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270" yWindow="-150" windowWidth="10050" windowHeight="11655" firstSheet="4" activeTab="4"/>
  </bookViews>
  <sheets>
    <sheet name="Merytoryczna-TU WPIS DANE" sheetId="2" state="hidden" r:id="rId1"/>
    <sheet name="Strategiczna" sheetId="5" state="hidden" r:id="rId2"/>
    <sheet name="wyliczenia" sheetId="7" state="hidden" r:id="rId3"/>
    <sheet name="wyliczenia sortowane" sheetId="21" state="hidden" r:id="rId4"/>
    <sheet name="załącznik nr 1" sheetId="48" r:id="rId5"/>
  </sheets>
  <definedNames>
    <definedName name="_xlnm._FilterDatabase" localSheetId="0" hidden="1">'Merytoryczna-TU WPIS DANE'!$A$3:$AW$181</definedName>
    <definedName name="_xlnm._FilterDatabase" localSheetId="1" hidden="1">Strategiczna!$A$2:$Z$629</definedName>
    <definedName name="_xlnm._FilterDatabase" localSheetId="2" hidden="1">wyliczenia!$A$2:$T$178</definedName>
    <definedName name="_xlnm._FilterDatabase" localSheetId="3" hidden="1">'wyliczenia sortowane'!$A$2:$V$158</definedName>
    <definedName name="_xlnm._FilterDatabase" localSheetId="4" hidden="1">'załącznik nr 1'!$A$2:$ADS$2</definedName>
    <definedName name="ddddd" localSheetId="4">#REF!</definedName>
    <definedName name="ddddd">#REF!</definedName>
    <definedName name="etap" localSheetId="4">#REF!</definedName>
    <definedName name="etap">#REF!</definedName>
    <definedName name="htjhg" localSheetId="4">#REF!</definedName>
    <definedName name="htjhg">#REF!</definedName>
    <definedName name="_xlnm.Print_Area" localSheetId="1">Strategiczna!$A$1:$S$32</definedName>
    <definedName name="_xlnm.Print_Area" localSheetId="4">'załącznik nr 1'!$A$1:$X$208</definedName>
    <definedName name="OcDokonana" localSheetId="4">#REF!</definedName>
    <definedName name="OcDokonana">#REF!</definedName>
    <definedName name="pr" localSheetId="4">#REF!</definedName>
    <definedName name="pr">#REF!</definedName>
    <definedName name="protest" localSheetId="4">#REF!</definedName>
    <definedName name="protest">#REF!</definedName>
    <definedName name="protesty" localSheetId="4">#REF!</definedName>
    <definedName name="protesty">#REF!</definedName>
    <definedName name="_xlnm.Print_Titles" localSheetId="4">'załącznik nr 1'!$2:$2</definedName>
  </definedNames>
  <calcPr calcId="125725"/>
</workbook>
</file>

<file path=xl/calcChain.xml><?xml version="1.0" encoding="utf-8"?>
<calcChain xmlns="http://schemas.openxmlformats.org/spreadsheetml/2006/main">
  <c r="E204" i="48"/>
  <c r="F206" l="1"/>
  <c r="F205"/>
  <c r="E202" l="1"/>
  <c r="E200"/>
  <c r="F200" s="1"/>
  <c r="F199"/>
  <c r="F198"/>
  <c r="F207" s="1"/>
  <c r="W193"/>
  <c r="X193" s="1"/>
  <c r="P193"/>
  <c r="W192"/>
  <c r="X192" s="1"/>
  <c r="W191"/>
  <c r="X191" s="1"/>
  <c r="P191"/>
  <c r="W190"/>
  <c r="X190" s="1"/>
  <c r="W189"/>
  <c r="X189" s="1"/>
  <c r="W188"/>
  <c r="P188"/>
  <c r="W187"/>
  <c r="X187" s="1"/>
  <c r="P187"/>
  <c r="W186"/>
  <c r="X186" s="1"/>
  <c r="W185"/>
  <c r="X185" s="1"/>
  <c r="P185"/>
  <c r="W184"/>
  <c r="X184" s="1"/>
  <c r="P184"/>
  <c r="W183"/>
  <c r="X183" s="1"/>
  <c r="P183"/>
  <c r="W182"/>
  <c r="X182" s="1"/>
  <c r="P182"/>
  <c r="W181"/>
  <c r="X181" s="1"/>
  <c r="W180"/>
  <c r="X180" s="1"/>
  <c r="P180"/>
  <c r="W179"/>
  <c r="X179" s="1"/>
  <c r="P179"/>
  <c r="W178"/>
  <c r="X178" s="1"/>
  <c r="W177"/>
  <c r="X177" s="1"/>
  <c r="W176"/>
  <c r="X176" s="1"/>
  <c r="W175"/>
  <c r="X175" s="1"/>
  <c r="W174"/>
  <c r="X174" s="1"/>
  <c r="W173"/>
  <c r="X173" s="1"/>
  <c r="W172"/>
  <c r="X172" s="1"/>
  <c r="P172"/>
  <c r="W171"/>
  <c r="X171" s="1"/>
  <c r="P171"/>
  <c r="W170"/>
  <c r="X170" s="1"/>
  <c r="W169"/>
  <c r="X169" s="1"/>
  <c r="W168"/>
  <c r="X168" s="1"/>
  <c r="W167"/>
  <c r="X167" s="1"/>
  <c r="W166"/>
  <c r="X166" s="1"/>
  <c r="P166"/>
  <c r="W165"/>
  <c r="X165" s="1"/>
  <c r="P165"/>
  <c r="W164"/>
  <c r="X164" s="1"/>
  <c r="P164"/>
  <c r="W163"/>
  <c r="X163" s="1"/>
  <c r="W162"/>
  <c r="X162" s="1"/>
  <c r="W161"/>
  <c r="X161" s="1"/>
  <c r="W160"/>
  <c r="X160" s="1"/>
  <c r="P160"/>
  <c r="W159"/>
  <c r="X159" s="1"/>
  <c r="P159"/>
  <c r="W158"/>
  <c r="X158" s="1"/>
  <c r="P158"/>
  <c r="W157"/>
  <c r="X157" s="1"/>
  <c r="W156"/>
  <c r="X156" s="1"/>
  <c r="P156"/>
  <c r="W155"/>
  <c r="X155" s="1"/>
  <c r="P155"/>
  <c r="W154"/>
  <c r="X154" s="1"/>
  <c r="P154"/>
  <c r="W153"/>
  <c r="X153" s="1"/>
  <c r="W152"/>
  <c r="X152" s="1"/>
  <c r="P152"/>
  <c r="W151"/>
  <c r="X151" s="1"/>
  <c r="P151"/>
  <c r="W150"/>
  <c r="X150" s="1"/>
  <c r="W149"/>
  <c r="X149" s="1"/>
  <c r="P149"/>
  <c r="W148"/>
  <c r="X148" s="1"/>
  <c r="P148"/>
  <c r="W147"/>
  <c r="X147" s="1"/>
  <c r="W146"/>
  <c r="X146" s="1"/>
  <c r="P146"/>
  <c r="W145"/>
  <c r="X145" s="1"/>
  <c r="P145"/>
  <c r="W144"/>
  <c r="X144" s="1"/>
  <c r="W143"/>
  <c r="X143" s="1"/>
  <c r="P143"/>
  <c r="W142"/>
  <c r="X142" s="1"/>
  <c r="P142"/>
  <c r="W141"/>
  <c r="X141" s="1"/>
  <c r="W140"/>
  <c r="X140" s="1"/>
  <c r="P140"/>
  <c r="W139"/>
  <c r="X139" s="1"/>
  <c r="P139"/>
  <c r="W138"/>
  <c r="X138" s="1"/>
  <c r="W137"/>
  <c r="X137" s="1"/>
  <c r="P137"/>
  <c r="W136"/>
  <c r="X136" s="1"/>
  <c r="P136"/>
  <c r="W135"/>
  <c r="X135" s="1"/>
  <c r="W134"/>
  <c r="X134" s="1"/>
  <c r="P134"/>
  <c r="W133"/>
  <c r="X133" s="1"/>
  <c r="P133"/>
  <c r="W132"/>
  <c r="X132" s="1"/>
  <c r="W131"/>
  <c r="X131" s="1"/>
  <c r="W130"/>
  <c r="X130" s="1"/>
  <c r="P130"/>
  <c r="W129"/>
  <c r="X129" s="1"/>
  <c r="P129"/>
  <c r="W128"/>
  <c r="X128" s="1"/>
  <c r="P128"/>
  <c r="W127"/>
  <c r="X127" s="1"/>
  <c r="W126"/>
  <c r="X126" s="1"/>
  <c r="W125"/>
  <c r="X125" s="1"/>
  <c r="W124"/>
  <c r="X124" s="1"/>
  <c r="W123"/>
  <c r="X123" s="1"/>
  <c r="W122"/>
  <c r="X122" s="1"/>
  <c r="W121"/>
  <c r="X121" s="1"/>
  <c r="W120"/>
  <c r="X120" s="1"/>
  <c r="W119"/>
  <c r="X119" s="1"/>
  <c r="W118"/>
  <c r="X118" s="1"/>
  <c r="P118"/>
  <c r="W117"/>
  <c r="X117" s="1"/>
  <c r="P117"/>
  <c r="W116"/>
  <c r="X116" s="1"/>
  <c r="W115"/>
  <c r="X115" s="1"/>
  <c r="W114"/>
  <c r="X114" s="1"/>
  <c r="W113"/>
  <c r="X113" s="1"/>
  <c r="P113"/>
  <c r="W112"/>
  <c r="X112" s="1"/>
  <c r="P112"/>
  <c r="W111"/>
  <c r="X111" s="1"/>
  <c r="W110"/>
  <c r="X110" s="1"/>
  <c r="W109"/>
  <c r="X109" s="1"/>
  <c r="P109"/>
  <c r="W108"/>
  <c r="X108" s="1"/>
  <c r="W107"/>
  <c r="X107" s="1"/>
  <c r="P107"/>
  <c r="W106"/>
  <c r="X106" s="1"/>
  <c r="P106"/>
  <c r="W105"/>
  <c r="X105" s="1"/>
  <c r="W104"/>
  <c r="X104" s="1"/>
  <c r="P104"/>
  <c r="W103"/>
  <c r="X103" s="1"/>
  <c r="W102"/>
  <c r="X102" s="1"/>
  <c r="P102"/>
  <c r="W101"/>
  <c r="X101" s="1"/>
  <c r="W100"/>
  <c r="X100" s="1"/>
  <c r="W99"/>
  <c r="X99" s="1"/>
  <c r="P99"/>
  <c r="W98"/>
  <c r="X98" s="1"/>
  <c r="P98"/>
  <c r="W97"/>
  <c r="X97" s="1"/>
  <c r="P97"/>
  <c r="W96"/>
  <c r="X96" s="1"/>
  <c r="P96"/>
  <c r="W95"/>
  <c r="X95" s="1"/>
  <c r="W94"/>
  <c r="X94" s="1"/>
  <c r="W93"/>
  <c r="X93" s="1"/>
  <c r="W92"/>
  <c r="X92" s="1"/>
  <c r="W91"/>
  <c r="X91" s="1"/>
  <c r="P91"/>
  <c r="W90"/>
  <c r="X90" s="1"/>
  <c r="W89"/>
  <c r="X89" s="1"/>
  <c r="W88"/>
  <c r="X88" s="1"/>
  <c r="W87"/>
  <c r="X87" s="1"/>
  <c r="P87"/>
  <c r="W86"/>
  <c r="X86" s="1"/>
  <c r="W85"/>
  <c r="X85" s="1"/>
  <c r="W84"/>
  <c r="X84" s="1"/>
  <c r="P84"/>
  <c r="W83"/>
  <c r="X83" s="1"/>
  <c r="P83"/>
  <c r="W82"/>
  <c r="X82" s="1"/>
  <c r="W81"/>
  <c r="X81" s="1"/>
  <c r="P81"/>
  <c r="W80"/>
  <c r="X80" s="1"/>
  <c r="P80"/>
  <c r="W79"/>
  <c r="X79" s="1"/>
  <c r="W78"/>
  <c r="X78" s="1"/>
  <c r="W77"/>
  <c r="X77" s="1"/>
  <c r="P77"/>
  <c r="W76"/>
  <c r="X76" s="1"/>
  <c r="P76"/>
  <c r="W75"/>
  <c r="X75" s="1"/>
  <c r="P75"/>
  <c r="W74"/>
  <c r="X74" s="1"/>
  <c r="P74"/>
  <c r="W73"/>
  <c r="X73" s="1"/>
  <c r="P73"/>
  <c r="W72"/>
  <c r="X72" s="1"/>
  <c r="W71"/>
  <c r="X71" s="1"/>
  <c r="W70"/>
  <c r="X70" s="1"/>
  <c r="P70"/>
  <c r="W69"/>
  <c r="X69" s="1"/>
  <c r="P69"/>
  <c r="W68"/>
  <c r="X68" s="1"/>
  <c r="P68"/>
  <c r="W67"/>
  <c r="X67" s="1"/>
  <c r="P67"/>
  <c r="W66"/>
  <c r="X66" s="1"/>
  <c r="P66"/>
  <c r="O65"/>
  <c r="O194" s="1"/>
  <c r="N65"/>
  <c r="N194" s="1"/>
  <c r="M65"/>
  <c r="M194" s="1"/>
  <c r="L65"/>
  <c r="L194" s="1"/>
  <c r="W64"/>
  <c r="X64" s="1"/>
  <c r="P64"/>
  <c r="W63"/>
  <c r="X63" s="1"/>
  <c r="W62"/>
  <c r="X62" s="1"/>
  <c r="W61"/>
  <c r="X61" s="1"/>
  <c r="P61"/>
  <c r="W60"/>
  <c r="X60" s="1"/>
  <c r="W59"/>
  <c r="X59" s="1"/>
  <c r="W58"/>
  <c r="X58" s="1"/>
  <c r="W57"/>
  <c r="X57" s="1"/>
  <c r="W56"/>
  <c r="X56" s="1"/>
  <c r="W55"/>
  <c r="X55" s="1"/>
  <c r="P55"/>
  <c r="W54"/>
  <c r="X54" s="1"/>
  <c r="P54"/>
  <c r="W53"/>
  <c r="X53" s="1"/>
  <c r="W52"/>
  <c r="X52" s="1"/>
  <c r="P52"/>
  <c r="W51"/>
  <c r="X51" s="1"/>
  <c r="P51"/>
  <c r="W50"/>
  <c r="X50" s="1"/>
  <c r="P50"/>
  <c r="W49"/>
  <c r="X49" s="1"/>
  <c r="W48"/>
  <c r="X48" s="1"/>
  <c r="P48"/>
  <c r="W47"/>
  <c r="X47" s="1"/>
  <c r="P47"/>
  <c r="W46"/>
  <c r="X46" s="1"/>
  <c r="P46"/>
  <c r="W45"/>
  <c r="X45" s="1"/>
  <c r="W44"/>
  <c r="X44" s="1"/>
  <c r="P44"/>
  <c r="W43"/>
  <c r="X43" s="1"/>
  <c r="P43"/>
  <c r="W42"/>
  <c r="X42" s="1"/>
  <c r="P42"/>
  <c r="W41"/>
  <c r="X41" s="1"/>
  <c r="W40"/>
  <c r="X40" s="1"/>
  <c r="P40"/>
  <c r="W39"/>
  <c r="X39" s="1"/>
  <c r="W38"/>
  <c r="X38" s="1"/>
  <c r="P38"/>
  <c r="W37"/>
  <c r="X37" s="1"/>
  <c r="W36"/>
  <c r="X36" s="1"/>
  <c r="P36"/>
  <c r="W35"/>
  <c r="X35" s="1"/>
  <c r="W34"/>
  <c r="X34" s="1"/>
  <c r="W33"/>
  <c r="X33" s="1"/>
  <c r="W32"/>
  <c r="X32" s="1"/>
  <c r="W31"/>
  <c r="X31" s="1"/>
  <c r="P31"/>
  <c r="W30"/>
  <c r="X30" s="1"/>
  <c r="P30"/>
  <c r="W29"/>
  <c r="X29" s="1"/>
  <c r="W28"/>
  <c r="X28" s="1"/>
  <c r="P28"/>
  <c r="W27"/>
  <c r="X27" s="1"/>
  <c r="P27"/>
  <c r="W26"/>
  <c r="X26" s="1"/>
  <c r="P26"/>
  <c r="W25"/>
  <c r="X25" s="1"/>
  <c r="W24"/>
  <c r="X24" s="1"/>
  <c r="W23"/>
  <c r="X23" s="1"/>
  <c r="P23"/>
  <c r="W22"/>
  <c r="X22" s="1"/>
  <c r="P22"/>
  <c r="W21"/>
  <c r="X21" s="1"/>
  <c r="W20"/>
  <c r="X20" s="1"/>
  <c r="P20"/>
  <c r="W19"/>
  <c r="X19" s="1"/>
  <c r="P19"/>
  <c r="W18"/>
  <c r="X18" s="1"/>
  <c r="W17"/>
  <c r="X17" s="1"/>
  <c r="P17"/>
  <c r="W16"/>
  <c r="X16" s="1"/>
  <c r="P16"/>
  <c r="W15"/>
  <c r="X15" s="1"/>
  <c r="P15"/>
  <c r="W14"/>
  <c r="X14" s="1"/>
  <c r="P14"/>
  <c r="W13"/>
  <c r="X13" s="1"/>
  <c r="P13"/>
  <c r="W12"/>
  <c r="X12" s="1"/>
  <c r="W11"/>
  <c r="X11" s="1"/>
  <c r="W10"/>
  <c r="X10" s="1"/>
  <c r="W9"/>
  <c r="X9" s="1"/>
  <c r="W8"/>
  <c r="X8" s="1"/>
  <c r="W7"/>
  <c r="W6"/>
  <c r="X6" s="1"/>
  <c r="P6"/>
  <c r="W5"/>
  <c r="X5" s="1"/>
  <c r="P5"/>
  <c r="W4"/>
  <c r="X4" s="1"/>
  <c r="P4"/>
  <c r="W3"/>
  <c r="X3" s="1"/>
  <c r="P65" l="1"/>
  <c r="P194" s="1"/>
  <c r="E201"/>
  <c r="F201" s="1"/>
  <c r="F203"/>
  <c r="E203" s="1"/>
  <c r="E207" l="1"/>
  <c r="M3" i="21" l="1"/>
  <c r="N566"/>
  <c r="L566"/>
  <c r="J566"/>
  <c r="H566"/>
  <c r="G566"/>
  <c r="F566"/>
  <c r="E566"/>
  <c r="D566"/>
  <c r="C566"/>
  <c r="B566"/>
  <c r="A566"/>
  <c r="N565"/>
  <c r="L565"/>
  <c r="J565"/>
  <c r="H565"/>
  <c r="G565"/>
  <c r="F565"/>
  <c r="E565"/>
  <c r="D565"/>
  <c r="C565"/>
  <c r="B565"/>
  <c r="A565"/>
  <c r="N564"/>
  <c r="L564"/>
  <c r="J564"/>
  <c r="H564"/>
  <c r="G564"/>
  <c r="F564"/>
  <c r="E564"/>
  <c r="D564"/>
  <c r="C564"/>
  <c r="B564"/>
  <c r="A564"/>
  <c r="N563"/>
  <c r="L563"/>
  <c r="J563"/>
  <c r="H563"/>
  <c r="G563"/>
  <c r="F563"/>
  <c r="E563"/>
  <c r="D563"/>
  <c r="C563"/>
  <c r="B563"/>
  <c r="A563"/>
  <c r="N562"/>
  <c r="L562"/>
  <c r="J562"/>
  <c r="H562"/>
  <c r="G562"/>
  <c r="F562"/>
  <c r="E562"/>
  <c r="D562"/>
  <c r="C562"/>
  <c r="B562"/>
  <c r="A562"/>
  <c r="N561"/>
  <c r="L561"/>
  <c r="J561"/>
  <c r="H561"/>
  <c r="G561"/>
  <c r="F561"/>
  <c r="E561"/>
  <c r="D561"/>
  <c r="C561"/>
  <c r="B561"/>
  <c r="A561"/>
  <c r="N560"/>
  <c r="L560"/>
  <c r="J560"/>
  <c r="H560"/>
  <c r="G560"/>
  <c r="F560"/>
  <c r="E560"/>
  <c r="D560"/>
  <c r="C560"/>
  <c r="B560"/>
  <c r="A560"/>
  <c r="N559"/>
  <c r="L559"/>
  <c r="J559"/>
  <c r="H559"/>
  <c r="G559"/>
  <c r="F559"/>
  <c r="E559"/>
  <c r="D559"/>
  <c r="C559"/>
  <c r="B559"/>
  <c r="A559"/>
  <c r="N558"/>
  <c r="L558"/>
  <c r="J558"/>
  <c r="H558"/>
  <c r="G558"/>
  <c r="F558"/>
  <c r="E558"/>
  <c r="D558"/>
  <c r="C558"/>
  <c r="B558"/>
  <c r="A558"/>
  <c r="N557"/>
  <c r="L557"/>
  <c r="J557"/>
  <c r="H557"/>
  <c r="G557"/>
  <c r="F557"/>
  <c r="E557"/>
  <c r="D557"/>
  <c r="C557"/>
  <c r="B557"/>
  <c r="A557"/>
  <c r="N556"/>
  <c r="L556"/>
  <c r="J556"/>
  <c r="H556"/>
  <c r="G556"/>
  <c r="F556"/>
  <c r="E556"/>
  <c r="D556"/>
  <c r="C556"/>
  <c r="B556"/>
  <c r="A556"/>
  <c r="N555"/>
  <c r="L555"/>
  <c r="J555"/>
  <c r="H555"/>
  <c r="G555"/>
  <c r="F555"/>
  <c r="E555"/>
  <c r="D555"/>
  <c r="C555"/>
  <c r="B555"/>
  <c r="A555"/>
  <c r="N554"/>
  <c r="L554"/>
  <c r="J554"/>
  <c r="H554"/>
  <c r="G554"/>
  <c r="F554"/>
  <c r="E554"/>
  <c r="D554"/>
  <c r="C554"/>
  <c r="B554"/>
  <c r="A554"/>
  <c r="N553"/>
  <c r="L553"/>
  <c r="J553"/>
  <c r="H553"/>
  <c r="G553"/>
  <c r="F553"/>
  <c r="E553"/>
  <c r="D553"/>
  <c r="C553"/>
  <c r="B553"/>
  <c r="A553"/>
  <c r="N552"/>
  <c r="L552"/>
  <c r="J552"/>
  <c r="H552"/>
  <c r="G552"/>
  <c r="F552"/>
  <c r="E552"/>
  <c r="D552"/>
  <c r="C552"/>
  <c r="B552"/>
  <c r="A552"/>
  <c r="N551"/>
  <c r="L551"/>
  <c r="J551"/>
  <c r="H551"/>
  <c r="G551"/>
  <c r="F551"/>
  <c r="E551"/>
  <c r="D551"/>
  <c r="C551"/>
  <c r="B551"/>
  <c r="A551"/>
  <c r="N550"/>
  <c r="L550"/>
  <c r="J550"/>
  <c r="H550"/>
  <c r="G550"/>
  <c r="F550"/>
  <c r="E550"/>
  <c r="D550"/>
  <c r="C550"/>
  <c r="B550"/>
  <c r="A550"/>
  <c r="N549"/>
  <c r="L549"/>
  <c r="J549"/>
  <c r="H549"/>
  <c r="G549"/>
  <c r="F549"/>
  <c r="E549"/>
  <c r="D549"/>
  <c r="C549"/>
  <c r="B549"/>
  <c r="A549"/>
  <c r="N548"/>
  <c r="L548"/>
  <c r="J548"/>
  <c r="H548"/>
  <c r="G548"/>
  <c r="F548"/>
  <c r="E548"/>
  <c r="D548"/>
  <c r="C548"/>
  <c r="B548"/>
  <c r="A548"/>
  <c r="N547"/>
  <c r="L547"/>
  <c r="J547"/>
  <c r="H547"/>
  <c r="G547"/>
  <c r="F547"/>
  <c r="E547"/>
  <c r="D547"/>
  <c r="C547"/>
  <c r="B547"/>
  <c r="A547"/>
  <c r="N546"/>
  <c r="L546"/>
  <c r="J546"/>
  <c r="H546"/>
  <c r="G546"/>
  <c r="F546"/>
  <c r="E546"/>
  <c r="D546"/>
  <c r="C546"/>
  <c r="B546"/>
  <c r="A546"/>
  <c r="N545"/>
  <c r="L545"/>
  <c r="J545"/>
  <c r="H545"/>
  <c r="G545"/>
  <c r="F545"/>
  <c r="E545"/>
  <c r="D545"/>
  <c r="C545"/>
  <c r="B545"/>
  <c r="A545"/>
  <c r="N544"/>
  <c r="L544"/>
  <c r="J544"/>
  <c r="H544"/>
  <c r="G544"/>
  <c r="F544"/>
  <c r="E544"/>
  <c r="D544"/>
  <c r="C544"/>
  <c r="B544"/>
  <c r="A544"/>
  <c r="N543"/>
  <c r="L543"/>
  <c r="J543"/>
  <c r="H543"/>
  <c r="G543"/>
  <c r="F543"/>
  <c r="E543"/>
  <c r="D543"/>
  <c r="C543"/>
  <c r="B543"/>
  <c r="A543"/>
  <c r="N542"/>
  <c r="L542"/>
  <c r="J542"/>
  <c r="H542"/>
  <c r="G542"/>
  <c r="F542"/>
  <c r="E542"/>
  <c r="D542"/>
  <c r="C542"/>
  <c r="B542"/>
  <c r="A542"/>
  <c r="N541"/>
  <c r="L541"/>
  <c r="J541"/>
  <c r="H541"/>
  <c r="G541"/>
  <c r="F541"/>
  <c r="E541"/>
  <c r="D541"/>
  <c r="C541"/>
  <c r="B541"/>
  <c r="A541"/>
  <c r="N540"/>
  <c r="L540"/>
  <c r="J540"/>
  <c r="H540"/>
  <c r="G540"/>
  <c r="F540"/>
  <c r="E540"/>
  <c r="D540"/>
  <c r="C540"/>
  <c r="B540"/>
  <c r="A540"/>
  <c r="N539"/>
  <c r="L539"/>
  <c r="J539"/>
  <c r="H539"/>
  <c r="G539"/>
  <c r="F539"/>
  <c r="E539"/>
  <c r="D539"/>
  <c r="C539"/>
  <c r="B539"/>
  <c r="A539"/>
  <c r="N538"/>
  <c r="L538"/>
  <c r="J538"/>
  <c r="H538"/>
  <c r="G538"/>
  <c r="F538"/>
  <c r="E538"/>
  <c r="D538"/>
  <c r="C538"/>
  <c r="B538"/>
  <c r="A538"/>
  <c r="N537"/>
  <c r="L537"/>
  <c r="J537"/>
  <c r="H537"/>
  <c r="G537"/>
  <c r="F537"/>
  <c r="E537"/>
  <c r="D537"/>
  <c r="C537"/>
  <c r="B537"/>
  <c r="A537"/>
  <c r="N536"/>
  <c r="L536"/>
  <c r="J536"/>
  <c r="H536"/>
  <c r="G536"/>
  <c r="F536"/>
  <c r="E536"/>
  <c r="D536"/>
  <c r="C536"/>
  <c r="B536"/>
  <c r="A536"/>
  <c r="N535"/>
  <c r="L535"/>
  <c r="J535"/>
  <c r="H535"/>
  <c r="G535"/>
  <c r="F535"/>
  <c r="E535"/>
  <c r="D535"/>
  <c r="C535"/>
  <c r="B535"/>
  <c r="A535"/>
  <c r="N534"/>
  <c r="L534"/>
  <c r="J534"/>
  <c r="H534"/>
  <c r="G534"/>
  <c r="F534"/>
  <c r="E534"/>
  <c r="D534"/>
  <c r="C534"/>
  <c r="B534"/>
  <c r="A534"/>
  <c r="N533"/>
  <c r="L533"/>
  <c r="J533"/>
  <c r="H533"/>
  <c r="G533"/>
  <c r="F533"/>
  <c r="E533"/>
  <c r="D533"/>
  <c r="C533"/>
  <c r="B533"/>
  <c r="A533"/>
  <c r="N532"/>
  <c r="L532"/>
  <c r="J532"/>
  <c r="H532"/>
  <c r="G532"/>
  <c r="F532"/>
  <c r="E532"/>
  <c r="D532"/>
  <c r="C532"/>
  <c r="B532"/>
  <c r="A532"/>
  <c r="N531"/>
  <c r="L531"/>
  <c r="J531"/>
  <c r="H531"/>
  <c r="G531"/>
  <c r="F531"/>
  <c r="E531"/>
  <c r="D531"/>
  <c r="C531"/>
  <c r="B531"/>
  <c r="A531"/>
  <c r="N530"/>
  <c r="L530"/>
  <c r="J530"/>
  <c r="H530"/>
  <c r="G530"/>
  <c r="F530"/>
  <c r="E530"/>
  <c r="D530"/>
  <c r="C530"/>
  <c r="B530"/>
  <c r="A530"/>
  <c r="N529"/>
  <c r="L529"/>
  <c r="J529"/>
  <c r="H529"/>
  <c r="G529"/>
  <c r="F529"/>
  <c r="E529"/>
  <c r="D529"/>
  <c r="C529"/>
  <c r="B529"/>
  <c r="A529"/>
  <c r="N528"/>
  <c r="L528"/>
  <c r="J528"/>
  <c r="H528"/>
  <c r="G528"/>
  <c r="F528"/>
  <c r="E528"/>
  <c r="D528"/>
  <c r="C528"/>
  <c r="B528"/>
  <c r="A528"/>
  <c r="N527"/>
  <c r="L527"/>
  <c r="J527"/>
  <c r="H527"/>
  <c r="G527"/>
  <c r="F527"/>
  <c r="E527"/>
  <c r="D527"/>
  <c r="C527"/>
  <c r="B527"/>
  <c r="A527"/>
  <c r="N526"/>
  <c r="L526"/>
  <c r="J526"/>
  <c r="H526"/>
  <c r="G526"/>
  <c r="F526"/>
  <c r="E526"/>
  <c r="D526"/>
  <c r="C526"/>
  <c r="B526"/>
  <c r="A526"/>
  <c r="N525"/>
  <c r="L525"/>
  <c r="J525"/>
  <c r="H525"/>
  <c r="G525"/>
  <c r="F525"/>
  <c r="E525"/>
  <c r="D525"/>
  <c r="C525"/>
  <c r="B525"/>
  <c r="A525"/>
  <c r="N524"/>
  <c r="L524"/>
  <c r="J524"/>
  <c r="H524"/>
  <c r="G524"/>
  <c r="F524"/>
  <c r="E524"/>
  <c r="D524"/>
  <c r="C524"/>
  <c r="B524"/>
  <c r="A524"/>
  <c r="N523"/>
  <c r="L523"/>
  <c r="J523"/>
  <c r="H523"/>
  <c r="G523"/>
  <c r="F523"/>
  <c r="E523"/>
  <c r="D523"/>
  <c r="C523"/>
  <c r="B523"/>
  <c r="A523"/>
  <c r="N522"/>
  <c r="L522"/>
  <c r="J522"/>
  <c r="H522"/>
  <c r="G522"/>
  <c r="F522"/>
  <c r="E522"/>
  <c r="D522"/>
  <c r="C522"/>
  <c r="B522"/>
  <c r="A522"/>
  <c r="N521"/>
  <c r="L521"/>
  <c r="J521"/>
  <c r="H521"/>
  <c r="G521"/>
  <c r="F521"/>
  <c r="E521"/>
  <c r="D521"/>
  <c r="C521"/>
  <c r="B521"/>
  <c r="A521"/>
  <c r="N520"/>
  <c r="L520"/>
  <c r="J520"/>
  <c r="H520"/>
  <c r="G520"/>
  <c r="F520"/>
  <c r="E520"/>
  <c r="D520"/>
  <c r="C520"/>
  <c r="B520"/>
  <c r="A520"/>
  <c r="N519"/>
  <c r="L519"/>
  <c r="J519"/>
  <c r="H519"/>
  <c r="G519"/>
  <c r="F519"/>
  <c r="E519"/>
  <c r="D519"/>
  <c r="C519"/>
  <c r="B519"/>
  <c r="A519"/>
  <c r="N518"/>
  <c r="L518"/>
  <c r="J518"/>
  <c r="H518"/>
  <c r="G518"/>
  <c r="F518"/>
  <c r="E518"/>
  <c r="D518"/>
  <c r="C518"/>
  <c r="B518"/>
  <c r="A518"/>
  <c r="N517"/>
  <c r="L517"/>
  <c r="J517"/>
  <c r="H517"/>
  <c r="G517"/>
  <c r="F517"/>
  <c r="E517"/>
  <c r="D517"/>
  <c r="C517"/>
  <c r="B517"/>
  <c r="A517"/>
  <c r="N516"/>
  <c r="L516"/>
  <c r="J516"/>
  <c r="H516"/>
  <c r="G516"/>
  <c r="F516"/>
  <c r="E516"/>
  <c r="D516"/>
  <c r="C516"/>
  <c r="B516"/>
  <c r="A516"/>
  <c r="N515"/>
  <c r="L515"/>
  <c r="J515"/>
  <c r="H515"/>
  <c r="G515"/>
  <c r="F515"/>
  <c r="E515"/>
  <c r="D515"/>
  <c r="C515"/>
  <c r="B515"/>
  <c r="A515"/>
  <c r="N514"/>
  <c r="L514"/>
  <c r="J514"/>
  <c r="H514"/>
  <c r="G514"/>
  <c r="F514"/>
  <c r="E514"/>
  <c r="D514"/>
  <c r="C514"/>
  <c r="B514"/>
  <c r="A514"/>
  <c r="N513"/>
  <c r="L513"/>
  <c r="J513"/>
  <c r="H513"/>
  <c r="G513"/>
  <c r="F513"/>
  <c r="E513"/>
  <c r="D513"/>
  <c r="C513"/>
  <c r="B513"/>
  <c r="A513"/>
  <c r="N512"/>
  <c r="L512"/>
  <c r="J512"/>
  <c r="H512"/>
  <c r="G512"/>
  <c r="F512"/>
  <c r="E512"/>
  <c r="D512"/>
  <c r="C512"/>
  <c r="B512"/>
  <c r="A512"/>
  <c r="N511"/>
  <c r="L511"/>
  <c r="J511"/>
  <c r="H511"/>
  <c r="G511"/>
  <c r="F511"/>
  <c r="E511"/>
  <c r="D511"/>
  <c r="C511"/>
  <c r="B511"/>
  <c r="A511"/>
  <c r="N510"/>
  <c r="L510"/>
  <c r="J510"/>
  <c r="H510"/>
  <c r="G510"/>
  <c r="F510"/>
  <c r="E510"/>
  <c r="D510"/>
  <c r="C510"/>
  <c r="B510"/>
  <c r="A510"/>
  <c r="N509"/>
  <c r="L509"/>
  <c r="J509"/>
  <c r="H509"/>
  <c r="G509"/>
  <c r="F509"/>
  <c r="E509"/>
  <c r="D509"/>
  <c r="C509"/>
  <c r="B509"/>
  <c r="A509"/>
  <c r="N508"/>
  <c r="L508"/>
  <c r="J508"/>
  <c r="H508"/>
  <c r="G508"/>
  <c r="F508"/>
  <c r="E508"/>
  <c r="D508"/>
  <c r="C508"/>
  <c r="B508"/>
  <c r="A508"/>
  <c r="N507"/>
  <c r="L507"/>
  <c r="J507"/>
  <c r="H507"/>
  <c r="G507"/>
  <c r="F507"/>
  <c r="E507"/>
  <c r="D507"/>
  <c r="C507"/>
  <c r="B507"/>
  <c r="A507"/>
  <c r="N506"/>
  <c r="L506"/>
  <c r="J506"/>
  <c r="H506"/>
  <c r="G506"/>
  <c r="F506"/>
  <c r="E506"/>
  <c r="D506"/>
  <c r="C506"/>
  <c r="B506"/>
  <c r="A506"/>
  <c r="N505"/>
  <c r="L505"/>
  <c r="J505"/>
  <c r="H505"/>
  <c r="G505"/>
  <c r="F505"/>
  <c r="E505"/>
  <c r="D505"/>
  <c r="C505"/>
  <c r="B505"/>
  <c r="A505"/>
  <c r="N504"/>
  <c r="L504"/>
  <c r="J504"/>
  <c r="H504"/>
  <c r="G504"/>
  <c r="F504"/>
  <c r="E504"/>
  <c r="D504"/>
  <c r="C504"/>
  <c r="B504"/>
  <c r="A504"/>
  <c r="N503"/>
  <c r="L503"/>
  <c r="J503"/>
  <c r="H503"/>
  <c r="G503"/>
  <c r="F503"/>
  <c r="E503"/>
  <c r="D503"/>
  <c r="C503"/>
  <c r="B503"/>
  <c r="A503"/>
  <c r="N502"/>
  <c r="L502"/>
  <c r="J502"/>
  <c r="H502"/>
  <c r="G502"/>
  <c r="F502"/>
  <c r="E502"/>
  <c r="D502"/>
  <c r="C502"/>
  <c r="B502"/>
  <c r="A502"/>
  <c r="N501"/>
  <c r="L501"/>
  <c r="J501"/>
  <c r="H501"/>
  <c r="G501"/>
  <c r="F501"/>
  <c r="E501"/>
  <c r="D501"/>
  <c r="C501"/>
  <c r="B501"/>
  <c r="A501"/>
  <c r="N500"/>
  <c r="L500"/>
  <c r="J500"/>
  <c r="H500"/>
  <c r="G500"/>
  <c r="F500"/>
  <c r="E500"/>
  <c r="D500"/>
  <c r="C500"/>
  <c r="B500"/>
  <c r="A500"/>
  <c r="N499"/>
  <c r="L499"/>
  <c r="J499"/>
  <c r="H499"/>
  <c r="G499"/>
  <c r="F499"/>
  <c r="E499"/>
  <c r="D499"/>
  <c r="C499"/>
  <c r="B499"/>
  <c r="A499"/>
  <c r="N498"/>
  <c r="L498"/>
  <c r="J498"/>
  <c r="H498"/>
  <c r="G498"/>
  <c r="F498"/>
  <c r="E498"/>
  <c r="D498"/>
  <c r="C498"/>
  <c r="B498"/>
  <c r="A498"/>
  <c r="N497"/>
  <c r="L497"/>
  <c r="J497"/>
  <c r="H497"/>
  <c r="G497"/>
  <c r="F497"/>
  <c r="E497"/>
  <c r="D497"/>
  <c r="C497"/>
  <c r="B497"/>
  <c r="A497"/>
  <c r="N496"/>
  <c r="L496"/>
  <c r="J496"/>
  <c r="H496"/>
  <c r="G496"/>
  <c r="F496"/>
  <c r="E496"/>
  <c r="D496"/>
  <c r="C496"/>
  <c r="B496"/>
  <c r="A496"/>
  <c r="N495"/>
  <c r="L495"/>
  <c r="J495"/>
  <c r="H495"/>
  <c r="G495"/>
  <c r="F495"/>
  <c r="E495"/>
  <c r="D495"/>
  <c r="C495"/>
  <c r="B495"/>
  <c r="A495"/>
  <c r="N494"/>
  <c r="L494"/>
  <c r="J494"/>
  <c r="H494"/>
  <c r="G494"/>
  <c r="F494"/>
  <c r="E494"/>
  <c r="D494"/>
  <c r="C494"/>
  <c r="B494"/>
  <c r="A494"/>
  <c r="N493"/>
  <c r="L493"/>
  <c r="J493"/>
  <c r="H493"/>
  <c r="G493"/>
  <c r="F493"/>
  <c r="E493"/>
  <c r="D493"/>
  <c r="C493"/>
  <c r="B493"/>
  <c r="A493"/>
  <c r="N492"/>
  <c r="L492"/>
  <c r="J492"/>
  <c r="H492"/>
  <c r="G492"/>
  <c r="F492"/>
  <c r="E492"/>
  <c r="D492"/>
  <c r="C492"/>
  <c r="B492"/>
  <c r="A492"/>
  <c r="N491"/>
  <c r="L491"/>
  <c r="J491"/>
  <c r="H491"/>
  <c r="G491"/>
  <c r="F491"/>
  <c r="E491"/>
  <c r="D491"/>
  <c r="C491"/>
  <c r="B491"/>
  <c r="A491"/>
  <c r="N490"/>
  <c r="L490"/>
  <c r="J490"/>
  <c r="H490"/>
  <c r="G490"/>
  <c r="F490"/>
  <c r="E490"/>
  <c r="D490"/>
  <c r="C490"/>
  <c r="B490"/>
  <c r="A490"/>
  <c r="N489"/>
  <c r="L489"/>
  <c r="J489"/>
  <c r="H489"/>
  <c r="G489"/>
  <c r="F489"/>
  <c r="E489"/>
  <c r="D489"/>
  <c r="C489"/>
  <c r="B489"/>
  <c r="A489"/>
  <c r="N488"/>
  <c r="L488"/>
  <c r="J488"/>
  <c r="H488"/>
  <c r="G488"/>
  <c r="F488"/>
  <c r="E488"/>
  <c r="D488"/>
  <c r="C488"/>
  <c r="B488"/>
  <c r="A488"/>
  <c r="N487"/>
  <c r="L487"/>
  <c r="J487"/>
  <c r="H487"/>
  <c r="G487"/>
  <c r="F487"/>
  <c r="E487"/>
  <c r="D487"/>
  <c r="C487"/>
  <c r="B487"/>
  <c r="A487"/>
  <c r="N486"/>
  <c r="L486"/>
  <c r="J486"/>
  <c r="H486"/>
  <c r="G486"/>
  <c r="F486"/>
  <c r="E486"/>
  <c r="D486"/>
  <c r="C486"/>
  <c r="B486"/>
  <c r="A486"/>
  <c r="N485"/>
  <c r="L485"/>
  <c r="J485"/>
  <c r="H485"/>
  <c r="G485"/>
  <c r="F485"/>
  <c r="E485"/>
  <c r="D485"/>
  <c r="C485"/>
  <c r="B485"/>
  <c r="A485"/>
  <c r="N484"/>
  <c r="L484"/>
  <c r="J484"/>
  <c r="H484"/>
  <c r="G484"/>
  <c r="F484"/>
  <c r="E484"/>
  <c r="D484"/>
  <c r="C484"/>
  <c r="B484"/>
  <c r="A484"/>
  <c r="N483"/>
  <c r="L483"/>
  <c r="J483"/>
  <c r="H483"/>
  <c r="G483"/>
  <c r="F483"/>
  <c r="E483"/>
  <c r="D483"/>
  <c r="C483"/>
  <c r="B483"/>
  <c r="A483"/>
  <c r="N482"/>
  <c r="L482"/>
  <c r="J482"/>
  <c r="H482"/>
  <c r="G482"/>
  <c r="F482"/>
  <c r="E482"/>
  <c r="D482"/>
  <c r="C482"/>
  <c r="B482"/>
  <c r="A482"/>
  <c r="N481"/>
  <c r="L481"/>
  <c r="J481"/>
  <c r="H481"/>
  <c r="G481"/>
  <c r="F481"/>
  <c r="E481"/>
  <c r="D481"/>
  <c r="C481"/>
  <c r="B481"/>
  <c r="A481"/>
  <c r="N480"/>
  <c r="L480"/>
  <c r="J480"/>
  <c r="H480"/>
  <c r="G480"/>
  <c r="F480"/>
  <c r="E480"/>
  <c r="D480"/>
  <c r="C480"/>
  <c r="B480"/>
  <c r="A480"/>
  <c r="N479"/>
  <c r="L479"/>
  <c r="J479"/>
  <c r="H479"/>
  <c r="G479"/>
  <c r="F479"/>
  <c r="E479"/>
  <c r="D479"/>
  <c r="C479"/>
  <c r="B479"/>
  <c r="A479"/>
  <c r="N478"/>
  <c r="L478"/>
  <c r="J478"/>
  <c r="H478"/>
  <c r="G478"/>
  <c r="F478"/>
  <c r="E478"/>
  <c r="D478"/>
  <c r="C478"/>
  <c r="B478"/>
  <c r="A478"/>
  <c r="N477"/>
  <c r="L477"/>
  <c r="J477"/>
  <c r="H477"/>
  <c r="G477"/>
  <c r="F477"/>
  <c r="E477"/>
  <c r="D477"/>
  <c r="C477"/>
  <c r="B477"/>
  <c r="A477"/>
  <c r="N476"/>
  <c r="L476"/>
  <c r="J476"/>
  <c r="H476"/>
  <c r="G476"/>
  <c r="F476"/>
  <c r="E476"/>
  <c r="D476"/>
  <c r="C476"/>
  <c r="B476"/>
  <c r="A476"/>
  <c r="N475"/>
  <c r="L475"/>
  <c r="J475"/>
  <c r="H475"/>
  <c r="G475"/>
  <c r="F475"/>
  <c r="E475"/>
  <c r="D475"/>
  <c r="C475"/>
  <c r="B475"/>
  <c r="A475"/>
  <c r="N474"/>
  <c r="L474"/>
  <c r="J474"/>
  <c r="H474"/>
  <c r="G474"/>
  <c r="F474"/>
  <c r="E474"/>
  <c r="D474"/>
  <c r="C474"/>
  <c r="B474"/>
  <c r="A474"/>
  <c r="N473"/>
  <c r="L473"/>
  <c r="J473"/>
  <c r="H473"/>
  <c r="G473"/>
  <c r="F473"/>
  <c r="E473"/>
  <c r="D473"/>
  <c r="C473"/>
  <c r="B473"/>
  <c r="A473"/>
  <c r="N472"/>
  <c r="L472"/>
  <c r="J472"/>
  <c r="H472"/>
  <c r="G472"/>
  <c r="F472"/>
  <c r="E472"/>
  <c r="D472"/>
  <c r="C472"/>
  <c r="B472"/>
  <c r="A472"/>
  <c r="N471"/>
  <c r="L471"/>
  <c r="J471"/>
  <c r="H471"/>
  <c r="G471"/>
  <c r="F471"/>
  <c r="E471"/>
  <c r="D471"/>
  <c r="C471"/>
  <c r="B471"/>
  <c r="A471"/>
  <c r="N470"/>
  <c r="L470"/>
  <c r="J470"/>
  <c r="H470"/>
  <c r="G470"/>
  <c r="F470"/>
  <c r="E470"/>
  <c r="D470"/>
  <c r="C470"/>
  <c r="B470"/>
  <c r="A470"/>
  <c r="N469"/>
  <c r="L469"/>
  <c r="J469"/>
  <c r="H469"/>
  <c r="G469"/>
  <c r="F469"/>
  <c r="E469"/>
  <c r="D469"/>
  <c r="C469"/>
  <c r="B469"/>
  <c r="A469"/>
  <c r="N468"/>
  <c r="L468"/>
  <c r="J468"/>
  <c r="H468"/>
  <c r="G468"/>
  <c r="F468"/>
  <c r="E468"/>
  <c r="D468"/>
  <c r="C468"/>
  <c r="B468"/>
  <c r="A468"/>
  <c r="N467"/>
  <c r="L467"/>
  <c r="J467"/>
  <c r="H467"/>
  <c r="G467"/>
  <c r="F467"/>
  <c r="E467"/>
  <c r="D467"/>
  <c r="C467"/>
  <c r="B467"/>
  <c r="A467"/>
  <c r="N466"/>
  <c r="L466"/>
  <c r="J466"/>
  <c r="H466"/>
  <c r="G466"/>
  <c r="F466"/>
  <c r="E466"/>
  <c r="D466"/>
  <c r="C466"/>
  <c r="B466"/>
  <c r="A466"/>
  <c r="N465"/>
  <c r="L465"/>
  <c r="J465"/>
  <c r="H465"/>
  <c r="G465"/>
  <c r="F465"/>
  <c r="E465"/>
  <c r="D465"/>
  <c r="C465"/>
  <c r="B465"/>
  <c r="A465"/>
  <c r="N464"/>
  <c r="L464"/>
  <c r="J464"/>
  <c r="H464"/>
  <c r="G464"/>
  <c r="F464"/>
  <c r="E464"/>
  <c r="D464"/>
  <c r="C464"/>
  <c r="B464"/>
  <c r="A464"/>
  <c r="N463"/>
  <c r="L463"/>
  <c r="J463"/>
  <c r="H463"/>
  <c r="G463"/>
  <c r="F463"/>
  <c r="E463"/>
  <c r="D463"/>
  <c r="C463"/>
  <c r="B463"/>
  <c r="A463"/>
  <c r="N462"/>
  <c r="L462"/>
  <c r="J462"/>
  <c r="H462"/>
  <c r="G462"/>
  <c r="F462"/>
  <c r="E462"/>
  <c r="D462"/>
  <c r="C462"/>
  <c r="B462"/>
  <c r="A462"/>
  <c r="N461"/>
  <c r="L461"/>
  <c r="J461"/>
  <c r="H461"/>
  <c r="G461"/>
  <c r="F461"/>
  <c r="E461"/>
  <c r="D461"/>
  <c r="C461"/>
  <c r="B461"/>
  <c r="A461"/>
  <c r="N460"/>
  <c r="L460"/>
  <c r="J460"/>
  <c r="H460"/>
  <c r="G460"/>
  <c r="F460"/>
  <c r="E460"/>
  <c r="D460"/>
  <c r="C460"/>
  <c r="B460"/>
  <c r="A460"/>
  <c r="N459"/>
  <c r="L459"/>
  <c r="J459"/>
  <c r="H459"/>
  <c r="G459"/>
  <c r="F459"/>
  <c r="E459"/>
  <c r="D459"/>
  <c r="C459"/>
  <c r="B459"/>
  <c r="A459"/>
  <c r="N458"/>
  <c r="L458"/>
  <c r="J458"/>
  <c r="H458"/>
  <c r="G458"/>
  <c r="F458"/>
  <c r="E458"/>
  <c r="D458"/>
  <c r="C458"/>
  <c r="B458"/>
  <c r="A458"/>
  <c r="N457"/>
  <c r="L457"/>
  <c r="J457"/>
  <c r="H457"/>
  <c r="G457"/>
  <c r="F457"/>
  <c r="E457"/>
  <c r="D457"/>
  <c r="C457"/>
  <c r="B457"/>
  <c r="A457"/>
  <c r="N456"/>
  <c r="L456"/>
  <c r="J456"/>
  <c r="H456"/>
  <c r="G456"/>
  <c r="F456"/>
  <c r="E456"/>
  <c r="D456"/>
  <c r="C456"/>
  <c r="B456"/>
  <c r="A456"/>
  <c r="N455"/>
  <c r="L455"/>
  <c r="J455"/>
  <c r="H455"/>
  <c r="G455"/>
  <c r="F455"/>
  <c r="E455"/>
  <c r="D455"/>
  <c r="C455"/>
  <c r="B455"/>
  <c r="A455"/>
  <c r="N454"/>
  <c r="L454"/>
  <c r="J454"/>
  <c r="H454"/>
  <c r="G454"/>
  <c r="F454"/>
  <c r="E454"/>
  <c r="D454"/>
  <c r="C454"/>
  <c r="B454"/>
  <c r="A454"/>
  <c r="N453"/>
  <c r="L453"/>
  <c r="J453"/>
  <c r="H453"/>
  <c r="G453"/>
  <c r="F453"/>
  <c r="E453"/>
  <c r="D453"/>
  <c r="C453"/>
  <c r="B453"/>
  <c r="A453"/>
  <c r="N452"/>
  <c r="L452"/>
  <c r="J452"/>
  <c r="H452"/>
  <c r="G452"/>
  <c r="F452"/>
  <c r="E452"/>
  <c r="D452"/>
  <c r="C452"/>
  <c r="B452"/>
  <c r="A452"/>
  <c r="N451"/>
  <c r="L451"/>
  <c r="J451"/>
  <c r="H451"/>
  <c r="G451"/>
  <c r="F451"/>
  <c r="E451"/>
  <c r="D451"/>
  <c r="C451"/>
  <c r="B451"/>
  <c r="A451"/>
  <c r="N450"/>
  <c r="L450"/>
  <c r="J450"/>
  <c r="H450"/>
  <c r="G450"/>
  <c r="F450"/>
  <c r="E450"/>
  <c r="D450"/>
  <c r="C450"/>
  <c r="B450"/>
  <c r="A450"/>
  <c r="N449"/>
  <c r="L449"/>
  <c r="J449"/>
  <c r="H449"/>
  <c r="G449"/>
  <c r="F449"/>
  <c r="E449"/>
  <c r="D449"/>
  <c r="C449"/>
  <c r="B449"/>
  <c r="A449"/>
  <c r="N448"/>
  <c r="L448"/>
  <c r="J448"/>
  <c r="H448"/>
  <c r="G448"/>
  <c r="F448"/>
  <c r="E448"/>
  <c r="D448"/>
  <c r="C448"/>
  <c r="B448"/>
  <c r="A448"/>
  <c r="N447"/>
  <c r="L447"/>
  <c r="J447"/>
  <c r="H447"/>
  <c r="G447"/>
  <c r="F447"/>
  <c r="E447"/>
  <c r="D447"/>
  <c r="C447"/>
  <c r="B447"/>
  <c r="A447"/>
  <c r="N446"/>
  <c r="L446"/>
  <c r="J446"/>
  <c r="H446"/>
  <c r="G446"/>
  <c r="F446"/>
  <c r="E446"/>
  <c r="D446"/>
  <c r="C446"/>
  <c r="B446"/>
  <c r="A446"/>
  <c r="N445"/>
  <c r="L445"/>
  <c r="J445"/>
  <c r="H445"/>
  <c r="G445"/>
  <c r="F445"/>
  <c r="E445"/>
  <c r="D445"/>
  <c r="C445"/>
  <c r="B445"/>
  <c r="A445"/>
  <c r="N444"/>
  <c r="L444"/>
  <c r="J444"/>
  <c r="H444"/>
  <c r="G444"/>
  <c r="F444"/>
  <c r="E444"/>
  <c r="D444"/>
  <c r="C444"/>
  <c r="B444"/>
  <c r="A444"/>
  <c r="N443"/>
  <c r="L443"/>
  <c r="J443"/>
  <c r="H443"/>
  <c r="G443"/>
  <c r="F443"/>
  <c r="E443"/>
  <c r="D443"/>
  <c r="C443"/>
  <c r="B443"/>
  <c r="A443"/>
  <c r="N442"/>
  <c r="L442"/>
  <c r="J442"/>
  <c r="H442"/>
  <c r="G442"/>
  <c r="F442"/>
  <c r="E442"/>
  <c r="D442"/>
  <c r="C442"/>
  <c r="B442"/>
  <c r="A442"/>
  <c r="N441"/>
  <c r="L441"/>
  <c r="J441"/>
  <c r="H441"/>
  <c r="G441"/>
  <c r="F441"/>
  <c r="E441"/>
  <c r="D441"/>
  <c r="C441"/>
  <c r="B441"/>
  <c r="A441"/>
  <c r="N440"/>
  <c r="L440"/>
  <c r="J440"/>
  <c r="H440"/>
  <c r="G440"/>
  <c r="F440"/>
  <c r="E440"/>
  <c r="D440"/>
  <c r="C440"/>
  <c r="B440"/>
  <c r="A440"/>
  <c r="N439"/>
  <c r="L439"/>
  <c r="J439"/>
  <c r="H439"/>
  <c r="G439"/>
  <c r="F439"/>
  <c r="E439"/>
  <c r="D439"/>
  <c r="C439"/>
  <c r="B439"/>
  <c r="A439"/>
  <c r="N438"/>
  <c r="L438"/>
  <c r="J438"/>
  <c r="H438"/>
  <c r="G438"/>
  <c r="F438"/>
  <c r="E438"/>
  <c r="D438"/>
  <c r="C438"/>
  <c r="B438"/>
  <c r="A438"/>
  <c r="N437"/>
  <c r="L437"/>
  <c r="J437"/>
  <c r="H437"/>
  <c r="G437"/>
  <c r="F437"/>
  <c r="E437"/>
  <c r="D437"/>
  <c r="C437"/>
  <c r="B437"/>
  <c r="A437"/>
  <c r="N436"/>
  <c r="L436"/>
  <c r="J436"/>
  <c r="H436"/>
  <c r="G436"/>
  <c r="F436"/>
  <c r="E436"/>
  <c r="D436"/>
  <c r="C436"/>
  <c r="B436"/>
  <c r="A436"/>
  <c r="N435"/>
  <c r="L435"/>
  <c r="J435"/>
  <c r="H435"/>
  <c r="G435"/>
  <c r="F435"/>
  <c r="E435"/>
  <c r="D435"/>
  <c r="C435"/>
  <c r="B435"/>
  <c r="A435"/>
  <c r="N434"/>
  <c r="L434"/>
  <c r="J434"/>
  <c r="H434"/>
  <c r="G434"/>
  <c r="F434"/>
  <c r="E434"/>
  <c r="D434"/>
  <c r="C434"/>
  <c r="B434"/>
  <c r="A434"/>
  <c r="N433"/>
  <c r="L433"/>
  <c r="J433"/>
  <c r="H433"/>
  <c r="G433"/>
  <c r="F433"/>
  <c r="E433"/>
  <c r="D433"/>
  <c r="C433"/>
  <c r="B433"/>
  <c r="A433"/>
  <c r="N432"/>
  <c r="L432"/>
  <c r="J432"/>
  <c r="H432"/>
  <c r="G432"/>
  <c r="F432"/>
  <c r="E432"/>
  <c r="D432"/>
  <c r="C432"/>
  <c r="B432"/>
  <c r="A432"/>
  <c r="N431"/>
  <c r="L431"/>
  <c r="J431"/>
  <c r="H431"/>
  <c r="G431"/>
  <c r="F431"/>
  <c r="E431"/>
  <c r="D431"/>
  <c r="C431"/>
  <c r="B431"/>
  <c r="A431"/>
  <c r="N430"/>
  <c r="L430"/>
  <c r="J430"/>
  <c r="H430"/>
  <c r="G430"/>
  <c r="F430"/>
  <c r="E430"/>
  <c r="D430"/>
  <c r="C430"/>
  <c r="B430"/>
  <c r="A430"/>
  <c r="N429"/>
  <c r="L429"/>
  <c r="J429"/>
  <c r="H429"/>
  <c r="G429"/>
  <c r="F429"/>
  <c r="E429"/>
  <c r="D429"/>
  <c r="C429"/>
  <c r="B429"/>
  <c r="A429"/>
  <c r="N428"/>
  <c r="L428"/>
  <c r="J428"/>
  <c r="H428"/>
  <c r="G428"/>
  <c r="F428"/>
  <c r="E428"/>
  <c r="D428"/>
  <c r="C428"/>
  <c r="B428"/>
  <c r="A428"/>
  <c r="N427"/>
  <c r="L427"/>
  <c r="J427"/>
  <c r="H427"/>
  <c r="G427"/>
  <c r="F427"/>
  <c r="E427"/>
  <c r="D427"/>
  <c r="C427"/>
  <c r="B427"/>
  <c r="A427"/>
  <c r="N426"/>
  <c r="L426"/>
  <c r="J426"/>
  <c r="H426"/>
  <c r="G426"/>
  <c r="F426"/>
  <c r="E426"/>
  <c r="D426"/>
  <c r="C426"/>
  <c r="B426"/>
  <c r="A426"/>
  <c r="N425"/>
  <c r="L425"/>
  <c r="J425"/>
  <c r="H425"/>
  <c r="G425"/>
  <c r="F425"/>
  <c r="E425"/>
  <c r="D425"/>
  <c r="C425"/>
  <c r="B425"/>
  <c r="A425"/>
  <c r="N424"/>
  <c r="L424"/>
  <c r="J424"/>
  <c r="H424"/>
  <c r="G424"/>
  <c r="F424"/>
  <c r="E424"/>
  <c r="D424"/>
  <c r="C424"/>
  <c r="B424"/>
  <c r="A424"/>
  <c r="N423"/>
  <c r="L423"/>
  <c r="J423"/>
  <c r="H423"/>
  <c r="G423"/>
  <c r="F423"/>
  <c r="E423"/>
  <c r="D423"/>
  <c r="C423"/>
  <c r="B423"/>
  <c r="A423"/>
  <c r="N422"/>
  <c r="L422"/>
  <c r="J422"/>
  <c r="H422"/>
  <c r="G422"/>
  <c r="F422"/>
  <c r="E422"/>
  <c r="D422"/>
  <c r="C422"/>
  <c r="B422"/>
  <c r="A422"/>
  <c r="N421"/>
  <c r="L421"/>
  <c r="J421"/>
  <c r="H421"/>
  <c r="G421"/>
  <c r="F421"/>
  <c r="E421"/>
  <c r="D421"/>
  <c r="C421"/>
  <c r="B421"/>
  <c r="A421"/>
  <c r="N420"/>
  <c r="L420"/>
  <c r="J420"/>
  <c r="H420"/>
  <c r="G420"/>
  <c r="F420"/>
  <c r="E420"/>
  <c r="D420"/>
  <c r="C420"/>
  <c r="B420"/>
  <c r="A420"/>
  <c r="N419"/>
  <c r="L419"/>
  <c r="J419"/>
  <c r="H419"/>
  <c r="G419"/>
  <c r="F419"/>
  <c r="E419"/>
  <c r="D419"/>
  <c r="C419"/>
  <c r="B419"/>
  <c r="A419"/>
  <c r="N418"/>
  <c r="L418"/>
  <c r="J418"/>
  <c r="H418"/>
  <c r="G418"/>
  <c r="F418"/>
  <c r="E418"/>
  <c r="D418"/>
  <c r="C418"/>
  <c r="B418"/>
  <c r="A418"/>
  <c r="N417"/>
  <c r="L417"/>
  <c r="J417"/>
  <c r="H417"/>
  <c r="G417"/>
  <c r="F417"/>
  <c r="E417"/>
  <c r="D417"/>
  <c r="C417"/>
  <c r="B417"/>
  <c r="A417"/>
  <c r="N416"/>
  <c r="L416"/>
  <c r="J416"/>
  <c r="H416"/>
  <c r="G416"/>
  <c r="F416"/>
  <c r="E416"/>
  <c r="D416"/>
  <c r="C416"/>
  <c r="B416"/>
  <c r="A416"/>
  <c r="N415"/>
  <c r="L415"/>
  <c r="J415"/>
  <c r="H415"/>
  <c r="G415"/>
  <c r="F415"/>
  <c r="E415"/>
  <c r="D415"/>
  <c r="C415"/>
  <c r="B415"/>
  <c r="A415"/>
  <c r="N414"/>
  <c r="L414"/>
  <c r="J414"/>
  <c r="H414"/>
  <c r="G414"/>
  <c r="F414"/>
  <c r="E414"/>
  <c r="D414"/>
  <c r="C414"/>
  <c r="B414"/>
  <c r="A414"/>
  <c r="N413"/>
  <c r="L413"/>
  <c r="J413"/>
  <c r="H413"/>
  <c r="G413"/>
  <c r="F413"/>
  <c r="E413"/>
  <c r="D413"/>
  <c r="C413"/>
  <c r="B413"/>
  <c r="A413"/>
  <c r="N412"/>
  <c r="L412"/>
  <c r="J412"/>
  <c r="H412"/>
  <c r="G412"/>
  <c r="F412"/>
  <c r="E412"/>
  <c r="D412"/>
  <c r="C412"/>
  <c r="B412"/>
  <c r="A412"/>
  <c r="N411"/>
  <c r="L411"/>
  <c r="J411"/>
  <c r="H411"/>
  <c r="G411"/>
  <c r="F411"/>
  <c r="E411"/>
  <c r="D411"/>
  <c r="C411"/>
  <c r="B411"/>
  <c r="A411"/>
  <c r="N410"/>
  <c r="L410"/>
  <c r="J410"/>
  <c r="H410"/>
  <c r="G410"/>
  <c r="F410"/>
  <c r="E410"/>
  <c r="D410"/>
  <c r="C410"/>
  <c r="B410"/>
  <c r="A410"/>
  <c r="N409"/>
  <c r="L409"/>
  <c r="J409"/>
  <c r="H409"/>
  <c r="G409"/>
  <c r="F409"/>
  <c r="E409"/>
  <c r="D409"/>
  <c r="C409"/>
  <c r="B409"/>
  <c r="A409"/>
  <c r="N408"/>
  <c r="L408"/>
  <c r="J408"/>
  <c r="H408"/>
  <c r="G408"/>
  <c r="F408"/>
  <c r="E408"/>
  <c r="D408"/>
  <c r="C408"/>
  <c r="B408"/>
  <c r="A408"/>
  <c r="N407"/>
  <c r="L407"/>
  <c r="J407"/>
  <c r="H407"/>
  <c r="G407"/>
  <c r="F407"/>
  <c r="E407"/>
  <c r="D407"/>
  <c r="C407"/>
  <c r="B407"/>
  <c r="A407"/>
  <c r="N406"/>
  <c r="L406"/>
  <c r="J406"/>
  <c r="H406"/>
  <c r="G406"/>
  <c r="F406"/>
  <c r="E406"/>
  <c r="D406"/>
  <c r="C406"/>
  <c r="B406"/>
  <c r="A406"/>
  <c r="N405"/>
  <c r="L405"/>
  <c r="J405"/>
  <c r="H405"/>
  <c r="G405"/>
  <c r="F405"/>
  <c r="E405"/>
  <c r="D405"/>
  <c r="C405"/>
  <c r="B405"/>
  <c r="A405"/>
  <c r="N404"/>
  <c r="L404"/>
  <c r="J404"/>
  <c r="H404"/>
  <c r="G404"/>
  <c r="F404"/>
  <c r="E404"/>
  <c r="D404"/>
  <c r="C404"/>
  <c r="B404"/>
  <c r="A404"/>
  <c r="N403"/>
  <c r="L403"/>
  <c r="J403"/>
  <c r="H403"/>
  <c r="G403"/>
  <c r="F403"/>
  <c r="E403"/>
  <c r="D403"/>
  <c r="C403"/>
  <c r="B403"/>
  <c r="A403"/>
  <c r="N402"/>
  <c r="L402"/>
  <c r="J402"/>
  <c r="H402"/>
  <c r="G402"/>
  <c r="F402"/>
  <c r="E402"/>
  <c r="D402"/>
  <c r="C402"/>
  <c r="B402"/>
  <c r="A402"/>
  <c r="N401"/>
  <c r="L401"/>
  <c r="J401"/>
  <c r="H401"/>
  <c r="G401"/>
  <c r="F401"/>
  <c r="E401"/>
  <c r="D401"/>
  <c r="C401"/>
  <c r="B401"/>
  <c r="A401"/>
  <c r="N400"/>
  <c r="L400"/>
  <c r="J400"/>
  <c r="H400"/>
  <c r="G400"/>
  <c r="F400"/>
  <c r="E400"/>
  <c r="D400"/>
  <c r="C400"/>
  <c r="B400"/>
  <c r="A400"/>
  <c r="N399"/>
  <c r="L399"/>
  <c r="J399"/>
  <c r="H399"/>
  <c r="G399"/>
  <c r="F399"/>
  <c r="E399"/>
  <c r="D399"/>
  <c r="C399"/>
  <c r="B399"/>
  <c r="A399"/>
  <c r="N398"/>
  <c r="L398"/>
  <c r="J398"/>
  <c r="H398"/>
  <c r="G398"/>
  <c r="F398"/>
  <c r="E398"/>
  <c r="D398"/>
  <c r="C398"/>
  <c r="B398"/>
  <c r="A398"/>
  <c r="N397"/>
  <c r="L397"/>
  <c r="J397"/>
  <c r="H397"/>
  <c r="G397"/>
  <c r="F397"/>
  <c r="E397"/>
  <c r="D397"/>
  <c r="C397"/>
  <c r="B397"/>
  <c r="A397"/>
  <c r="N396"/>
  <c r="L396"/>
  <c r="J396"/>
  <c r="H396"/>
  <c r="G396"/>
  <c r="F396"/>
  <c r="E396"/>
  <c r="D396"/>
  <c r="C396"/>
  <c r="B396"/>
  <c r="A396"/>
  <c r="N395"/>
  <c r="L395"/>
  <c r="J395"/>
  <c r="H395"/>
  <c r="G395"/>
  <c r="F395"/>
  <c r="E395"/>
  <c r="D395"/>
  <c r="C395"/>
  <c r="B395"/>
  <c r="A395"/>
  <c r="N394"/>
  <c r="L394"/>
  <c r="J394"/>
  <c r="H394"/>
  <c r="G394"/>
  <c r="F394"/>
  <c r="E394"/>
  <c r="D394"/>
  <c r="C394"/>
  <c r="B394"/>
  <c r="A394"/>
  <c r="N393"/>
  <c r="L393"/>
  <c r="J393"/>
  <c r="H393"/>
  <c r="G393"/>
  <c r="F393"/>
  <c r="E393"/>
  <c r="D393"/>
  <c r="C393"/>
  <c r="B393"/>
  <c r="A393"/>
  <c r="N392"/>
  <c r="L392"/>
  <c r="J392"/>
  <c r="H392"/>
  <c r="G392"/>
  <c r="F392"/>
  <c r="E392"/>
  <c r="D392"/>
  <c r="C392"/>
  <c r="B392"/>
  <c r="A392"/>
  <c r="N391"/>
  <c r="L391"/>
  <c r="J391"/>
  <c r="H391"/>
  <c r="G391"/>
  <c r="F391"/>
  <c r="E391"/>
  <c r="D391"/>
  <c r="C391"/>
  <c r="B391"/>
  <c r="A391"/>
  <c r="N390"/>
  <c r="L390"/>
  <c r="J390"/>
  <c r="H390"/>
  <c r="G390"/>
  <c r="F390"/>
  <c r="E390"/>
  <c r="D390"/>
  <c r="C390"/>
  <c r="B390"/>
  <c r="A390"/>
  <c r="N389"/>
  <c r="L389"/>
  <c r="J389"/>
  <c r="H389"/>
  <c r="G389"/>
  <c r="F389"/>
  <c r="E389"/>
  <c r="D389"/>
  <c r="C389"/>
  <c r="B389"/>
  <c r="A389"/>
  <c r="N388"/>
  <c r="L388"/>
  <c r="J388"/>
  <c r="H388"/>
  <c r="G388"/>
  <c r="F388"/>
  <c r="E388"/>
  <c r="D388"/>
  <c r="C388"/>
  <c r="B388"/>
  <c r="A388"/>
  <c r="N387"/>
  <c r="L387"/>
  <c r="J387"/>
  <c r="H387"/>
  <c r="G387"/>
  <c r="F387"/>
  <c r="E387"/>
  <c r="D387"/>
  <c r="C387"/>
  <c r="B387"/>
  <c r="A387"/>
  <c r="N386"/>
  <c r="L386"/>
  <c r="J386"/>
  <c r="H386"/>
  <c r="G386"/>
  <c r="F386"/>
  <c r="E386"/>
  <c r="D386"/>
  <c r="C386"/>
  <c r="B386"/>
  <c r="A386"/>
  <c r="N385"/>
  <c r="L385"/>
  <c r="J385"/>
  <c r="H385"/>
  <c r="G385"/>
  <c r="F385"/>
  <c r="E385"/>
  <c r="D385"/>
  <c r="C385"/>
  <c r="B385"/>
  <c r="A385"/>
  <c r="N384"/>
  <c r="L384"/>
  <c r="J384"/>
  <c r="H384"/>
  <c r="G384"/>
  <c r="F384"/>
  <c r="E384"/>
  <c r="D384"/>
  <c r="C384"/>
  <c r="B384"/>
  <c r="A384"/>
  <c r="N383"/>
  <c r="L383"/>
  <c r="J383"/>
  <c r="H383"/>
  <c r="G383"/>
  <c r="F383"/>
  <c r="E383"/>
  <c r="D383"/>
  <c r="C383"/>
  <c r="B383"/>
  <c r="A383"/>
  <c r="N382"/>
  <c r="L382"/>
  <c r="J382"/>
  <c r="H382"/>
  <c r="G382"/>
  <c r="F382"/>
  <c r="E382"/>
  <c r="D382"/>
  <c r="C382"/>
  <c r="B382"/>
  <c r="A382"/>
  <c r="N381"/>
  <c r="L381"/>
  <c r="J381"/>
  <c r="H381"/>
  <c r="G381"/>
  <c r="F381"/>
  <c r="E381"/>
  <c r="D381"/>
  <c r="C381"/>
  <c r="B381"/>
  <c r="A381"/>
  <c r="N380"/>
  <c r="L380"/>
  <c r="J380"/>
  <c r="H380"/>
  <c r="G380"/>
  <c r="F380"/>
  <c r="E380"/>
  <c r="D380"/>
  <c r="C380"/>
  <c r="B380"/>
  <c r="A380"/>
  <c r="N379"/>
  <c r="L379"/>
  <c r="J379"/>
  <c r="H379"/>
  <c r="G379"/>
  <c r="F379"/>
  <c r="E379"/>
  <c r="D379"/>
  <c r="C379"/>
  <c r="B379"/>
  <c r="A379"/>
  <c r="N378"/>
  <c r="L378"/>
  <c r="J378"/>
  <c r="H378"/>
  <c r="G378"/>
  <c r="F378"/>
  <c r="E378"/>
  <c r="D378"/>
  <c r="C378"/>
  <c r="B378"/>
  <c r="A378"/>
  <c r="N377"/>
  <c r="L377"/>
  <c r="J377"/>
  <c r="H377"/>
  <c r="G377"/>
  <c r="F377"/>
  <c r="E377"/>
  <c r="D377"/>
  <c r="C377"/>
  <c r="B377"/>
  <c r="A377"/>
  <c r="N376"/>
  <c r="L376"/>
  <c r="J376"/>
  <c r="H376"/>
  <c r="G376"/>
  <c r="F376"/>
  <c r="E376"/>
  <c r="D376"/>
  <c r="C376"/>
  <c r="B376"/>
  <c r="A376"/>
  <c r="N375"/>
  <c r="L375"/>
  <c r="J375"/>
  <c r="H375"/>
  <c r="G375"/>
  <c r="F375"/>
  <c r="E375"/>
  <c r="D375"/>
  <c r="C375"/>
  <c r="B375"/>
  <c r="A375"/>
  <c r="N374"/>
  <c r="L374"/>
  <c r="J374"/>
  <c r="H374"/>
  <c r="G374"/>
  <c r="F374"/>
  <c r="E374"/>
  <c r="D374"/>
  <c r="C374"/>
  <c r="B374"/>
  <c r="A374"/>
  <c r="N373"/>
  <c r="L373"/>
  <c r="J373"/>
  <c r="H373"/>
  <c r="G373"/>
  <c r="F373"/>
  <c r="E373"/>
  <c r="D373"/>
  <c r="C373"/>
  <c r="B373"/>
  <c r="A373"/>
  <c r="N372"/>
  <c r="L372"/>
  <c r="J372"/>
  <c r="H372"/>
  <c r="G372"/>
  <c r="F372"/>
  <c r="E372"/>
  <c r="D372"/>
  <c r="C372"/>
  <c r="B372"/>
  <c r="A372"/>
  <c r="N371"/>
  <c r="L371"/>
  <c r="J371"/>
  <c r="H371"/>
  <c r="G371"/>
  <c r="F371"/>
  <c r="E371"/>
  <c r="D371"/>
  <c r="C371"/>
  <c r="B371"/>
  <c r="A371"/>
  <c r="N370"/>
  <c r="L370"/>
  <c r="J370"/>
  <c r="H370"/>
  <c r="G370"/>
  <c r="F370"/>
  <c r="E370"/>
  <c r="D370"/>
  <c r="C370"/>
  <c r="B370"/>
  <c r="A370"/>
  <c r="N369"/>
  <c r="L369"/>
  <c r="J369"/>
  <c r="H369"/>
  <c r="G369"/>
  <c r="F369"/>
  <c r="E369"/>
  <c r="D369"/>
  <c r="C369"/>
  <c r="B369"/>
  <c r="A369"/>
  <c r="N368"/>
  <c r="L368"/>
  <c r="J368"/>
  <c r="H368"/>
  <c r="G368"/>
  <c r="F368"/>
  <c r="E368"/>
  <c r="D368"/>
  <c r="C368"/>
  <c r="B368"/>
  <c r="A368"/>
  <c r="N367"/>
  <c r="L367"/>
  <c r="J367"/>
  <c r="H367"/>
  <c r="G367"/>
  <c r="F367"/>
  <c r="E367"/>
  <c r="D367"/>
  <c r="C367"/>
  <c r="B367"/>
  <c r="A367"/>
  <c r="N366"/>
  <c r="L366"/>
  <c r="J366"/>
  <c r="H366"/>
  <c r="G366"/>
  <c r="F366"/>
  <c r="E366"/>
  <c r="D366"/>
  <c r="C366"/>
  <c r="B366"/>
  <c r="A366"/>
  <c r="N365"/>
  <c r="L365"/>
  <c r="J365"/>
  <c r="H365"/>
  <c r="G365"/>
  <c r="F365"/>
  <c r="E365"/>
  <c r="D365"/>
  <c r="C365"/>
  <c r="B365"/>
  <c r="A365"/>
  <c r="N364"/>
  <c r="L364"/>
  <c r="J364"/>
  <c r="H364"/>
  <c r="G364"/>
  <c r="F364"/>
  <c r="E364"/>
  <c r="D364"/>
  <c r="C364"/>
  <c r="B364"/>
  <c r="A364"/>
  <c r="N363"/>
  <c r="L363"/>
  <c r="J363"/>
  <c r="H363"/>
  <c r="G363"/>
  <c r="F363"/>
  <c r="E363"/>
  <c r="D363"/>
  <c r="C363"/>
  <c r="B363"/>
  <c r="A363"/>
  <c r="N362"/>
  <c r="L362"/>
  <c r="J362"/>
  <c r="H362"/>
  <c r="G362"/>
  <c r="F362"/>
  <c r="E362"/>
  <c r="D362"/>
  <c r="C362"/>
  <c r="B362"/>
  <c r="A362"/>
  <c r="N361"/>
  <c r="L361"/>
  <c r="J361"/>
  <c r="H361"/>
  <c r="G361"/>
  <c r="F361"/>
  <c r="E361"/>
  <c r="D361"/>
  <c r="C361"/>
  <c r="B361"/>
  <c r="A361"/>
  <c r="N360"/>
  <c r="L360"/>
  <c r="J360"/>
  <c r="H360"/>
  <c r="G360"/>
  <c r="F360"/>
  <c r="E360"/>
  <c r="D360"/>
  <c r="C360"/>
  <c r="B360"/>
  <c r="A360"/>
  <c r="N359"/>
  <c r="L359"/>
  <c r="J359"/>
  <c r="H359"/>
  <c r="G359"/>
  <c r="F359"/>
  <c r="E359"/>
  <c r="D359"/>
  <c r="C359"/>
  <c r="B359"/>
  <c r="A359"/>
  <c r="N358"/>
  <c r="L358"/>
  <c r="J358"/>
  <c r="H358"/>
  <c r="G358"/>
  <c r="F358"/>
  <c r="E358"/>
  <c r="D358"/>
  <c r="C358"/>
  <c r="B358"/>
  <c r="A358"/>
  <c r="N357"/>
  <c r="L357"/>
  <c r="J357"/>
  <c r="H357"/>
  <c r="G357"/>
  <c r="F357"/>
  <c r="E357"/>
  <c r="D357"/>
  <c r="C357"/>
  <c r="B357"/>
  <c r="A357"/>
  <c r="N356"/>
  <c r="L356"/>
  <c r="J356"/>
  <c r="H356"/>
  <c r="G356"/>
  <c r="F356"/>
  <c r="E356"/>
  <c r="D356"/>
  <c r="C356"/>
  <c r="B356"/>
  <c r="A356"/>
  <c r="N355"/>
  <c r="L355"/>
  <c r="J355"/>
  <c r="H355"/>
  <c r="G355"/>
  <c r="F355"/>
  <c r="E355"/>
  <c r="D355"/>
  <c r="C355"/>
  <c r="B355"/>
  <c r="A355"/>
  <c r="N354"/>
  <c r="L354"/>
  <c r="J354"/>
  <c r="H354"/>
  <c r="G354"/>
  <c r="F354"/>
  <c r="E354"/>
  <c r="D354"/>
  <c r="C354"/>
  <c r="B354"/>
  <c r="A354"/>
  <c r="N353"/>
  <c r="L353"/>
  <c r="J353"/>
  <c r="H353"/>
  <c r="G353"/>
  <c r="F353"/>
  <c r="E353"/>
  <c r="D353"/>
  <c r="C353"/>
  <c r="B353"/>
  <c r="A353"/>
  <c r="N352"/>
  <c r="L352"/>
  <c r="J352"/>
  <c r="H352"/>
  <c r="G352"/>
  <c r="F352"/>
  <c r="E352"/>
  <c r="D352"/>
  <c r="C352"/>
  <c r="B352"/>
  <c r="A352"/>
  <c r="N351"/>
  <c r="L351"/>
  <c r="J351"/>
  <c r="H351"/>
  <c r="G351"/>
  <c r="F351"/>
  <c r="E351"/>
  <c r="D351"/>
  <c r="C351"/>
  <c r="B351"/>
  <c r="A351"/>
  <c r="N350"/>
  <c r="L350"/>
  <c r="J350"/>
  <c r="H350"/>
  <c r="G350"/>
  <c r="F350"/>
  <c r="E350"/>
  <c r="D350"/>
  <c r="C350"/>
  <c r="B350"/>
  <c r="A350"/>
  <c r="N349"/>
  <c r="L349"/>
  <c r="J349"/>
  <c r="H349"/>
  <c r="G349"/>
  <c r="F349"/>
  <c r="E349"/>
  <c r="D349"/>
  <c r="C349"/>
  <c r="B349"/>
  <c r="A349"/>
  <c r="N348"/>
  <c r="L348"/>
  <c r="J348"/>
  <c r="H348"/>
  <c r="G348"/>
  <c r="F348"/>
  <c r="E348"/>
  <c r="D348"/>
  <c r="C348"/>
  <c r="B348"/>
  <c r="A348"/>
  <c r="N347"/>
  <c r="L347"/>
  <c r="J347"/>
  <c r="H347"/>
  <c r="G347"/>
  <c r="F347"/>
  <c r="E347"/>
  <c r="D347"/>
  <c r="C347"/>
  <c r="B347"/>
  <c r="A347"/>
  <c r="N346"/>
  <c r="L346"/>
  <c r="J346"/>
  <c r="H346"/>
  <c r="G346"/>
  <c r="F346"/>
  <c r="E346"/>
  <c r="D346"/>
  <c r="C346"/>
  <c r="B346"/>
  <c r="A346"/>
  <c r="N345"/>
  <c r="L345"/>
  <c r="J345"/>
  <c r="H345"/>
  <c r="G345"/>
  <c r="F345"/>
  <c r="E345"/>
  <c r="D345"/>
  <c r="C345"/>
  <c r="B345"/>
  <c r="A345"/>
  <c r="N344"/>
  <c r="L344"/>
  <c r="J344"/>
  <c r="H344"/>
  <c r="G344"/>
  <c r="F344"/>
  <c r="E344"/>
  <c r="D344"/>
  <c r="C344"/>
  <c r="B344"/>
  <c r="A344"/>
  <c r="N343"/>
  <c r="L343"/>
  <c r="J343"/>
  <c r="H343"/>
  <c r="G343"/>
  <c r="F343"/>
  <c r="E343"/>
  <c r="D343"/>
  <c r="C343"/>
  <c r="B343"/>
  <c r="A343"/>
  <c r="N342"/>
  <c r="L342"/>
  <c r="J342"/>
  <c r="H342"/>
  <c r="G342"/>
  <c r="F342"/>
  <c r="E342"/>
  <c r="D342"/>
  <c r="C342"/>
  <c r="B342"/>
  <c r="A342"/>
  <c r="N341"/>
  <c r="L341"/>
  <c r="J341"/>
  <c r="H341"/>
  <c r="G341"/>
  <c r="F341"/>
  <c r="E341"/>
  <c r="D341"/>
  <c r="C341"/>
  <c r="B341"/>
  <c r="A341"/>
  <c r="N340"/>
  <c r="L340"/>
  <c r="J340"/>
  <c r="H340"/>
  <c r="G340"/>
  <c r="F340"/>
  <c r="E340"/>
  <c r="D340"/>
  <c r="C340"/>
  <c r="B340"/>
  <c r="A340"/>
  <c r="N339"/>
  <c r="L339"/>
  <c r="J339"/>
  <c r="H339"/>
  <c r="G339"/>
  <c r="F339"/>
  <c r="E339"/>
  <c r="D339"/>
  <c r="C339"/>
  <c r="B339"/>
  <c r="A339"/>
  <c r="N338"/>
  <c r="L338"/>
  <c r="J338"/>
  <c r="H338"/>
  <c r="G338"/>
  <c r="F338"/>
  <c r="E338"/>
  <c r="D338"/>
  <c r="C338"/>
  <c r="B338"/>
  <c r="A338"/>
  <c r="N337"/>
  <c r="L337"/>
  <c r="J337"/>
  <c r="H337"/>
  <c r="G337"/>
  <c r="F337"/>
  <c r="E337"/>
  <c r="D337"/>
  <c r="C337"/>
  <c r="B337"/>
  <c r="A337"/>
  <c r="N336"/>
  <c r="L336"/>
  <c r="J336"/>
  <c r="H336"/>
  <c r="G336"/>
  <c r="F336"/>
  <c r="E336"/>
  <c r="D336"/>
  <c r="C336"/>
  <c r="B336"/>
  <c r="A336"/>
  <c r="N335"/>
  <c r="L335"/>
  <c r="J335"/>
  <c r="H335"/>
  <c r="G335"/>
  <c r="F335"/>
  <c r="E335"/>
  <c r="D335"/>
  <c r="C335"/>
  <c r="B335"/>
  <c r="A335"/>
  <c r="N334"/>
  <c r="L334"/>
  <c r="J334"/>
  <c r="H334"/>
  <c r="G334"/>
  <c r="F334"/>
  <c r="E334"/>
  <c r="D334"/>
  <c r="C334"/>
  <c r="B334"/>
  <c r="A334"/>
  <c r="N333"/>
  <c r="L333"/>
  <c r="J333"/>
  <c r="H333"/>
  <c r="G333"/>
  <c r="F333"/>
  <c r="E333"/>
  <c r="D333"/>
  <c r="C333"/>
  <c r="B333"/>
  <c r="A333"/>
  <c r="N332"/>
  <c r="L332"/>
  <c r="J332"/>
  <c r="H332"/>
  <c r="G332"/>
  <c r="F332"/>
  <c r="E332"/>
  <c r="D332"/>
  <c r="C332"/>
  <c r="B332"/>
  <c r="A332"/>
  <c r="N331"/>
  <c r="L331"/>
  <c r="J331"/>
  <c r="H331"/>
  <c r="G331"/>
  <c r="F331"/>
  <c r="E331"/>
  <c r="D331"/>
  <c r="C331"/>
  <c r="B331"/>
  <c r="A331"/>
  <c r="N330"/>
  <c r="L330"/>
  <c r="J330"/>
  <c r="H330"/>
  <c r="G330"/>
  <c r="F330"/>
  <c r="E330"/>
  <c r="D330"/>
  <c r="C330"/>
  <c r="B330"/>
  <c r="A330"/>
  <c r="N329"/>
  <c r="L329"/>
  <c r="J329"/>
  <c r="H329"/>
  <c r="G329"/>
  <c r="F329"/>
  <c r="E329"/>
  <c r="D329"/>
  <c r="C329"/>
  <c r="B329"/>
  <c r="A329"/>
  <c r="N328"/>
  <c r="L328"/>
  <c r="J328"/>
  <c r="H328"/>
  <c r="G328"/>
  <c r="F328"/>
  <c r="E328"/>
  <c r="D328"/>
  <c r="C328"/>
  <c r="B328"/>
  <c r="A328"/>
  <c r="N327"/>
  <c r="L327"/>
  <c r="J327"/>
  <c r="H327"/>
  <c r="G327"/>
  <c r="F327"/>
  <c r="E327"/>
  <c r="D327"/>
  <c r="C327"/>
  <c r="B327"/>
  <c r="A327"/>
  <c r="N326"/>
  <c r="L326"/>
  <c r="J326"/>
  <c r="H326"/>
  <c r="G326"/>
  <c r="F326"/>
  <c r="E326"/>
  <c r="D326"/>
  <c r="C326"/>
  <c r="B326"/>
  <c r="A326"/>
  <c r="N325"/>
  <c r="L325"/>
  <c r="J325"/>
  <c r="H325"/>
  <c r="G325"/>
  <c r="F325"/>
  <c r="E325"/>
  <c r="D325"/>
  <c r="C325"/>
  <c r="B325"/>
  <c r="A325"/>
  <c r="N324"/>
  <c r="L324"/>
  <c r="J324"/>
  <c r="H324"/>
  <c r="G324"/>
  <c r="F324"/>
  <c r="E324"/>
  <c r="D324"/>
  <c r="C324"/>
  <c r="B324"/>
  <c r="A324"/>
  <c r="N323"/>
  <c r="L323"/>
  <c r="J323"/>
  <c r="H323"/>
  <c r="G323"/>
  <c r="F323"/>
  <c r="E323"/>
  <c r="D323"/>
  <c r="C323"/>
  <c r="B323"/>
  <c r="A323"/>
  <c r="N322"/>
  <c r="L322"/>
  <c r="J322"/>
  <c r="H322"/>
  <c r="G322"/>
  <c r="F322"/>
  <c r="E322"/>
  <c r="D322"/>
  <c r="C322"/>
  <c r="B322"/>
  <c r="A322"/>
  <c r="N321"/>
  <c r="L321"/>
  <c r="J321"/>
  <c r="H321"/>
  <c r="G321"/>
  <c r="F321"/>
  <c r="E321"/>
  <c r="D321"/>
  <c r="C321"/>
  <c r="B321"/>
  <c r="A321"/>
  <c r="N320"/>
  <c r="L320"/>
  <c r="J320"/>
  <c r="H320"/>
  <c r="G320"/>
  <c r="F320"/>
  <c r="E320"/>
  <c r="D320"/>
  <c r="C320"/>
  <c r="B320"/>
  <c r="A320"/>
  <c r="N319"/>
  <c r="L319"/>
  <c r="J319"/>
  <c r="H319"/>
  <c r="G319"/>
  <c r="F319"/>
  <c r="E319"/>
  <c r="D319"/>
  <c r="C319"/>
  <c r="B319"/>
  <c r="A319"/>
  <c r="N318"/>
  <c r="L318"/>
  <c r="J318"/>
  <c r="H318"/>
  <c r="G318"/>
  <c r="F318"/>
  <c r="E318"/>
  <c r="D318"/>
  <c r="C318"/>
  <c r="B318"/>
  <c r="A318"/>
  <c r="N317"/>
  <c r="L317"/>
  <c r="J317"/>
  <c r="H317"/>
  <c r="G317"/>
  <c r="F317"/>
  <c r="E317"/>
  <c r="D317"/>
  <c r="C317"/>
  <c r="B317"/>
  <c r="A317"/>
  <c r="N316"/>
  <c r="L316"/>
  <c r="J316"/>
  <c r="H316"/>
  <c r="G316"/>
  <c r="F316"/>
  <c r="E316"/>
  <c r="D316"/>
  <c r="C316"/>
  <c r="B316"/>
  <c r="A316"/>
  <c r="N315"/>
  <c r="L315"/>
  <c r="J315"/>
  <c r="H315"/>
  <c r="G315"/>
  <c r="F315"/>
  <c r="E315"/>
  <c r="D315"/>
  <c r="C315"/>
  <c r="B315"/>
  <c r="A315"/>
  <c r="N314"/>
  <c r="L314"/>
  <c r="J314"/>
  <c r="H314"/>
  <c r="G314"/>
  <c r="F314"/>
  <c r="E314"/>
  <c r="D314"/>
  <c r="C314"/>
  <c r="B314"/>
  <c r="A314"/>
  <c r="N313"/>
  <c r="L313"/>
  <c r="J313"/>
  <c r="H313"/>
  <c r="G313"/>
  <c r="F313"/>
  <c r="E313"/>
  <c r="D313"/>
  <c r="C313"/>
  <c r="B313"/>
  <c r="A313"/>
  <c r="N312"/>
  <c r="L312"/>
  <c r="J312"/>
  <c r="H312"/>
  <c r="G312"/>
  <c r="F312"/>
  <c r="E312"/>
  <c r="D312"/>
  <c r="C312"/>
  <c r="B312"/>
  <c r="A312"/>
  <c r="N311"/>
  <c r="L311"/>
  <c r="J311"/>
  <c r="H311"/>
  <c r="G311"/>
  <c r="F311"/>
  <c r="E311"/>
  <c r="D311"/>
  <c r="C311"/>
  <c r="B311"/>
  <c r="A311"/>
  <c r="N310"/>
  <c r="L310"/>
  <c r="J310"/>
  <c r="H310"/>
  <c r="G310"/>
  <c r="F310"/>
  <c r="E310"/>
  <c r="D310"/>
  <c r="C310"/>
  <c r="B310"/>
  <c r="A310"/>
  <c r="N309"/>
  <c r="L309"/>
  <c r="J309"/>
  <c r="H309"/>
  <c r="G309"/>
  <c r="F309"/>
  <c r="E309"/>
  <c r="D309"/>
  <c r="C309"/>
  <c r="B309"/>
  <c r="A309"/>
  <c r="N308"/>
  <c r="L308"/>
  <c r="J308"/>
  <c r="H308"/>
  <c r="G308"/>
  <c r="F308"/>
  <c r="E308"/>
  <c r="D308"/>
  <c r="C308"/>
  <c r="B308"/>
  <c r="A308"/>
  <c r="N307"/>
  <c r="L307"/>
  <c r="J307"/>
  <c r="H307"/>
  <c r="G307"/>
  <c r="F307"/>
  <c r="E307"/>
  <c r="D307"/>
  <c r="C307"/>
  <c r="B307"/>
  <c r="A307"/>
  <c r="N306"/>
  <c r="L306"/>
  <c r="J306"/>
  <c r="H306"/>
  <c r="G306"/>
  <c r="F306"/>
  <c r="E306"/>
  <c r="D306"/>
  <c r="C306"/>
  <c r="B306"/>
  <c r="A306"/>
  <c r="N305"/>
  <c r="L305"/>
  <c r="J305"/>
  <c r="H305"/>
  <c r="G305"/>
  <c r="F305"/>
  <c r="E305"/>
  <c r="D305"/>
  <c r="C305"/>
  <c r="B305"/>
  <c r="A305"/>
  <c r="N304"/>
  <c r="L304"/>
  <c r="J304"/>
  <c r="H304"/>
  <c r="G304"/>
  <c r="F304"/>
  <c r="E304"/>
  <c r="D304"/>
  <c r="C304"/>
  <c r="B304"/>
  <c r="A304"/>
  <c r="N303"/>
  <c r="L303"/>
  <c r="J303"/>
  <c r="H303"/>
  <c r="G303"/>
  <c r="F303"/>
  <c r="E303"/>
  <c r="D303"/>
  <c r="C303"/>
  <c r="B303"/>
  <c r="A303"/>
  <c r="N302"/>
  <c r="L302"/>
  <c r="J302"/>
  <c r="H302"/>
  <c r="G302"/>
  <c r="F302"/>
  <c r="E302"/>
  <c r="D302"/>
  <c r="C302"/>
  <c r="B302"/>
  <c r="A302"/>
  <c r="N301"/>
  <c r="L301"/>
  <c r="J301"/>
  <c r="H301"/>
  <c r="G301"/>
  <c r="F301"/>
  <c r="E301"/>
  <c r="D301"/>
  <c r="C301"/>
  <c r="B301"/>
  <c r="A301"/>
  <c r="N300"/>
  <c r="L300"/>
  <c r="J300"/>
  <c r="H300"/>
  <c r="G300"/>
  <c r="F300"/>
  <c r="E300"/>
  <c r="D300"/>
  <c r="C300"/>
  <c r="B300"/>
  <c r="A300"/>
  <c r="N299"/>
  <c r="L299"/>
  <c r="J299"/>
  <c r="H299"/>
  <c r="G299"/>
  <c r="F299"/>
  <c r="E299"/>
  <c r="D299"/>
  <c r="C299"/>
  <c r="B299"/>
  <c r="A299"/>
  <c r="N298"/>
  <c r="L298"/>
  <c r="J298"/>
  <c r="H298"/>
  <c r="G298"/>
  <c r="F298"/>
  <c r="E298"/>
  <c r="D298"/>
  <c r="C298"/>
  <c r="B298"/>
  <c r="A298"/>
  <c r="N297"/>
  <c r="L297"/>
  <c r="J297"/>
  <c r="H297"/>
  <c r="G297"/>
  <c r="F297"/>
  <c r="E297"/>
  <c r="D297"/>
  <c r="C297"/>
  <c r="B297"/>
  <c r="A297"/>
  <c r="N296"/>
  <c r="L296"/>
  <c r="J296"/>
  <c r="H296"/>
  <c r="G296"/>
  <c r="F296"/>
  <c r="E296"/>
  <c r="D296"/>
  <c r="C296"/>
  <c r="B296"/>
  <c r="A296"/>
  <c r="N295"/>
  <c r="L295"/>
  <c r="J295"/>
  <c r="H295"/>
  <c r="G295"/>
  <c r="F295"/>
  <c r="E295"/>
  <c r="D295"/>
  <c r="C295"/>
  <c r="B295"/>
  <c r="A295"/>
  <c r="N294"/>
  <c r="L294"/>
  <c r="J294"/>
  <c r="H294"/>
  <c r="G294"/>
  <c r="F294"/>
  <c r="E294"/>
  <c r="D294"/>
  <c r="C294"/>
  <c r="B294"/>
  <c r="A294"/>
  <c r="N293"/>
  <c r="L293"/>
  <c r="J293"/>
  <c r="H293"/>
  <c r="G293"/>
  <c r="F293"/>
  <c r="E293"/>
  <c r="D293"/>
  <c r="C293"/>
  <c r="B293"/>
  <c r="A293"/>
  <c r="N292"/>
  <c r="L292"/>
  <c r="J292"/>
  <c r="H292"/>
  <c r="G292"/>
  <c r="F292"/>
  <c r="E292"/>
  <c r="D292"/>
  <c r="C292"/>
  <c r="B292"/>
  <c r="A292"/>
  <c r="N291"/>
  <c r="L291"/>
  <c r="J291"/>
  <c r="H291"/>
  <c r="G291"/>
  <c r="F291"/>
  <c r="E291"/>
  <c r="D291"/>
  <c r="C291"/>
  <c r="B291"/>
  <c r="A291"/>
  <c r="N290"/>
  <c r="L290"/>
  <c r="J290"/>
  <c r="H290"/>
  <c r="G290"/>
  <c r="F290"/>
  <c r="E290"/>
  <c r="D290"/>
  <c r="C290"/>
  <c r="B290"/>
  <c r="A290"/>
  <c r="N289"/>
  <c r="L289"/>
  <c r="J289"/>
  <c r="H289"/>
  <c r="G289"/>
  <c r="F289"/>
  <c r="E289"/>
  <c r="D289"/>
  <c r="C289"/>
  <c r="B289"/>
  <c r="A289"/>
  <c r="N288"/>
  <c r="L288"/>
  <c r="J288"/>
  <c r="H288"/>
  <c r="G288"/>
  <c r="F288"/>
  <c r="E288"/>
  <c r="D288"/>
  <c r="C288"/>
  <c r="B288"/>
  <c r="A288"/>
  <c r="N287"/>
  <c r="L287"/>
  <c r="J287"/>
  <c r="H287"/>
  <c r="G287"/>
  <c r="F287"/>
  <c r="E287"/>
  <c r="D287"/>
  <c r="C287"/>
  <c r="B287"/>
  <c r="A287"/>
  <c r="N286"/>
  <c r="L286"/>
  <c r="J286"/>
  <c r="H286"/>
  <c r="G286"/>
  <c r="F286"/>
  <c r="E286"/>
  <c r="D286"/>
  <c r="C286"/>
  <c r="B286"/>
  <c r="A286"/>
  <c r="N285"/>
  <c r="L285"/>
  <c r="J285"/>
  <c r="H285"/>
  <c r="G285"/>
  <c r="F285"/>
  <c r="E285"/>
  <c r="D285"/>
  <c r="C285"/>
  <c r="B285"/>
  <c r="A285"/>
  <c r="N284"/>
  <c r="L284"/>
  <c r="J284"/>
  <c r="H284"/>
  <c r="G284"/>
  <c r="F284"/>
  <c r="E284"/>
  <c r="D284"/>
  <c r="C284"/>
  <c r="B284"/>
  <c r="A284"/>
  <c r="N283"/>
  <c r="L283"/>
  <c r="J283"/>
  <c r="H283"/>
  <c r="G283"/>
  <c r="F283"/>
  <c r="E283"/>
  <c r="D283"/>
  <c r="C283"/>
  <c r="B283"/>
  <c r="A283"/>
  <c r="N282"/>
  <c r="L282"/>
  <c r="J282"/>
  <c r="H282"/>
  <c r="G282"/>
  <c r="F282"/>
  <c r="E282"/>
  <c r="D282"/>
  <c r="C282"/>
  <c r="B282"/>
  <c r="A282"/>
  <c r="N281"/>
  <c r="L281"/>
  <c r="J281"/>
  <c r="H281"/>
  <c r="G281"/>
  <c r="F281"/>
  <c r="E281"/>
  <c r="D281"/>
  <c r="C281"/>
  <c r="B281"/>
  <c r="A281"/>
  <c r="N280"/>
  <c r="L280"/>
  <c r="J280"/>
  <c r="H280"/>
  <c r="G280"/>
  <c r="F280"/>
  <c r="E280"/>
  <c r="D280"/>
  <c r="C280"/>
  <c r="B280"/>
  <c r="A280"/>
  <c r="N279"/>
  <c r="L279"/>
  <c r="J279"/>
  <c r="H279"/>
  <c r="G279"/>
  <c r="F279"/>
  <c r="E279"/>
  <c r="D279"/>
  <c r="C279"/>
  <c r="B279"/>
  <c r="A279"/>
  <c r="N278"/>
  <c r="L278"/>
  <c r="J278"/>
  <c r="H278"/>
  <c r="G278"/>
  <c r="F278"/>
  <c r="E278"/>
  <c r="D278"/>
  <c r="C278"/>
  <c r="B278"/>
  <c r="A278"/>
  <c r="N277"/>
  <c r="L277"/>
  <c r="J277"/>
  <c r="H277"/>
  <c r="G277"/>
  <c r="F277"/>
  <c r="E277"/>
  <c r="D277"/>
  <c r="C277"/>
  <c r="B277"/>
  <c r="A277"/>
  <c r="N276"/>
  <c r="L276"/>
  <c r="J276"/>
  <c r="H276"/>
  <c r="G276"/>
  <c r="F276"/>
  <c r="E276"/>
  <c r="D276"/>
  <c r="C276"/>
  <c r="B276"/>
  <c r="A276"/>
  <c r="N275"/>
  <c r="L275"/>
  <c r="J275"/>
  <c r="H275"/>
  <c r="G275"/>
  <c r="F275"/>
  <c r="E275"/>
  <c r="D275"/>
  <c r="C275"/>
  <c r="B275"/>
  <c r="A275"/>
  <c r="N274"/>
  <c r="L274"/>
  <c r="J274"/>
  <c r="H274"/>
  <c r="G274"/>
  <c r="F274"/>
  <c r="E274"/>
  <c r="D274"/>
  <c r="C274"/>
  <c r="B274"/>
  <c r="A274"/>
  <c r="N273"/>
  <c r="L273"/>
  <c r="J273"/>
  <c r="H273"/>
  <c r="G273"/>
  <c r="F273"/>
  <c r="E273"/>
  <c r="D273"/>
  <c r="C273"/>
  <c r="B273"/>
  <c r="A273"/>
  <c r="N272"/>
  <c r="L272"/>
  <c r="J272"/>
  <c r="H272"/>
  <c r="G272"/>
  <c r="F272"/>
  <c r="E272"/>
  <c r="D272"/>
  <c r="C272"/>
  <c r="B272"/>
  <c r="A272"/>
  <c r="N271"/>
  <c r="L271"/>
  <c r="J271"/>
  <c r="H271"/>
  <c r="G271"/>
  <c r="F271"/>
  <c r="E271"/>
  <c r="D271"/>
  <c r="C271"/>
  <c r="B271"/>
  <c r="A271"/>
  <c r="N270"/>
  <c r="L270"/>
  <c r="J270"/>
  <c r="H270"/>
  <c r="G270"/>
  <c r="F270"/>
  <c r="E270"/>
  <c r="D270"/>
  <c r="C270"/>
  <c r="B270"/>
  <c r="A270"/>
  <c r="N269"/>
  <c r="L269"/>
  <c r="J269"/>
  <c r="H269"/>
  <c r="G269"/>
  <c r="F269"/>
  <c r="E269"/>
  <c r="D269"/>
  <c r="C269"/>
  <c r="B269"/>
  <c r="A269"/>
  <c r="N268"/>
  <c r="L268"/>
  <c r="J268"/>
  <c r="H268"/>
  <c r="G268"/>
  <c r="F268"/>
  <c r="E268"/>
  <c r="D268"/>
  <c r="C268"/>
  <c r="B268"/>
  <c r="A268"/>
  <c r="N267"/>
  <c r="L267"/>
  <c r="J267"/>
  <c r="H267"/>
  <c r="G267"/>
  <c r="F267"/>
  <c r="E267"/>
  <c r="D267"/>
  <c r="C267"/>
  <c r="B267"/>
  <c r="A267"/>
  <c r="N266"/>
  <c r="L266"/>
  <c r="J266"/>
  <c r="H266"/>
  <c r="G266"/>
  <c r="F266"/>
  <c r="E266"/>
  <c r="D266"/>
  <c r="C266"/>
  <c r="B266"/>
  <c r="A266"/>
  <c r="N265"/>
  <c r="L265"/>
  <c r="J265"/>
  <c r="H265"/>
  <c r="G265"/>
  <c r="F265"/>
  <c r="E265"/>
  <c r="D265"/>
  <c r="C265"/>
  <c r="B265"/>
  <c r="A265"/>
  <c r="N264"/>
  <c r="L264"/>
  <c r="J264"/>
  <c r="H264"/>
  <c r="G264"/>
  <c r="F264"/>
  <c r="E264"/>
  <c r="D264"/>
  <c r="C264"/>
  <c r="B264"/>
  <c r="A264"/>
  <c r="N263"/>
  <c r="L263"/>
  <c r="J263"/>
  <c r="H263"/>
  <c r="G263"/>
  <c r="F263"/>
  <c r="E263"/>
  <c r="D263"/>
  <c r="C263"/>
  <c r="B263"/>
  <c r="A263"/>
  <c r="N262"/>
  <c r="L262"/>
  <c r="J262"/>
  <c r="H262"/>
  <c r="G262"/>
  <c r="F262"/>
  <c r="E262"/>
  <c r="D262"/>
  <c r="C262"/>
  <c r="B262"/>
  <c r="A262"/>
  <c r="N261"/>
  <c r="L261"/>
  <c r="J261"/>
  <c r="H261"/>
  <c r="G261"/>
  <c r="F261"/>
  <c r="E261"/>
  <c r="D261"/>
  <c r="C261"/>
  <c r="B261"/>
  <c r="A261"/>
  <c r="N260"/>
  <c r="L260"/>
  <c r="J260"/>
  <c r="H260"/>
  <c r="G260"/>
  <c r="F260"/>
  <c r="E260"/>
  <c r="D260"/>
  <c r="C260"/>
  <c r="B260"/>
  <c r="A260"/>
  <c r="N259"/>
  <c r="L259"/>
  <c r="J259"/>
  <c r="H259"/>
  <c r="G259"/>
  <c r="F259"/>
  <c r="E259"/>
  <c r="D259"/>
  <c r="C259"/>
  <c r="B259"/>
  <c r="A259"/>
  <c r="N258"/>
  <c r="L258"/>
  <c r="J258"/>
  <c r="H258"/>
  <c r="G258"/>
  <c r="F258"/>
  <c r="E258"/>
  <c r="D258"/>
  <c r="C258"/>
  <c r="B258"/>
  <c r="A258"/>
  <c r="N257"/>
  <c r="L257"/>
  <c r="J257"/>
  <c r="H257"/>
  <c r="G257"/>
  <c r="F257"/>
  <c r="E257"/>
  <c r="D257"/>
  <c r="C257"/>
  <c r="B257"/>
  <c r="A257"/>
  <c r="N256"/>
  <c r="L256"/>
  <c r="J256"/>
  <c r="H256"/>
  <c r="G256"/>
  <c r="F256"/>
  <c r="E256"/>
  <c r="D256"/>
  <c r="C256"/>
  <c r="B256"/>
  <c r="A256"/>
  <c r="N255"/>
  <c r="L255"/>
  <c r="J255"/>
  <c r="H255"/>
  <c r="G255"/>
  <c r="F255"/>
  <c r="E255"/>
  <c r="D255"/>
  <c r="C255"/>
  <c r="B255"/>
  <c r="A255"/>
  <c r="N254"/>
  <c r="L254"/>
  <c r="J254"/>
  <c r="H254"/>
  <c r="G254"/>
  <c r="F254"/>
  <c r="E254"/>
  <c r="D254"/>
  <c r="C254"/>
  <c r="B254"/>
  <c r="A254"/>
  <c r="N253"/>
  <c r="L253"/>
  <c r="J253"/>
  <c r="H253"/>
  <c r="G253"/>
  <c r="F253"/>
  <c r="E253"/>
  <c r="D253"/>
  <c r="C253"/>
  <c r="B253"/>
  <c r="A253"/>
  <c r="N252"/>
  <c r="L252"/>
  <c r="J252"/>
  <c r="H252"/>
  <c r="G252"/>
  <c r="F252"/>
  <c r="E252"/>
  <c r="D252"/>
  <c r="C252"/>
  <c r="B252"/>
  <c r="A252"/>
  <c r="N251"/>
  <c r="L251"/>
  <c r="J251"/>
  <c r="H251"/>
  <c r="G251"/>
  <c r="F251"/>
  <c r="E251"/>
  <c r="D251"/>
  <c r="C251"/>
  <c r="B251"/>
  <c r="A251"/>
  <c r="N250"/>
  <c r="L250"/>
  <c r="J250"/>
  <c r="H250"/>
  <c r="G250"/>
  <c r="F250"/>
  <c r="E250"/>
  <c r="D250"/>
  <c r="C250"/>
  <c r="B250"/>
  <c r="A250"/>
  <c r="N249"/>
  <c r="L249"/>
  <c r="J249"/>
  <c r="H249"/>
  <c r="G249"/>
  <c r="F249"/>
  <c r="E249"/>
  <c r="D249"/>
  <c r="C249"/>
  <c r="B249"/>
  <c r="A249"/>
  <c r="N248"/>
  <c r="L248"/>
  <c r="J248"/>
  <c r="H248"/>
  <c r="G248"/>
  <c r="F248"/>
  <c r="E248"/>
  <c r="D248"/>
  <c r="C248"/>
  <c r="B248"/>
  <c r="A248"/>
  <c r="N247"/>
  <c r="L247"/>
  <c r="J247"/>
  <c r="H247"/>
  <c r="G247"/>
  <c r="F247"/>
  <c r="E247"/>
  <c r="D247"/>
  <c r="C247"/>
  <c r="B247"/>
  <c r="A247"/>
  <c r="N246"/>
  <c r="L246"/>
  <c r="J246"/>
  <c r="H246"/>
  <c r="G246"/>
  <c r="F246"/>
  <c r="E246"/>
  <c r="D246"/>
  <c r="C246"/>
  <c r="B246"/>
  <c r="A246"/>
  <c r="N245"/>
  <c r="L245"/>
  <c r="J245"/>
  <c r="H245"/>
  <c r="G245"/>
  <c r="F245"/>
  <c r="E245"/>
  <c r="D245"/>
  <c r="C245"/>
  <c r="B245"/>
  <c r="A245"/>
  <c r="N244"/>
  <c r="L244"/>
  <c r="J244"/>
  <c r="H244"/>
  <c r="G244"/>
  <c r="F244"/>
  <c r="E244"/>
  <c r="D244"/>
  <c r="C244"/>
  <c r="B244"/>
  <c r="A244"/>
  <c r="N243"/>
  <c r="L243"/>
  <c r="J243"/>
  <c r="H243"/>
  <c r="G243"/>
  <c r="F243"/>
  <c r="E243"/>
  <c r="D243"/>
  <c r="C243"/>
  <c r="B243"/>
  <c r="A243"/>
  <c r="N242"/>
  <c r="L242"/>
  <c r="J242"/>
  <c r="H242"/>
  <c r="G242"/>
  <c r="F242"/>
  <c r="E242"/>
  <c r="D242"/>
  <c r="C242"/>
  <c r="B242"/>
  <c r="A242"/>
  <c r="N241"/>
  <c r="L241"/>
  <c r="J241"/>
  <c r="H241"/>
  <c r="G241"/>
  <c r="F241"/>
  <c r="E241"/>
  <c r="D241"/>
  <c r="C241"/>
  <c r="B241"/>
  <c r="A241"/>
  <c r="N240"/>
  <c r="L240"/>
  <c r="J240"/>
  <c r="H240"/>
  <c r="G240"/>
  <c r="F240"/>
  <c r="E240"/>
  <c r="D240"/>
  <c r="C240"/>
  <c r="B240"/>
  <c r="A240"/>
  <c r="N239"/>
  <c r="L239"/>
  <c r="J239"/>
  <c r="H239"/>
  <c r="G239"/>
  <c r="F239"/>
  <c r="E239"/>
  <c r="D239"/>
  <c r="C239"/>
  <c r="B239"/>
  <c r="A239"/>
  <c r="N238"/>
  <c r="L238"/>
  <c r="J238"/>
  <c r="H238"/>
  <c r="G238"/>
  <c r="F238"/>
  <c r="E238"/>
  <c r="D238"/>
  <c r="C238"/>
  <c r="B238"/>
  <c r="A238"/>
  <c r="N237"/>
  <c r="L237"/>
  <c r="J237"/>
  <c r="H237"/>
  <c r="G237"/>
  <c r="F237"/>
  <c r="E237"/>
  <c r="D237"/>
  <c r="C237"/>
  <c r="B237"/>
  <c r="A237"/>
  <c r="N236"/>
  <c r="L236"/>
  <c r="J236"/>
  <c r="H236"/>
  <c r="G236"/>
  <c r="F236"/>
  <c r="E236"/>
  <c r="D236"/>
  <c r="C236"/>
  <c r="B236"/>
  <c r="A236"/>
  <c r="N235"/>
  <c r="L235"/>
  <c r="J235"/>
  <c r="H235"/>
  <c r="G235"/>
  <c r="F235"/>
  <c r="E235"/>
  <c r="D235"/>
  <c r="C235"/>
  <c r="B235"/>
  <c r="A235"/>
  <c r="N234"/>
  <c r="L234"/>
  <c r="J234"/>
  <c r="H234"/>
  <c r="G234"/>
  <c r="F234"/>
  <c r="E234"/>
  <c r="D234"/>
  <c r="C234"/>
  <c r="B234"/>
  <c r="A234"/>
  <c r="N233"/>
  <c r="L233"/>
  <c r="J233"/>
  <c r="H233"/>
  <c r="G233"/>
  <c r="F233"/>
  <c r="E233"/>
  <c r="D233"/>
  <c r="C233"/>
  <c r="B233"/>
  <c r="A233"/>
  <c r="N232"/>
  <c r="L232"/>
  <c r="J232"/>
  <c r="H232"/>
  <c r="G232"/>
  <c r="F232"/>
  <c r="E232"/>
  <c r="D232"/>
  <c r="C232"/>
  <c r="B232"/>
  <c r="A232"/>
  <c r="N231"/>
  <c r="L231"/>
  <c r="J231"/>
  <c r="H231"/>
  <c r="G231"/>
  <c r="F231"/>
  <c r="E231"/>
  <c r="D231"/>
  <c r="C231"/>
  <c r="B231"/>
  <c r="A231"/>
  <c r="N230"/>
  <c r="L230"/>
  <c r="J230"/>
  <c r="H230"/>
  <c r="G230"/>
  <c r="F230"/>
  <c r="E230"/>
  <c r="D230"/>
  <c r="C230"/>
  <c r="B230"/>
  <c r="A230"/>
  <c r="N229"/>
  <c r="L229"/>
  <c r="J229"/>
  <c r="H229"/>
  <c r="G229"/>
  <c r="F229"/>
  <c r="E229"/>
  <c r="D229"/>
  <c r="C229"/>
  <c r="B229"/>
  <c r="A229"/>
  <c r="N228"/>
  <c r="L228"/>
  <c r="J228"/>
  <c r="H228"/>
  <c r="G228"/>
  <c r="F228"/>
  <c r="E228"/>
  <c r="D228"/>
  <c r="C228"/>
  <c r="B228"/>
  <c r="A228"/>
  <c r="N227"/>
  <c r="L227"/>
  <c r="J227"/>
  <c r="H227"/>
  <c r="G227"/>
  <c r="F227"/>
  <c r="E227"/>
  <c r="D227"/>
  <c r="C227"/>
  <c r="B227"/>
  <c r="A227"/>
  <c r="N226"/>
  <c r="L226"/>
  <c r="J226"/>
  <c r="H226"/>
  <c r="G226"/>
  <c r="F226"/>
  <c r="E226"/>
  <c r="D226"/>
  <c r="C226"/>
  <c r="B226"/>
  <c r="A226"/>
  <c r="N225"/>
  <c r="L225"/>
  <c r="J225"/>
  <c r="H225"/>
  <c r="G225"/>
  <c r="F225"/>
  <c r="E225"/>
  <c r="D225"/>
  <c r="C225"/>
  <c r="B225"/>
  <c r="A225"/>
  <c r="N224"/>
  <c r="L224"/>
  <c r="J224"/>
  <c r="H224"/>
  <c r="G224"/>
  <c r="F224"/>
  <c r="E224"/>
  <c r="D224"/>
  <c r="C224"/>
  <c r="B224"/>
  <c r="A224"/>
  <c r="N223"/>
  <c r="L223"/>
  <c r="J223"/>
  <c r="H223"/>
  <c r="G223"/>
  <c r="F223"/>
  <c r="E223"/>
  <c r="D223"/>
  <c r="C223"/>
  <c r="B223"/>
  <c r="A223"/>
  <c r="N222"/>
  <c r="L222"/>
  <c r="J222"/>
  <c r="H222"/>
  <c r="G222"/>
  <c r="F222"/>
  <c r="E222"/>
  <c r="D222"/>
  <c r="C222"/>
  <c r="B222"/>
  <c r="A222"/>
  <c r="N221"/>
  <c r="L221"/>
  <c r="J221"/>
  <c r="H221"/>
  <c r="G221"/>
  <c r="F221"/>
  <c r="E221"/>
  <c r="D221"/>
  <c r="C221"/>
  <c r="B221"/>
  <c r="A221"/>
  <c r="N220"/>
  <c r="L220"/>
  <c r="J220"/>
  <c r="H220"/>
  <c r="G220"/>
  <c r="F220"/>
  <c r="E220"/>
  <c r="D220"/>
  <c r="C220"/>
  <c r="B220"/>
  <c r="A220"/>
  <c r="N219"/>
  <c r="L219"/>
  <c r="J219"/>
  <c r="H219"/>
  <c r="G219"/>
  <c r="F219"/>
  <c r="E219"/>
  <c r="D219"/>
  <c r="C219"/>
  <c r="B219"/>
  <c r="A219"/>
  <c r="N218"/>
  <c r="L218"/>
  <c r="J218"/>
  <c r="H218"/>
  <c r="G218"/>
  <c r="F218"/>
  <c r="E218"/>
  <c r="D218"/>
  <c r="C218"/>
  <c r="B218"/>
  <c r="A218"/>
  <c r="N217"/>
  <c r="L217"/>
  <c r="J217"/>
  <c r="H217"/>
  <c r="G217"/>
  <c r="F217"/>
  <c r="E217"/>
  <c r="D217"/>
  <c r="C217"/>
  <c r="B217"/>
  <c r="A217"/>
  <c r="N216"/>
  <c r="L216"/>
  <c r="J216"/>
  <c r="H216"/>
  <c r="G216"/>
  <c r="F216"/>
  <c r="E216"/>
  <c r="D216"/>
  <c r="C216"/>
  <c r="B216"/>
  <c r="A216"/>
  <c r="N215"/>
  <c r="L215"/>
  <c r="J215"/>
  <c r="H215"/>
  <c r="G215"/>
  <c r="F215"/>
  <c r="E215"/>
  <c r="D215"/>
  <c r="C215"/>
  <c r="B215"/>
  <c r="A215"/>
  <c r="N214"/>
  <c r="L214"/>
  <c r="J214"/>
  <c r="H214"/>
  <c r="G214"/>
  <c r="F214"/>
  <c r="E214"/>
  <c r="D214"/>
  <c r="C214"/>
  <c r="B214"/>
  <c r="A214"/>
  <c r="N213"/>
  <c r="L213"/>
  <c r="J213"/>
  <c r="H213"/>
  <c r="G213"/>
  <c r="F213"/>
  <c r="E213"/>
  <c r="D213"/>
  <c r="C213"/>
  <c r="B213"/>
  <c r="A213"/>
  <c r="N212"/>
  <c r="L212"/>
  <c r="J212"/>
  <c r="H212"/>
  <c r="G212"/>
  <c r="F212"/>
  <c r="E212"/>
  <c r="D212"/>
  <c r="C212"/>
  <c r="B212"/>
  <c r="A212"/>
  <c r="N211"/>
  <c r="L211"/>
  <c r="J211"/>
  <c r="H211"/>
  <c r="G211"/>
  <c r="F211"/>
  <c r="E211"/>
  <c r="D211"/>
  <c r="C211"/>
  <c r="B211"/>
  <c r="A211"/>
  <c r="N210"/>
  <c r="L210"/>
  <c r="J210"/>
  <c r="H210"/>
  <c r="G210"/>
  <c r="F210"/>
  <c r="E210"/>
  <c r="D210"/>
  <c r="C210"/>
  <c r="B210"/>
  <c r="A210"/>
  <c r="N209"/>
  <c r="L209"/>
  <c r="J209"/>
  <c r="H209"/>
  <c r="G209"/>
  <c r="F209"/>
  <c r="E209"/>
  <c r="D209"/>
  <c r="C209"/>
  <c r="B209"/>
  <c r="A209"/>
  <c r="N208"/>
  <c r="L208"/>
  <c r="J208"/>
  <c r="H208"/>
  <c r="G208"/>
  <c r="F208"/>
  <c r="E208"/>
  <c r="D208"/>
  <c r="C208"/>
  <c r="B208"/>
  <c r="A208"/>
  <c r="N207"/>
  <c r="L207"/>
  <c r="J207"/>
  <c r="H207"/>
  <c r="G207"/>
  <c r="F207"/>
  <c r="E207"/>
  <c r="D207"/>
  <c r="C207"/>
  <c r="B207"/>
  <c r="A207"/>
  <c r="N206"/>
  <c r="L206"/>
  <c r="J206"/>
  <c r="H206"/>
  <c r="G206"/>
  <c r="F206"/>
  <c r="E206"/>
  <c r="D206"/>
  <c r="C206"/>
  <c r="B206"/>
  <c r="A206"/>
  <c r="N205"/>
  <c r="L205"/>
  <c r="J205"/>
  <c r="H205"/>
  <c r="G205"/>
  <c r="F205"/>
  <c r="E205"/>
  <c r="D205"/>
  <c r="C205"/>
  <c r="B205"/>
  <c r="A205"/>
  <c r="N204"/>
  <c r="L204"/>
  <c r="J204"/>
  <c r="H204"/>
  <c r="G204"/>
  <c r="F204"/>
  <c r="E204"/>
  <c r="D204"/>
  <c r="C204"/>
  <c r="B204"/>
  <c r="A204"/>
  <c r="N203"/>
  <c r="L203"/>
  <c r="J203"/>
  <c r="H203"/>
  <c r="G203"/>
  <c r="F203"/>
  <c r="E203"/>
  <c r="D203"/>
  <c r="C203"/>
  <c r="B203"/>
  <c r="A203"/>
  <c r="N202"/>
  <c r="L202"/>
  <c r="J202"/>
  <c r="H202"/>
  <c r="G202"/>
  <c r="F202"/>
  <c r="E202"/>
  <c r="D202"/>
  <c r="C202"/>
  <c r="B202"/>
  <c r="A202"/>
  <c r="N201"/>
  <c r="L201"/>
  <c r="J201"/>
  <c r="H201"/>
  <c r="G201"/>
  <c r="F201"/>
  <c r="E201"/>
  <c r="D201"/>
  <c r="C201"/>
  <c r="B201"/>
  <c r="A201"/>
  <c r="N200"/>
  <c r="L200"/>
  <c r="J200"/>
  <c r="H200"/>
  <c r="G200"/>
  <c r="F200"/>
  <c r="E200"/>
  <c r="D200"/>
  <c r="C200"/>
  <c r="B200"/>
  <c r="A200"/>
  <c r="N199"/>
  <c r="L199"/>
  <c r="J199"/>
  <c r="H199"/>
  <c r="G199"/>
  <c r="F199"/>
  <c r="E199"/>
  <c r="D199"/>
  <c r="C199"/>
  <c r="B199"/>
  <c r="A199"/>
  <c r="N198"/>
  <c r="L198"/>
  <c r="J198"/>
  <c r="H198"/>
  <c r="G198"/>
  <c r="F198"/>
  <c r="E198"/>
  <c r="D198"/>
  <c r="C198"/>
  <c r="B198"/>
  <c r="A198"/>
  <c r="N197"/>
  <c r="L197"/>
  <c r="J197"/>
  <c r="H197"/>
  <c r="G197"/>
  <c r="F197"/>
  <c r="E197"/>
  <c r="D197"/>
  <c r="C197"/>
  <c r="B197"/>
  <c r="A197"/>
  <c r="N196"/>
  <c r="L196"/>
  <c r="J196"/>
  <c r="H196"/>
  <c r="G196"/>
  <c r="F196"/>
  <c r="E196"/>
  <c r="D196"/>
  <c r="C196"/>
  <c r="B196"/>
  <c r="A196"/>
  <c r="N195"/>
  <c r="L195"/>
  <c r="J195"/>
  <c r="H195"/>
  <c r="G195"/>
  <c r="F195"/>
  <c r="E195"/>
  <c r="D195"/>
  <c r="C195"/>
  <c r="B195"/>
  <c r="A195"/>
  <c r="N194"/>
  <c r="L194"/>
  <c r="J194"/>
  <c r="H194"/>
  <c r="G194"/>
  <c r="F194"/>
  <c r="E194"/>
  <c r="D194"/>
  <c r="C194"/>
  <c r="B194"/>
  <c r="A194"/>
  <c r="N193"/>
  <c r="L193"/>
  <c r="J193"/>
  <c r="H193"/>
  <c r="G193"/>
  <c r="F193"/>
  <c r="E193"/>
  <c r="D193"/>
  <c r="C193"/>
  <c r="B193"/>
  <c r="A193"/>
  <c r="N192"/>
  <c r="L192"/>
  <c r="J192"/>
  <c r="H192"/>
  <c r="G192"/>
  <c r="F192"/>
  <c r="E192"/>
  <c r="D192"/>
  <c r="C192"/>
  <c r="B192"/>
  <c r="A192"/>
  <c r="N191"/>
  <c r="L191"/>
  <c r="J191"/>
  <c r="H191"/>
  <c r="G191"/>
  <c r="F191"/>
  <c r="E191"/>
  <c r="D191"/>
  <c r="C191"/>
  <c r="B191"/>
  <c r="A191"/>
  <c r="N190"/>
  <c r="L190"/>
  <c r="J190"/>
  <c r="H190"/>
  <c r="G190"/>
  <c r="F190"/>
  <c r="E190"/>
  <c r="D190"/>
  <c r="C190"/>
  <c r="B190"/>
  <c r="A190"/>
  <c r="N189"/>
  <c r="L189"/>
  <c r="J189"/>
  <c r="H189"/>
  <c r="G189"/>
  <c r="F189"/>
  <c r="E189"/>
  <c r="D189"/>
  <c r="C189"/>
  <c r="B189"/>
  <c r="A189"/>
  <c r="N188"/>
  <c r="L188"/>
  <c r="J188"/>
  <c r="H188"/>
  <c r="G188"/>
  <c r="F188"/>
  <c r="E188"/>
  <c r="D188"/>
  <c r="C188"/>
  <c r="B188"/>
  <c r="A188"/>
  <c r="N187"/>
  <c r="L187"/>
  <c r="J187"/>
  <c r="H187"/>
  <c r="G187"/>
  <c r="F187"/>
  <c r="E187"/>
  <c r="D187"/>
  <c r="C187"/>
  <c r="B187"/>
  <c r="A187"/>
  <c r="N186"/>
  <c r="L186"/>
  <c r="J186"/>
  <c r="H186"/>
  <c r="G186"/>
  <c r="F186"/>
  <c r="E186"/>
  <c r="D186"/>
  <c r="C186"/>
  <c r="B186"/>
  <c r="A186"/>
  <c r="M44"/>
  <c r="L44"/>
  <c r="H44"/>
  <c r="G44"/>
  <c r="F44"/>
  <c r="E44"/>
  <c r="D44"/>
  <c r="C44"/>
  <c r="B44"/>
  <c r="M112"/>
  <c r="L112"/>
  <c r="H112"/>
  <c r="G112"/>
  <c r="F112"/>
  <c r="E112"/>
  <c r="D112"/>
  <c r="C112"/>
  <c r="B112"/>
  <c r="M106"/>
  <c r="L106"/>
  <c r="H106"/>
  <c r="G106"/>
  <c r="F106"/>
  <c r="E106"/>
  <c r="D106"/>
  <c r="C106"/>
  <c r="B106"/>
  <c r="M115"/>
  <c r="L115"/>
  <c r="H115"/>
  <c r="G115"/>
  <c r="F115"/>
  <c r="E115"/>
  <c r="D115"/>
  <c r="C115"/>
  <c r="B115"/>
  <c r="M48"/>
  <c r="L48"/>
  <c r="H48"/>
  <c r="G48"/>
  <c r="F48"/>
  <c r="E48"/>
  <c r="D48"/>
  <c r="C48"/>
  <c r="B48"/>
  <c r="M47"/>
  <c r="L47"/>
  <c r="H47"/>
  <c r="G47"/>
  <c r="F47"/>
  <c r="E47"/>
  <c r="D47"/>
  <c r="C47"/>
  <c r="B47"/>
  <c r="M28"/>
  <c r="L28"/>
  <c r="H28"/>
  <c r="G28"/>
  <c r="F28"/>
  <c r="M122"/>
  <c r="L122"/>
  <c r="H122"/>
  <c r="G122"/>
  <c r="F122"/>
  <c r="M98"/>
  <c r="L98"/>
  <c r="H98"/>
  <c r="G98"/>
  <c r="F98"/>
  <c r="M93"/>
  <c r="L93"/>
  <c r="H93"/>
  <c r="G93"/>
  <c r="F93"/>
  <c r="M69"/>
  <c r="L69"/>
  <c r="H69"/>
  <c r="G69"/>
  <c r="F69"/>
  <c r="M119"/>
  <c r="L119"/>
  <c r="H119"/>
  <c r="G119"/>
  <c r="F119"/>
  <c r="M59"/>
  <c r="L59"/>
  <c r="H59"/>
  <c r="G59"/>
  <c r="F59"/>
  <c r="E59"/>
  <c r="D59"/>
  <c r="C59"/>
  <c r="B59"/>
  <c r="M132"/>
  <c r="L132"/>
  <c r="H132"/>
  <c r="G132"/>
  <c r="F132"/>
  <c r="E132"/>
  <c r="D132"/>
  <c r="C132"/>
  <c r="B132"/>
  <c r="M135"/>
  <c r="L135"/>
  <c r="H135"/>
  <c r="G135"/>
  <c r="F135"/>
  <c r="E135"/>
  <c r="D135"/>
  <c r="C135"/>
  <c r="B135"/>
  <c r="M114"/>
  <c r="L114"/>
  <c r="H114"/>
  <c r="G114"/>
  <c r="F114"/>
  <c r="E114"/>
  <c r="D114"/>
  <c r="C114"/>
  <c r="B114"/>
  <c r="M128"/>
  <c r="L128"/>
  <c r="H128"/>
  <c r="G128"/>
  <c r="F128"/>
  <c r="E128"/>
  <c r="D128"/>
  <c r="C128"/>
  <c r="B128"/>
  <c r="M127"/>
  <c r="L127"/>
  <c r="H127"/>
  <c r="G127"/>
  <c r="F127"/>
  <c r="E127"/>
  <c r="D127"/>
  <c r="C127"/>
  <c r="B127"/>
  <c r="M18"/>
  <c r="L18"/>
  <c r="H18"/>
  <c r="G18"/>
  <c r="F18"/>
  <c r="E18"/>
  <c r="D18"/>
  <c r="C18"/>
  <c r="B18"/>
  <c r="M8"/>
  <c r="L8"/>
  <c r="H8"/>
  <c r="G8"/>
  <c r="F8"/>
  <c r="E8"/>
  <c r="D8"/>
  <c r="C8"/>
  <c r="B8"/>
  <c r="M120"/>
  <c r="L120"/>
  <c r="H120"/>
  <c r="G120"/>
  <c r="F120"/>
  <c r="E120"/>
  <c r="D120"/>
  <c r="C120"/>
  <c r="B120"/>
  <c r="M76"/>
  <c r="L76"/>
  <c r="H76"/>
  <c r="G76"/>
  <c r="F76"/>
  <c r="E76"/>
  <c r="D76"/>
  <c r="C76"/>
  <c r="B76"/>
  <c r="M134"/>
  <c r="L134"/>
  <c r="H134"/>
  <c r="G134"/>
  <c r="F134"/>
  <c r="E134"/>
  <c r="D134"/>
  <c r="C134"/>
  <c r="B134"/>
  <c r="M22"/>
  <c r="L22"/>
  <c r="H22"/>
  <c r="G22"/>
  <c r="F22"/>
  <c r="E22"/>
  <c r="D22"/>
  <c r="C22"/>
  <c r="B22"/>
  <c r="M5"/>
  <c r="L5"/>
  <c r="H5"/>
  <c r="G5"/>
  <c r="F5"/>
  <c r="E5"/>
  <c r="D5"/>
  <c r="C5"/>
  <c r="B5"/>
  <c r="M157"/>
  <c r="L157"/>
  <c r="H157"/>
  <c r="G157"/>
  <c r="F157"/>
  <c r="E157"/>
  <c r="D157"/>
  <c r="C157"/>
  <c r="B157"/>
  <c r="M145"/>
  <c r="L145"/>
  <c r="H145"/>
  <c r="G145"/>
  <c r="F145"/>
  <c r="E145"/>
  <c r="D145"/>
  <c r="C145"/>
  <c r="B145"/>
  <c r="M156"/>
  <c r="L156"/>
  <c r="H156"/>
  <c r="G156"/>
  <c r="F156"/>
  <c r="E156"/>
  <c r="D156"/>
  <c r="C156"/>
  <c r="B156"/>
  <c r="M21"/>
  <c r="L21"/>
  <c r="H21"/>
  <c r="G21"/>
  <c r="F21"/>
  <c r="E21"/>
  <c r="D21"/>
  <c r="C21"/>
  <c r="B21"/>
  <c r="M37"/>
  <c r="L37"/>
  <c r="H37"/>
  <c r="G37"/>
  <c r="F37"/>
  <c r="E37"/>
  <c r="D37"/>
  <c r="C37"/>
  <c r="B37"/>
  <c r="M17"/>
  <c r="L17"/>
  <c r="H17"/>
  <c r="G17"/>
  <c r="F17"/>
  <c r="E17"/>
  <c r="D17"/>
  <c r="C17"/>
  <c r="B17"/>
  <c r="M27"/>
  <c r="L27"/>
  <c r="H27"/>
  <c r="G27"/>
  <c r="F27"/>
  <c r="E27"/>
  <c r="D27"/>
  <c r="C27"/>
  <c r="B27"/>
  <c r="M55"/>
  <c r="L55"/>
  <c r="H55"/>
  <c r="G55"/>
  <c r="F55"/>
  <c r="E55"/>
  <c r="D55"/>
  <c r="C55"/>
  <c r="B55"/>
  <c r="M46"/>
  <c r="L46"/>
  <c r="H46"/>
  <c r="G46"/>
  <c r="F46"/>
  <c r="E46"/>
  <c r="D46"/>
  <c r="C46"/>
  <c r="B46"/>
  <c r="M23"/>
  <c r="L23"/>
  <c r="H23"/>
  <c r="G23"/>
  <c r="F23"/>
  <c r="E23"/>
  <c r="D23"/>
  <c r="C23"/>
  <c r="B23"/>
  <c r="M86"/>
  <c r="L86"/>
  <c r="H86"/>
  <c r="G86"/>
  <c r="F86"/>
  <c r="E86"/>
  <c r="D86"/>
  <c r="C86"/>
  <c r="B86"/>
  <c r="M26"/>
  <c r="L26"/>
  <c r="H26"/>
  <c r="G26"/>
  <c r="F26"/>
  <c r="E26"/>
  <c r="D26"/>
  <c r="C26"/>
  <c r="B26"/>
  <c r="M36"/>
  <c r="L36"/>
  <c r="H36"/>
  <c r="G36"/>
  <c r="F36"/>
  <c r="E36"/>
  <c r="D36"/>
  <c r="C36"/>
  <c r="B36"/>
  <c r="M53"/>
  <c r="L53"/>
  <c r="H53"/>
  <c r="G53"/>
  <c r="F53"/>
  <c r="E53"/>
  <c r="D53"/>
  <c r="C53"/>
  <c r="B53"/>
  <c r="M151"/>
  <c r="L151"/>
  <c r="H151"/>
  <c r="G151"/>
  <c r="F151"/>
  <c r="E151"/>
  <c r="D151"/>
  <c r="C151"/>
  <c r="B151"/>
  <c r="M78"/>
  <c r="L78"/>
  <c r="H78"/>
  <c r="G78"/>
  <c r="F78"/>
  <c r="E78"/>
  <c r="D78"/>
  <c r="C78"/>
  <c r="B78"/>
  <c r="M144"/>
  <c r="L144"/>
  <c r="H144"/>
  <c r="G144"/>
  <c r="F144"/>
  <c r="E144"/>
  <c r="D144"/>
  <c r="C144"/>
  <c r="B144"/>
  <c r="M39"/>
  <c r="L39"/>
  <c r="H39"/>
  <c r="G39"/>
  <c r="F39"/>
  <c r="E39"/>
  <c r="D39"/>
  <c r="C39"/>
  <c r="B39"/>
  <c r="M137"/>
  <c r="L137"/>
  <c r="H137"/>
  <c r="G137"/>
  <c r="F137"/>
  <c r="E137"/>
  <c r="D137"/>
  <c r="C137"/>
  <c r="B137"/>
  <c r="M110"/>
  <c r="L110"/>
  <c r="H110"/>
  <c r="G110"/>
  <c r="F110"/>
  <c r="E110"/>
  <c r="D110"/>
  <c r="C110"/>
  <c r="B110"/>
  <c r="M43"/>
  <c r="L43"/>
  <c r="H43"/>
  <c r="G43"/>
  <c r="F43"/>
  <c r="E43"/>
  <c r="D43"/>
  <c r="C43"/>
  <c r="B43"/>
  <c r="M62"/>
  <c r="L62"/>
  <c r="H62"/>
  <c r="G62"/>
  <c r="F62"/>
  <c r="E62"/>
  <c r="D62"/>
  <c r="C62"/>
  <c r="B62"/>
  <c r="M80"/>
  <c r="L80"/>
  <c r="H80"/>
  <c r="G80"/>
  <c r="F80"/>
  <c r="E80"/>
  <c r="D80"/>
  <c r="C80"/>
  <c r="B80"/>
  <c r="M141"/>
  <c r="L141"/>
  <c r="H141"/>
  <c r="G141"/>
  <c r="F141"/>
  <c r="E141"/>
  <c r="D141"/>
  <c r="C141"/>
  <c r="B141"/>
  <c r="M16"/>
  <c r="L16"/>
  <c r="H16"/>
  <c r="G16"/>
  <c r="F16"/>
  <c r="E16"/>
  <c r="D16"/>
  <c r="C16"/>
  <c r="B16"/>
  <c r="M11"/>
  <c r="L11"/>
  <c r="H11"/>
  <c r="G11"/>
  <c r="F11"/>
  <c r="E11"/>
  <c r="D11"/>
  <c r="C11"/>
  <c r="B11"/>
  <c r="M97"/>
  <c r="L97"/>
  <c r="H97"/>
  <c r="G97"/>
  <c r="F97"/>
  <c r="E97"/>
  <c r="D97"/>
  <c r="C97"/>
  <c r="B97"/>
  <c r="M75"/>
  <c r="L75"/>
  <c r="H75"/>
  <c r="G75"/>
  <c r="F75"/>
  <c r="E75"/>
  <c r="D75"/>
  <c r="C75"/>
  <c r="B75"/>
  <c r="M35"/>
  <c r="L35"/>
  <c r="H35"/>
  <c r="G35"/>
  <c r="F35"/>
  <c r="E35"/>
  <c r="D35"/>
  <c r="C35"/>
  <c r="B35"/>
  <c r="M91"/>
  <c r="L91"/>
  <c r="H91"/>
  <c r="G91"/>
  <c r="F91"/>
  <c r="E91"/>
  <c r="D91"/>
  <c r="C91"/>
  <c r="B91"/>
  <c r="M7"/>
  <c r="L7"/>
  <c r="H7"/>
  <c r="G7"/>
  <c r="F7"/>
  <c r="E7"/>
  <c r="D7"/>
  <c r="C7"/>
  <c r="B7"/>
  <c r="M15"/>
  <c r="L15"/>
  <c r="H15"/>
  <c r="G15"/>
  <c r="F15"/>
  <c r="E15"/>
  <c r="D15"/>
  <c r="C15"/>
  <c r="B15"/>
  <c r="M83"/>
  <c r="L83"/>
  <c r="H83"/>
  <c r="G83"/>
  <c r="F83"/>
  <c r="E83"/>
  <c r="D83"/>
  <c r="C83"/>
  <c r="B83"/>
  <c r="M109"/>
  <c r="L109"/>
  <c r="H109"/>
  <c r="G109"/>
  <c r="F109"/>
  <c r="E109"/>
  <c r="D109"/>
  <c r="C109"/>
  <c r="B109"/>
  <c r="M102"/>
  <c r="L102"/>
  <c r="H102"/>
  <c r="G102"/>
  <c r="F102"/>
  <c r="E102"/>
  <c r="D102"/>
  <c r="C102"/>
  <c r="B102"/>
  <c r="M82"/>
  <c r="L82"/>
  <c r="H82"/>
  <c r="G82"/>
  <c r="F82"/>
  <c r="E82"/>
  <c r="D82"/>
  <c r="C82"/>
  <c r="B82"/>
  <c r="M74"/>
  <c r="L74"/>
  <c r="H74"/>
  <c r="G74"/>
  <c r="F74"/>
  <c r="E74"/>
  <c r="D74"/>
  <c r="C74"/>
  <c r="B74"/>
  <c r="M147"/>
  <c r="L147"/>
  <c r="H147"/>
  <c r="G147"/>
  <c r="F147"/>
  <c r="E147"/>
  <c r="D147"/>
  <c r="C147"/>
  <c r="B147"/>
  <c r="M54"/>
  <c r="L54"/>
  <c r="H54"/>
  <c r="G54"/>
  <c r="F54"/>
  <c r="E54"/>
  <c r="D54"/>
  <c r="C54"/>
  <c r="B54"/>
  <c r="M100"/>
  <c r="L100"/>
  <c r="H100"/>
  <c r="G100"/>
  <c r="F100"/>
  <c r="E100"/>
  <c r="D100"/>
  <c r="C100"/>
  <c r="B100"/>
  <c r="M34"/>
  <c r="L34"/>
  <c r="H34"/>
  <c r="G34"/>
  <c r="F34"/>
  <c r="E34"/>
  <c r="D34"/>
  <c r="C34"/>
  <c r="B34"/>
  <c r="M68"/>
  <c r="L68"/>
  <c r="H68"/>
  <c r="G68"/>
  <c r="F68"/>
  <c r="E68"/>
  <c r="D68"/>
  <c r="C68"/>
  <c r="B68"/>
  <c r="M12"/>
  <c r="L12"/>
  <c r="H12"/>
  <c r="G12"/>
  <c r="F12"/>
  <c r="E12"/>
  <c r="D12"/>
  <c r="C12"/>
  <c r="B12"/>
  <c r="M113"/>
  <c r="L113"/>
  <c r="H113"/>
  <c r="G113"/>
  <c r="F113"/>
  <c r="E113"/>
  <c r="D113"/>
  <c r="C113"/>
  <c r="B113"/>
  <c r="M4"/>
  <c r="L4"/>
  <c r="H4"/>
  <c r="G4"/>
  <c r="F4"/>
  <c r="E4"/>
  <c r="D4"/>
  <c r="C4"/>
  <c r="B4"/>
  <c r="M126"/>
  <c r="L126"/>
  <c r="H126"/>
  <c r="G126"/>
  <c r="F126"/>
  <c r="E126"/>
  <c r="D126"/>
  <c r="C126"/>
  <c r="B126"/>
  <c r="M10"/>
  <c r="L10"/>
  <c r="H10"/>
  <c r="G10"/>
  <c r="F10"/>
  <c r="E10"/>
  <c r="D10"/>
  <c r="C10"/>
  <c r="B10"/>
  <c r="M90"/>
  <c r="L90"/>
  <c r="H90"/>
  <c r="G90"/>
  <c r="F90"/>
  <c r="E90"/>
  <c r="D90"/>
  <c r="C90"/>
  <c r="B90"/>
  <c r="M153"/>
  <c r="L153"/>
  <c r="H153"/>
  <c r="G153"/>
  <c r="F153"/>
  <c r="E153"/>
  <c r="D153"/>
  <c r="C153"/>
  <c r="B153"/>
  <c r="M14"/>
  <c r="L14"/>
  <c r="H14"/>
  <c r="G14"/>
  <c r="F14"/>
  <c r="E14"/>
  <c r="D14"/>
  <c r="C14"/>
  <c r="B14"/>
  <c r="M20"/>
  <c r="L20"/>
  <c r="H20"/>
  <c r="G20"/>
  <c r="F20"/>
  <c r="E20"/>
  <c r="D20"/>
  <c r="C20"/>
  <c r="B20"/>
  <c r="M79"/>
  <c r="L79"/>
  <c r="H79"/>
  <c r="G79"/>
  <c r="F79"/>
  <c r="E79"/>
  <c r="D79"/>
  <c r="C79"/>
  <c r="B79"/>
  <c r="M143"/>
  <c r="L143"/>
  <c r="H143"/>
  <c r="G143"/>
  <c r="F143"/>
  <c r="E143"/>
  <c r="D143"/>
  <c r="C143"/>
  <c r="B143"/>
  <c r="M67"/>
  <c r="L67"/>
  <c r="H67"/>
  <c r="G67"/>
  <c r="F67"/>
  <c r="E67"/>
  <c r="D67"/>
  <c r="C67"/>
  <c r="B67"/>
  <c r="M25"/>
  <c r="L25"/>
  <c r="H25"/>
  <c r="G25"/>
  <c r="F25"/>
  <c r="E25"/>
  <c r="D25"/>
  <c r="C25"/>
  <c r="B25"/>
  <c r="M92"/>
  <c r="L92"/>
  <c r="H92"/>
  <c r="G92"/>
  <c r="F92"/>
  <c r="E92"/>
  <c r="D92"/>
  <c r="C92"/>
  <c r="B92"/>
  <c r="M42"/>
  <c r="L42"/>
  <c r="H42"/>
  <c r="G42"/>
  <c r="F42"/>
  <c r="E42"/>
  <c r="D42"/>
  <c r="C42"/>
  <c r="B42"/>
  <c r="M33"/>
  <c r="L33"/>
  <c r="H33"/>
  <c r="G33"/>
  <c r="F33"/>
  <c r="E33"/>
  <c r="D33"/>
  <c r="C33"/>
  <c r="B33"/>
  <c r="M154"/>
  <c r="L154"/>
  <c r="H154"/>
  <c r="G154"/>
  <c r="F154"/>
  <c r="E154"/>
  <c r="D154"/>
  <c r="C154"/>
  <c r="B154"/>
  <c r="M49"/>
  <c r="L49"/>
  <c r="H49"/>
  <c r="G49"/>
  <c r="F49"/>
  <c r="E49"/>
  <c r="D49"/>
  <c r="C49"/>
  <c r="B49"/>
  <c r="M73"/>
  <c r="L73"/>
  <c r="H73"/>
  <c r="G73"/>
  <c r="F73"/>
  <c r="E73"/>
  <c r="D73"/>
  <c r="C73"/>
  <c r="B73"/>
  <c r="M24"/>
  <c r="L24"/>
  <c r="H24"/>
  <c r="G24"/>
  <c r="F24"/>
  <c r="E24"/>
  <c r="D24"/>
  <c r="C24"/>
  <c r="B24"/>
  <c r="M125"/>
  <c r="L125"/>
  <c r="H125"/>
  <c r="G125"/>
  <c r="F125"/>
  <c r="E125"/>
  <c r="D125"/>
  <c r="C125"/>
  <c r="B125"/>
  <c r="M6"/>
  <c r="L6"/>
  <c r="H6"/>
  <c r="G6"/>
  <c r="F6"/>
  <c r="E6"/>
  <c r="D6"/>
  <c r="C6"/>
  <c r="B6"/>
  <c r="M81"/>
  <c r="L81"/>
  <c r="H81"/>
  <c r="G81"/>
  <c r="F81"/>
  <c r="E81"/>
  <c r="D81"/>
  <c r="C81"/>
  <c r="B81"/>
  <c r="M105"/>
  <c r="L105"/>
  <c r="H105"/>
  <c r="G105"/>
  <c r="F105"/>
  <c r="E105"/>
  <c r="D105"/>
  <c r="C105"/>
  <c r="B105"/>
  <c r="M89"/>
  <c r="L89"/>
  <c r="H89"/>
  <c r="G89"/>
  <c r="F89"/>
  <c r="E89"/>
  <c r="D89"/>
  <c r="C89"/>
  <c r="B89"/>
  <c r="M121"/>
  <c r="L121"/>
  <c r="H121"/>
  <c r="G121"/>
  <c r="F121"/>
  <c r="E121"/>
  <c r="D121"/>
  <c r="C121"/>
  <c r="B121"/>
  <c r="M104"/>
  <c r="L104"/>
  <c r="H104"/>
  <c r="G104"/>
  <c r="F104"/>
  <c r="E104"/>
  <c r="D104"/>
  <c r="C104"/>
  <c r="B104"/>
  <c r="M32"/>
  <c r="L32"/>
  <c r="H32"/>
  <c r="G32"/>
  <c r="F32"/>
  <c r="E32"/>
  <c r="D32"/>
  <c r="C32"/>
  <c r="B32"/>
  <c r="M133"/>
  <c r="L133"/>
  <c r="H133"/>
  <c r="G133"/>
  <c r="F133"/>
  <c r="E133"/>
  <c r="D133"/>
  <c r="C133"/>
  <c r="B133"/>
  <c r="M108"/>
  <c r="L108"/>
  <c r="H108"/>
  <c r="G108"/>
  <c r="F108"/>
  <c r="E108"/>
  <c r="D108"/>
  <c r="C108"/>
  <c r="B108"/>
  <c r="M85"/>
  <c r="L85"/>
  <c r="H85"/>
  <c r="G85"/>
  <c r="F85"/>
  <c r="E85"/>
  <c r="D85"/>
  <c r="C85"/>
  <c r="B85"/>
  <c r="M84"/>
  <c r="L84"/>
  <c r="H84"/>
  <c r="G84"/>
  <c r="F84"/>
  <c r="E84"/>
  <c r="D84"/>
  <c r="C84"/>
  <c r="B84"/>
  <c r="M9"/>
  <c r="L9"/>
  <c r="H9"/>
  <c r="G9"/>
  <c r="F9"/>
  <c r="E9"/>
  <c r="D9"/>
  <c r="C9"/>
  <c r="B9"/>
  <c r="M57"/>
  <c r="L57"/>
  <c r="H57"/>
  <c r="G57"/>
  <c r="F57"/>
  <c r="E57"/>
  <c r="D57"/>
  <c r="C57"/>
  <c r="B57"/>
  <c r="M99"/>
  <c r="L99"/>
  <c r="H99"/>
  <c r="G99"/>
  <c r="F99"/>
  <c r="E99"/>
  <c r="D99"/>
  <c r="C99"/>
  <c r="B99"/>
  <c r="M146"/>
  <c r="L146"/>
  <c r="H146"/>
  <c r="G146"/>
  <c r="F146"/>
  <c r="E146"/>
  <c r="D146"/>
  <c r="C146"/>
  <c r="B146"/>
  <c r="M72"/>
  <c r="L72"/>
  <c r="H72"/>
  <c r="G72"/>
  <c r="F72"/>
  <c r="E72"/>
  <c r="D72"/>
  <c r="C72"/>
  <c r="B72"/>
  <c r="M66"/>
  <c r="L66"/>
  <c r="H66"/>
  <c r="G66"/>
  <c r="F66"/>
  <c r="E66"/>
  <c r="D66"/>
  <c r="C66"/>
  <c r="B66"/>
  <c r="M13"/>
  <c r="L13"/>
  <c r="H13"/>
  <c r="G13"/>
  <c r="F13"/>
  <c r="E13"/>
  <c r="D13"/>
  <c r="C13"/>
  <c r="B13"/>
  <c r="M152"/>
  <c r="L152"/>
  <c r="H152"/>
  <c r="G152"/>
  <c r="F152"/>
  <c r="E152"/>
  <c r="D152"/>
  <c r="C152"/>
  <c r="B152"/>
  <c r="M61"/>
  <c r="L61"/>
  <c r="H61"/>
  <c r="G61"/>
  <c r="F61"/>
  <c r="E61"/>
  <c r="D61"/>
  <c r="C61"/>
  <c r="B61"/>
  <c r="M140"/>
  <c r="L140"/>
  <c r="H140"/>
  <c r="G140"/>
  <c r="F140"/>
  <c r="E140"/>
  <c r="D140"/>
  <c r="C140"/>
  <c r="B140"/>
  <c r="M149"/>
  <c r="L149"/>
  <c r="H149"/>
  <c r="G149"/>
  <c r="F149"/>
  <c r="E149"/>
  <c r="D149"/>
  <c r="C149"/>
  <c r="B149"/>
  <c r="M118"/>
  <c r="L118"/>
  <c r="H118"/>
  <c r="G118"/>
  <c r="F118"/>
  <c r="E118"/>
  <c r="D118"/>
  <c r="C118"/>
  <c r="B118"/>
  <c r="M45"/>
  <c r="L45"/>
  <c r="H45"/>
  <c r="G45"/>
  <c r="F45"/>
  <c r="E45"/>
  <c r="D45"/>
  <c r="C45"/>
  <c r="B45"/>
  <c r="M60"/>
  <c r="L60"/>
  <c r="H60"/>
  <c r="G60"/>
  <c r="F60"/>
  <c r="E60"/>
  <c r="D60"/>
  <c r="C60"/>
  <c r="B60"/>
  <c r="M101"/>
  <c r="L101"/>
  <c r="H101"/>
  <c r="G101"/>
  <c r="F101"/>
  <c r="E101"/>
  <c r="D101"/>
  <c r="C101"/>
  <c r="B101"/>
  <c r="M117"/>
  <c r="L117"/>
  <c r="H117"/>
  <c r="G117"/>
  <c r="F117"/>
  <c r="E117"/>
  <c r="D117"/>
  <c r="C117"/>
  <c r="B117"/>
  <c r="M63"/>
  <c r="L63"/>
  <c r="H63"/>
  <c r="G63"/>
  <c r="F63"/>
  <c r="E63"/>
  <c r="D63"/>
  <c r="C63"/>
  <c r="B63"/>
  <c r="M41"/>
  <c r="L41"/>
  <c r="H41"/>
  <c r="G41"/>
  <c r="F41"/>
  <c r="E41"/>
  <c r="D41"/>
  <c r="C41"/>
  <c r="B41"/>
  <c r="M94"/>
  <c r="L94"/>
  <c r="H94"/>
  <c r="G94"/>
  <c r="F94"/>
  <c r="E94"/>
  <c r="D94"/>
  <c r="C94"/>
  <c r="B94"/>
  <c r="M107"/>
  <c r="L107"/>
  <c r="H107"/>
  <c r="G107"/>
  <c r="F107"/>
  <c r="E107"/>
  <c r="D107"/>
  <c r="C107"/>
  <c r="B107"/>
  <c r="M142"/>
  <c r="L142"/>
  <c r="H142"/>
  <c r="G142"/>
  <c r="F142"/>
  <c r="E142"/>
  <c r="D142"/>
  <c r="C142"/>
  <c r="B142"/>
  <c r="M65"/>
  <c r="L65"/>
  <c r="H65"/>
  <c r="G65"/>
  <c r="F65"/>
  <c r="E65"/>
  <c r="D65"/>
  <c r="C65"/>
  <c r="B65"/>
  <c r="M56"/>
  <c r="L56"/>
  <c r="H56"/>
  <c r="G56"/>
  <c r="F56"/>
  <c r="E56"/>
  <c r="D56"/>
  <c r="C56"/>
  <c r="B56"/>
  <c r="M155"/>
  <c r="L155"/>
  <c r="H155"/>
  <c r="G155"/>
  <c r="F155"/>
  <c r="E155"/>
  <c r="D155"/>
  <c r="C155"/>
  <c r="B155"/>
  <c r="M58"/>
  <c r="L58"/>
  <c r="H58"/>
  <c r="G58"/>
  <c r="F58"/>
  <c r="E58"/>
  <c r="D58"/>
  <c r="C58"/>
  <c r="B58"/>
  <c r="M131"/>
  <c r="L131"/>
  <c r="H131"/>
  <c r="G131"/>
  <c r="F131"/>
  <c r="E131"/>
  <c r="D131"/>
  <c r="C131"/>
  <c r="B131"/>
  <c r="M138"/>
  <c r="L138"/>
  <c r="H138"/>
  <c r="G138"/>
  <c r="F138"/>
  <c r="E138"/>
  <c r="D138"/>
  <c r="C138"/>
  <c r="B138"/>
  <c r="M52"/>
  <c r="L52"/>
  <c r="H52"/>
  <c r="G52"/>
  <c r="F52"/>
  <c r="E52"/>
  <c r="D52"/>
  <c r="C52"/>
  <c r="B52"/>
  <c r="M130"/>
  <c r="L130"/>
  <c r="H130"/>
  <c r="G130"/>
  <c r="F130"/>
  <c r="E130"/>
  <c r="D130"/>
  <c r="C130"/>
  <c r="B130"/>
  <c r="M77"/>
  <c r="L77"/>
  <c r="H77"/>
  <c r="G77"/>
  <c r="F77"/>
  <c r="E77"/>
  <c r="D77"/>
  <c r="C77"/>
  <c r="B77"/>
  <c r="M64"/>
  <c r="L64"/>
  <c r="H64"/>
  <c r="G64"/>
  <c r="F64"/>
  <c r="E64"/>
  <c r="D64"/>
  <c r="C64"/>
  <c r="B64"/>
  <c r="M103"/>
  <c r="L103"/>
  <c r="H103"/>
  <c r="G103"/>
  <c r="F103"/>
  <c r="E103"/>
  <c r="D103"/>
  <c r="C103"/>
  <c r="B103"/>
  <c r="M129"/>
  <c r="L129"/>
  <c r="H129"/>
  <c r="G129"/>
  <c r="F129"/>
  <c r="E129"/>
  <c r="D129"/>
  <c r="C129"/>
  <c r="B129"/>
  <c r="M19"/>
  <c r="L19"/>
  <c r="H19"/>
  <c r="G19"/>
  <c r="F19"/>
  <c r="E19"/>
  <c r="D19"/>
  <c r="C19"/>
  <c r="B19"/>
  <c r="M71"/>
  <c r="L71"/>
  <c r="H71"/>
  <c r="G71"/>
  <c r="F71"/>
  <c r="E71"/>
  <c r="D71"/>
  <c r="C71"/>
  <c r="B71"/>
  <c r="M124"/>
  <c r="L124"/>
  <c r="H124"/>
  <c r="G124"/>
  <c r="F124"/>
  <c r="E124"/>
  <c r="D124"/>
  <c r="C124"/>
  <c r="B124"/>
  <c r="M111"/>
  <c r="L111"/>
  <c r="H111"/>
  <c r="G111"/>
  <c r="F111"/>
  <c r="E111"/>
  <c r="D111"/>
  <c r="C111"/>
  <c r="B111"/>
  <c r="M88"/>
  <c r="L88"/>
  <c r="H88"/>
  <c r="G88"/>
  <c r="F88"/>
  <c r="E88"/>
  <c r="D88"/>
  <c r="C88"/>
  <c r="B88"/>
  <c r="M30"/>
  <c r="L30"/>
  <c r="H30"/>
  <c r="G30"/>
  <c r="F30"/>
  <c r="E30"/>
  <c r="D30"/>
  <c r="C30"/>
  <c r="B30"/>
  <c r="M31"/>
  <c r="L31"/>
  <c r="H31"/>
  <c r="G31"/>
  <c r="F31"/>
  <c r="E31"/>
  <c r="D31"/>
  <c r="C31"/>
  <c r="B31"/>
  <c r="M96"/>
  <c r="L96"/>
  <c r="H96"/>
  <c r="G96"/>
  <c r="F96"/>
  <c r="E96"/>
  <c r="D96"/>
  <c r="C96"/>
  <c r="B96"/>
  <c r="M158"/>
  <c r="L158"/>
  <c r="H158"/>
  <c r="G158"/>
  <c r="F158"/>
  <c r="E158"/>
  <c r="D158"/>
  <c r="C158"/>
  <c r="B158"/>
  <c r="M116"/>
  <c r="L116"/>
  <c r="H116"/>
  <c r="G116"/>
  <c r="F116"/>
  <c r="E116"/>
  <c r="D116"/>
  <c r="C116"/>
  <c r="B116"/>
  <c r="M136"/>
  <c r="L136"/>
  <c r="H136"/>
  <c r="G136"/>
  <c r="F136"/>
  <c r="E136"/>
  <c r="D136"/>
  <c r="C136"/>
  <c r="B136"/>
  <c r="M70"/>
  <c r="L70"/>
  <c r="H70"/>
  <c r="G70"/>
  <c r="F70"/>
  <c r="E70"/>
  <c r="D70"/>
  <c r="C70"/>
  <c r="B70"/>
  <c r="M150"/>
  <c r="L150"/>
  <c r="H150"/>
  <c r="G150"/>
  <c r="F150"/>
  <c r="E150"/>
  <c r="D150"/>
  <c r="C150"/>
  <c r="B150"/>
  <c r="L3"/>
  <c r="H3"/>
  <c r="G3"/>
  <c r="G29" s="1"/>
  <c r="F3"/>
  <c r="E3"/>
  <c r="D3"/>
  <c r="C3"/>
  <c r="B3"/>
  <c r="M148"/>
  <c r="L148"/>
  <c r="H148"/>
  <c r="G148"/>
  <c r="F148"/>
  <c r="E148"/>
  <c r="D148"/>
  <c r="C148"/>
  <c r="B148"/>
  <c r="M51"/>
  <c r="L51"/>
  <c r="H51"/>
  <c r="G51"/>
  <c r="F51"/>
  <c r="E51"/>
  <c r="D51"/>
  <c r="C51"/>
  <c r="B51"/>
  <c r="M123"/>
  <c r="L123"/>
  <c r="H123"/>
  <c r="G123"/>
  <c r="F123"/>
  <c r="E123"/>
  <c r="D123"/>
  <c r="C123"/>
  <c r="B123"/>
  <c r="M38"/>
  <c r="L38"/>
  <c r="H38"/>
  <c r="G38"/>
  <c r="F38"/>
  <c r="E38"/>
  <c r="D38"/>
  <c r="C38"/>
  <c r="B38"/>
  <c r="M87"/>
  <c r="L87"/>
  <c r="H87"/>
  <c r="G87"/>
  <c r="F87"/>
  <c r="E87"/>
  <c r="D87"/>
  <c r="C87"/>
  <c r="B87"/>
  <c r="M95"/>
  <c r="L95"/>
  <c r="H95"/>
  <c r="G95"/>
  <c r="F95"/>
  <c r="E95"/>
  <c r="D95"/>
  <c r="C95"/>
  <c r="B95"/>
  <c r="M50"/>
  <c r="L50"/>
  <c r="H50"/>
  <c r="G50"/>
  <c r="F50"/>
  <c r="E50"/>
  <c r="D50"/>
  <c r="C50"/>
  <c r="B50"/>
  <c r="Z178" i="5"/>
  <c r="L156" i="7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Y178" i="5"/>
  <c r="A178" i="7"/>
  <c r="B178"/>
  <c r="C178"/>
  <c r="D178"/>
  <c r="E178"/>
  <c r="F178"/>
  <c r="G178"/>
  <c r="H178"/>
  <c r="A177"/>
  <c r="B177"/>
  <c r="C177"/>
  <c r="D177"/>
  <c r="E177"/>
  <c r="F177"/>
  <c r="G177"/>
  <c r="H177"/>
  <c r="A168" i="5"/>
  <c r="B168"/>
  <c r="C168"/>
  <c r="D168"/>
  <c r="E168"/>
  <c r="F168"/>
  <c r="G168"/>
  <c r="H168"/>
  <c r="I168"/>
  <c r="A169"/>
  <c r="B169"/>
  <c r="C169"/>
  <c r="D169"/>
  <c r="E169"/>
  <c r="F169"/>
  <c r="G169"/>
  <c r="H169"/>
  <c r="I169"/>
  <c r="A170"/>
  <c r="B170"/>
  <c r="C170"/>
  <c r="D170"/>
  <c r="E170"/>
  <c r="F170"/>
  <c r="G170"/>
  <c r="H170"/>
  <c r="I170"/>
  <c r="A171"/>
  <c r="B171"/>
  <c r="C171"/>
  <c r="D171"/>
  <c r="E171"/>
  <c r="F171"/>
  <c r="G171"/>
  <c r="H171"/>
  <c r="I171"/>
  <c r="A172"/>
  <c r="B172"/>
  <c r="C172"/>
  <c r="D172"/>
  <c r="E172"/>
  <c r="F172"/>
  <c r="G172"/>
  <c r="H172"/>
  <c r="I172"/>
  <c r="A173"/>
  <c r="B173"/>
  <c r="C173"/>
  <c r="D173"/>
  <c r="E173"/>
  <c r="F173"/>
  <c r="G173"/>
  <c r="H173"/>
  <c r="I173"/>
  <c r="A174"/>
  <c r="B174"/>
  <c r="C174"/>
  <c r="D174"/>
  <c r="E174"/>
  <c r="F174"/>
  <c r="G174"/>
  <c r="H174"/>
  <c r="I174"/>
  <c r="A175"/>
  <c r="B175"/>
  <c r="C175"/>
  <c r="D175"/>
  <c r="E175"/>
  <c r="F175"/>
  <c r="G175"/>
  <c r="H175"/>
  <c r="I175"/>
  <c r="A176"/>
  <c r="B176"/>
  <c r="C176"/>
  <c r="D176"/>
  <c r="E176"/>
  <c r="F176"/>
  <c r="G176"/>
  <c r="H176"/>
  <c r="I176"/>
  <c r="A177"/>
  <c r="B177"/>
  <c r="C177"/>
  <c r="D177"/>
  <c r="E177"/>
  <c r="F177"/>
  <c r="G177"/>
  <c r="H177"/>
  <c r="I177"/>
  <c r="A178"/>
  <c r="B178"/>
  <c r="C178"/>
  <c r="D178"/>
  <c r="E178"/>
  <c r="F178"/>
  <c r="G178"/>
  <c r="H178"/>
  <c r="I178"/>
  <c r="A162"/>
  <c r="B162"/>
  <c r="C162"/>
  <c r="D162"/>
  <c r="E162"/>
  <c r="F162"/>
  <c r="G162"/>
  <c r="H162"/>
  <c r="I162"/>
  <c r="A163"/>
  <c r="B163"/>
  <c r="C163"/>
  <c r="D163"/>
  <c r="E163"/>
  <c r="F163"/>
  <c r="G163"/>
  <c r="H163"/>
  <c r="I163"/>
  <c r="A164"/>
  <c r="B164"/>
  <c r="C164"/>
  <c r="D164"/>
  <c r="E164"/>
  <c r="F164"/>
  <c r="G164"/>
  <c r="H164"/>
  <c r="I164"/>
  <c r="A165"/>
  <c r="B165"/>
  <c r="C165"/>
  <c r="D165"/>
  <c r="E165"/>
  <c r="F165"/>
  <c r="G165"/>
  <c r="H165"/>
  <c r="I165"/>
  <c r="A166"/>
  <c r="B166"/>
  <c r="C166"/>
  <c r="D166"/>
  <c r="E166"/>
  <c r="F166"/>
  <c r="G166"/>
  <c r="H166"/>
  <c r="I166"/>
  <c r="A167"/>
  <c r="B167"/>
  <c r="C167"/>
  <c r="D167"/>
  <c r="E167"/>
  <c r="F167"/>
  <c r="G167"/>
  <c r="H167"/>
  <c r="I167"/>
  <c r="A156"/>
  <c r="B156"/>
  <c r="C156"/>
  <c r="D156"/>
  <c r="E156"/>
  <c r="F156"/>
  <c r="G156"/>
  <c r="H156"/>
  <c r="I156"/>
  <c r="A157"/>
  <c r="B157"/>
  <c r="C157"/>
  <c r="D157"/>
  <c r="E157"/>
  <c r="F157"/>
  <c r="G157"/>
  <c r="H157"/>
  <c r="I157"/>
  <c r="A158"/>
  <c r="B158"/>
  <c r="C158"/>
  <c r="D158"/>
  <c r="E158"/>
  <c r="F158"/>
  <c r="G158"/>
  <c r="H158"/>
  <c r="I158"/>
  <c r="A159"/>
  <c r="B159"/>
  <c r="C159"/>
  <c r="D159"/>
  <c r="E159"/>
  <c r="F159"/>
  <c r="G159"/>
  <c r="H159"/>
  <c r="I159"/>
  <c r="A160"/>
  <c r="B160"/>
  <c r="C160"/>
  <c r="D160"/>
  <c r="E160"/>
  <c r="F160"/>
  <c r="G160"/>
  <c r="H160"/>
  <c r="I160"/>
  <c r="A161"/>
  <c r="B161"/>
  <c r="C161"/>
  <c r="D161"/>
  <c r="E161"/>
  <c r="F161"/>
  <c r="G161"/>
  <c r="H161"/>
  <c r="I161"/>
  <c r="F155"/>
  <c r="G155"/>
  <c r="H155"/>
  <c r="I155"/>
  <c r="A155"/>
  <c r="B155"/>
  <c r="C155"/>
  <c r="D155"/>
  <c r="E155"/>
  <c r="AD181" i="2"/>
  <c r="AC181"/>
  <c r="Y181"/>
  <c r="X181"/>
  <c r="AJ25"/>
  <c r="AJ29"/>
  <c r="AJ47"/>
  <c r="Z47"/>
  <c r="AJ55"/>
  <c r="AE55"/>
  <c r="AE176"/>
  <c r="G40" i="21" l="1"/>
  <c r="G139" s="1"/>
  <c r="H29"/>
  <c r="H40" s="1"/>
  <c r="H139" s="1"/>
  <c r="M187"/>
  <c r="O187" s="1"/>
  <c r="M189"/>
  <c r="O189" s="1"/>
  <c r="M191"/>
  <c r="O191" s="1"/>
  <c r="M193"/>
  <c r="O193" s="1"/>
  <c r="M195"/>
  <c r="O195" s="1"/>
  <c r="M197"/>
  <c r="O197" s="1"/>
  <c r="M199"/>
  <c r="O199" s="1"/>
  <c r="M201"/>
  <c r="O201" s="1"/>
  <c r="M203"/>
  <c r="O203" s="1"/>
  <c r="M205"/>
  <c r="O205" s="1"/>
  <c r="M207"/>
  <c r="O207" s="1"/>
  <c r="M209"/>
  <c r="O209" s="1"/>
  <c r="M211"/>
  <c r="O211" s="1"/>
  <c r="M213"/>
  <c r="O213" s="1"/>
  <c r="M215"/>
  <c r="O215" s="1"/>
  <c r="M217"/>
  <c r="O217" s="1"/>
  <c r="M219"/>
  <c r="O219" s="1"/>
  <c r="M221"/>
  <c r="O221" s="1"/>
  <c r="M223"/>
  <c r="O223" s="1"/>
  <c r="M225"/>
  <c r="O225" s="1"/>
  <c r="M227"/>
  <c r="O227" s="1"/>
  <c r="M229"/>
  <c r="O229" s="1"/>
  <c r="M231"/>
  <c r="O231" s="1"/>
  <c r="M233"/>
  <c r="O233" s="1"/>
  <c r="M235"/>
  <c r="O235" s="1"/>
  <c r="M237"/>
  <c r="O237" s="1"/>
  <c r="M239"/>
  <c r="O239" s="1"/>
  <c r="M241"/>
  <c r="O241" s="1"/>
  <c r="M243"/>
  <c r="O243" s="1"/>
  <c r="M245"/>
  <c r="O245" s="1"/>
  <c r="M247"/>
  <c r="O247" s="1"/>
  <c r="M249"/>
  <c r="O249" s="1"/>
  <c r="M251"/>
  <c r="O251" s="1"/>
  <c r="M253"/>
  <c r="O253" s="1"/>
  <c r="M255"/>
  <c r="O255" s="1"/>
  <c r="M257"/>
  <c r="O257" s="1"/>
  <c r="M259"/>
  <c r="O259" s="1"/>
  <c r="M261"/>
  <c r="O261" s="1"/>
  <c r="M263"/>
  <c r="O263" s="1"/>
  <c r="M265"/>
  <c r="O265" s="1"/>
  <c r="M267"/>
  <c r="O267" s="1"/>
  <c r="M269"/>
  <c r="O269" s="1"/>
  <c r="M271"/>
  <c r="O271" s="1"/>
  <c r="M273"/>
  <c r="O273" s="1"/>
  <c r="M275"/>
  <c r="O275" s="1"/>
  <c r="M277"/>
  <c r="O277" s="1"/>
  <c r="M279"/>
  <c r="O279" s="1"/>
  <c r="M281"/>
  <c r="O281" s="1"/>
  <c r="M283"/>
  <c r="O283" s="1"/>
  <c r="M285"/>
  <c r="O285" s="1"/>
  <c r="M287"/>
  <c r="O287" s="1"/>
  <c r="M289"/>
  <c r="O289" s="1"/>
  <c r="M291"/>
  <c r="O291" s="1"/>
  <c r="M293"/>
  <c r="O293" s="1"/>
  <c r="M295"/>
  <c r="O295" s="1"/>
  <c r="M297"/>
  <c r="O297" s="1"/>
  <c r="M299"/>
  <c r="O299" s="1"/>
  <c r="M301"/>
  <c r="O301" s="1"/>
  <c r="M303"/>
  <c r="O303" s="1"/>
  <c r="M305"/>
  <c r="O305" s="1"/>
  <c r="M307"/>
  <c r="O307" s="1"/>
  <c r="M309"/>
  <c r="O309" s="1"/>
  <c r="M311"/>
  <c r="O311" s="1"/>
  <c r="M313"/>
  <c r="O313" s="1"/>
  <c r="M315"/>
  <c r="O315" s="1"/>
  <c r="M317"/>
  <c r="O317" s="1"/>
  <c r="M319"/>
  <c r="O319" s="1"/>
  <c r="M321"/>
  <c r="O321" s="1"/>
  <c r="M323"/>
  <c r="O323" s="1"/>
  <c r="M325"/>
  <c r="O325" s="1"/>
  <c r="M327"/>
  <c r="O327" s="1"/>
  <c r="M329"/>
  <c r="O329" s="1"/>
  <c r="M331"/>
  <c r="O331" s="1"/>
  <c r="M333"/>
  <c r="O333" s="1"/>
  <c r="M335"/>
  <c r="O335" s="1"/>
  <c r="M337"/>
  <c r="O337" s="1"/>
  <c r="M339"/>
  <c r="O339" s="1"/>
  <c r="M341"/>
  <c r="O341" s="1"/>
  <c r="M343"/>
  <c r="O343" s="1"/>
  <c r="M345"/>
  <c r="O345" s="1"/>
  <c r="M347"/>
  <c r="O347" s="1"/>
  <c r="M349"/>
  <c r="O349" s="1"/>
  <c r="M351"/>
  <c r="O351" s="1"/>
  <c r="M353"/>
  <c r="O353" s="1"/>
  <c r="M355"/>
  <c r="O355" s="1"/>
  <c r="M357"/>
  <c r="O357" s="1"/>
  <c r="M359"/>
  <c r="O359" s="1"/>
  <c r="M361"/>
  <c r="O361" s="1"/>
  <c r="M363"/>
  <c r="O363" s="1"/>
  <c r="M365"/>
  <c r="O365" s="1"/>
  <c r="M367"/>
  <c r="O367" s="1"/>
  <c r="M369"/>
  <c r="O369" s="1"/>
  <c r="M371"/>
  <c r="O371" s="1"/>
  <c r="M373"/>
  <c r="O373" s="1"/>
  <c r="M375"/>
  <c r="O375" s="1"/>
  <c r="M377"/>
  <c r="O377" s="1"/>
  <c r="M379"/>
  <c r="O379" s="1"/>
  <c r="M381"/>
  <c r="O381" s="1"/>
  <c r="M383"/>
  <c r="O383" s="1"/>
  <c r="M385"/>
  <c r="O385" s="1"/>
  <c r="M387"/>
  <c r="O387" s="1"/>
  <c r="M389"/>
  <c r="O389" s="1"/>
  <c r="M391"/>
  <c r="O391" s="1"/>
  <c r="M393"/>
  <c r="O393" s="1"/>
  <c r="M395"/>
  <c r="O395" s="1"/>
  <c r="M397"/>
  <c r="O397" s="1"/>
  <c r="M399"/>
  <c r="O399" s="1"/>
  <c r="M401"/>
  <c r="O401" s="1"/>
  <c r="M403"/>
  <c r="O403" s="1"/>
  <c r="M405"/>
  <c r="O405" s="1"/>
  <c r="M407"/>
  <c r="O407" s="1"/>
  <c r="M409"/>
  <c r="O409" s="1"/>
  <c r="M411"/>
  <c r="O411" s="1"/>
  <c r="M413"/>
  <c r="O413" s="1"/>
  <c r="M415"/>
  <c r="O415" s="1"/>
  <c r="M417"/>
  <c r="O417" s="1"/>
  <c r="M419"/>
  <c r="O419" s="1"/>
  <c r="M421"/>
  <c r="O421" s="1"/>
  <c r="M423"/>
  <c r="O423" s="1"/>
  <c r="M425"/>
  <c r="O425" s="1"/>
  <c r="M427"/>
  <c r="O427" s="1"/>
  <c r="M429"/>
  <c r="O429" s="1"/>
  <c r="M431"/>
  <c r="O431" s="1"/>
  <c r="M433"/>
  <c r="O433" s="1"/>
  <c r="M435"/>
  <c r="O435" s="1"/>
  <c r="M437"/>
  <c r="O437" s="1"/>
  <c r="M439"/>
  <c r="O439" s="1"/>
  <c r="M441"/>
  <c r="O441" s="1"/>
  <c r="M443"/>
  <c r="O443" s="1"/>
  <c r="M445"/>
  <c r="O445" s="1"/>
  <c r="M447"/>
  <c r="O447" s="1"/>
  <c r="M449"/>
  <c r="O449" s="1"/>
  <c r="M451"/>
  <c r="O451" s="1"/>
  <c r="M453"/>
  <c r="O453" s="1"/>
  <c r="M455"/>
  <c r="O455" s="1"/>
  <c r="M457"/>
  <c r="O457" s="1"/>
  <c r="M459"/>
  <c r="O459" s="1"/>
  <c r="M461"/>
  <c r="O461" s="1"/>
  <c r="M463"/>
  <c r="O463" s="1"/>
  <c r="M465"/>
  <c r="O465" s="1"/>
  <c r="M467"/>
  <c r="O467" s="1"/>
  <c r="M469"/>
  <c r="O469" s="1"/>
  <c r="M471"/>
  <c r="O471" s="1"/>
  <c r="M473"/>
  <c r="O473" s="1"/>
  <c r="M475"/>
  <c r="O475" s="1"/>
  <c r="M477"/>
  <c r="O477" s="1"/>
  <c r="M479"/>
  <c r="O479" s="1"/>
  <c r="M481"/>
  <c r="O481" s="1"/>
  <c r="M483"/>
  <c r="O483" s="1"/>
  <c r="M485"/>
  <c r="O485" s="1"/>
  <c r="M487"/>
  <c r="O487" s="1"/>
  <c r="M489"/>
  <c r="O489" s="1"/>
  <c r="M491"/>
  <c r="O491" s="1"/>
  <c r="M493"/>
  <c r="O493" s="1"/>
  <c r="M495"/>
  <c r="O495" s="1"/>
  <c r="M497"/>
  <c r="O497" s="1"/>
  <c r="M499"/>
  <c r="O499" s="1"/>
  <c r="M501"/>
  <c r="O501" s="1"/>
  <c r="M503"/>
  <c r="O503" s="1"/>
  <c r="M505"/>
  <c r="O505" s="1"/>
  <c r="M507"/>
  <c r="O507" s="1"/>
  <c r="M509"/>
  <c r="O509" s="1"/>
  <c r="M511"/>
  <c r="O511" s="1"/>
  <c r="M513"/>
  <c r="O513" s="1"/>
  <c r="M515"/>
  <c r="O515" s="1"/>
  <c r="M517"/>
  <c r="O517" s="1"/>
  <c r="M519"/>
  <c r="O519" s="1"/>
  <c r="M521"/>
  <c r="O521" s="1"/>
  <c r="M523"/>
  <c r="O523" s="1"/>
  <c r="M525"/>
  <c r="O525" s="1"/>
  <c r="M527"/>
  <c r="O527" s="1"/>
  <c r="M529"/>
  <c r="O529" s="1"/>
  <c r="M531"/>
  <c r="O531" s="1"/>
  <c r="M533"/>
  <c r="O533" s="1"/>
  <c r="M535"/>
  <c r="O535" s="1"/>
  <c r="M537"/>
  <c r="O537" s="1"/>
  <c r="M539"/>
  <c r="O539" s="1"/>
  <c r="M541"/>
  <c r="O541" s="1"/>
  <c r="M543"/>
  <c r="O543" s="1"/>
  <c r="M563"/>
  <c r="O563" s="1"/>
  <c r="M553"/>
  <c r="O553" s="1"/>
  <c r="M555"/>
  <c r="O555" s="1"/>
  <c r="M557"/>
  <c r="O557" s="1"/>
  <c r="M559"/>
  <c r="O559" s="1"/>
  <c r="M561"/>
  <c r="O561" s="1"/>
  <c r="M565"/>
  <c r="O565" s="1"/>
  <c r="M545"/>
  <c r="O545" s="1"/>
  <c r="M547"/>
  <c r="O547" s="1"/>
  <c r="M549"/>
  <c r="O549" s="1"/>
  <c r="M551"/>
  <c r="O551" s="1"/>
  <c r="M186"/>
  <c r="O186" s="1"/>
  <c r="M188"/>
  <c r="O188" s="1"/>
  <c r="M190"/>
  <c r="O190" s="1"/>
  <c r="M192"/>
  <c r="O192" s="1"/>
  <c r="M194"/>
  <c r="O194" s="1"/>
  <c r="M196"/>
  <c r="O196" s="1"/>
  <c r="M198"/>
  <c r="O198" s="1"/>
  <c r="M200"/>
  <c r="O200" s="1"/>
  <c r="M202"/>
  <c r="O202" s="1"/>
  <c r="M204"/>
  <c r="O204" s="1"/>
  <c r="M206"/>
  <c r="O206" s="1"/>
  <c r="M208"/>
  <c r="O208" s="1"/>
  <c r="M210"/>
  <c r="O210" s="1"/>
  <c r="M212"/>
  <c r="O212" s="1"/>
  <c r="M214"/>
  <c r="O214" s="1"/>
  <c r="M216"/>
  <c r="O216" s="1"/>
  <c r="M218"/>
  <c r="O218" s="1"/>
  <c r="M220"/>
  <c r="O220" s="1"/>
  <c r="M222"/>
  <c r="O222" s="1"/>
  <c r="M224"/>
  <c r="O224" s="1"/>
  <c r="M226"/>
  <c r="O226" s="1"/>
  <c r="M228"/>
  <c r="O228" s="1"/>
  <c r="M230"/>
  <c r="O230" s="1"/>
  <c r="M232"/>
  <c r="O232" s="1"/>
  <c r="M234"/>
  <c r="O234" s="1"/>
  <c r="M236"/>
  <c r="O236" s="1"/>
  <c r="M238"/>
  <c r="O238" s="1"/>
  <c r="M240"/>
  <c r="O240" s="1"/>
  <c r="M242"/>
  <c r="O242" s="1"/>
  <c r="M244"/>
  <c r="O244" s="1"/>
  <c r="M246"/>
  <c r="O246" s="1"/>
  <c r="M248"/>
  <c r="O248" s="1"/>
  <c r="M250"/>
  <c r="O250" s="1"/>
  <c r="M252"/>
  <c r="O252" s="1"/>
  <c r="M254"/>
  <c r="O254" s="1"/>
  <c r="M256"/>
  <c r="O256" s="1"/>
  <c r="M258"/>
  <c r="O258" s="1"/>
  <c r="M260"/>
  <c r="O260" s="1"/>
  <c r="M262"/>
  <c r="O262" s="1"/>
  <c r="M264"/>
  <c r="O264" s="1"/>
  <c r="M266"/>
  <c r="O266" s="1"/>
  <c r="M268"/>
  <c r="O268" s="1"/>
  <c r="M270"/>
  <c r="O270" s="1"/>
  <c r="M272"/>
  <c r="O272" s="1"/>
  <c r="M274"/>
  <c r="O274" s="1"/>
  <c r="M276"/>
  <c r="O276" s="1"/>
  <c r="M278"/>
  <c r="O278" s="1"/>
  <c r="M280"/>
  <c r="O280" s="1"/>
  <c r="M282"/>
  <c r="O282" s="1"/>
  <c r="M284"/>
  <c r="O284" s="1"/>
  <c r="M286"/>
  <c r="O286" s="1"/>
  <c r="M288"/>
  <c r="O288" s="1"/>
  <c r="M290"/>
  <c r="O290" s="1"/>
  <c r="M292"/>
  <c r="O292" s="1"/>
  <c r="M294"/>
  <c r="O294" s="1"/>
  <c r="M296"/>
  <c r="O296" s="1"/>
  <c r="M298"/>
  <c r="O298" s="1"/>
  <c r="M300"/>
  <c r="O300" s="1"/>
  <c r="M302"/>
  <c r="O302" s="1"/>
  <c r="M304"/>
  <c r="O304" s="1"/>
  <c r="M306"/>
  <c r="O306" s="1"/>
  <c r="M308"/>
  <c r="O308" s="1"/>
  <c r="M310"/>
  <c r="O310" s="1"/>
  <c r="M342"/>
  <c r="O342" s="1"/>
  <c r="M344"/>
  <c r="O344" s="1"/>
  <c r="M346"/>
  <c r="O346" s="1"/>
  <c r="M348"/>
  <c r="O348" s="1"/>
  <c r="M350"/>
  <c r="O350" s="1"/>
  <c r="M352"/>
  <c r="O352" s="1"/>
  <c r="M354"/>
  <c r="O354" s="1"/>
  <c r="M356"/>
  <c r="O356" s="1"/>
  <c r="M358"/>
  <c r="O358" s="1"/>
  <c r="M360"/>
  <c r="O360" s="1"/>
  <c r="M362"/>
  <c r="O362" s="1"/>
  <c r="M364"/>
  <c r="O364" s="1"/>
  <c r="M366"/>
  <c r="O366" s="1"/>
  <c r="M368"/>
  <c r="O368" s="1"/>
  <c r="M370"/>
  <c r="O370" s="1"/>
  <c r="M372"/>
  <c r="O372" s="1"/>
  <c r="M374"/>
  <c r="O374" s="1"/>
  <c r="M376"/>
  <c r="O376" s="1"/>
  <c r="M378"/>
  <c r="O378" s="1"/>
  <c r="M380"/>
  <c r="O380" s="1"/>
  <c r="M382"/>
  <c r="O382" s="1"/>
  <c r="M384"/>
  <c r="O384" s="1"/>
  <c r="M386"/>
  <c r="O386" s="1"/>
  <c r="M388"/>
  <c r="O388" s="1"/>
  <c r="M390"/>
  <c r="O390" s="1"/>
  <c r="M392"/>
  <c r="O392" s="1"/>
  <c r="M394"/>
  <c r="O394" s="1"/>
  <c r="M396"/>
  <c r="O396" s="1"/>
  <c r="M398"/>
  <c r="O398" s="1"/>
  <c r="M400"/>
  <c r="O400" s="1"/>
  <c r="M402"/>
  <c r="O402" s="1"/>
  <c r="M404"/>
  <c r="O404" s="1"/>
  <c r="M406"/>
  <c r="O406" s="1"/>
  <c r="M408"/>
  <c r="O408" s="1"/>
  <c r="M410"/>
  <c r="O410" s="1"/>
  <c r="M412"/>
  <c r="O412" s="1"/>
  <c r="M414"/>
  <c r="O414" s="1"/>
  <c r="M416"/>
  <c r="O416" s="1"/>
  <c r="M418"/>
  <c r="O418" s="1"/>
  <c r="M420"/>
  <c r="O420" s="1"/>
  <c r="M422"/>
  <c r="O422" s="1"/>
  <c r="M424"/>
  <c r="O424" s="1"/>
  <c r="M426"/>
  <c r="O426" s="1"/>
  <c r="M428"/>
  <c r="O428" s="1"/>
  <c r="M430"/>
  <c r="O430" s="1"/>
  <c r="M432"/>
  <c r="O432" s="1"/>
  <c r="M434"/>
  <c r="O434" s="1"/>
  <c r="M436"/>
  <c r="O436" s="1"/>
  <c r="M438"/>
  <c r="O438" s="1"/>
  <c r="M440"/>
  <c r="O440" s="1"/>
  <c r="M442"/>
  <c r="O442" s="1"/>
  <c r="M444"/>
  <c r="O444" s="1"/>
  <c r="M446"/>
  <c r="O446" s="1"/>
  <c r="M448"/>
  <c r="O448" s="1"/>
  <c r="M450"/>
  <c r="O450" s="1"/>
  <c r="M452"/>
  <c r="O452" s="1"/>
  <c r="M454"/>
  <c r="O454" s="1"/>
  <c r="M456"/>
  <c r="O456" s="1"/>
  <c r="M458"/>
  <c r="O458" s="1"/>
  <c r="M460"/>
  <c r="O460" s="1"/>
  <c r="M462"/>
  <c r="O462" s="1"/>
  <c r="M464"/>
  <c r="O464" s="1"/>
  <c r="M466"/>
  <c r="O466" s="1"/>
  <c r="M468"/>
  <c r="O468" s="1"/>
  <c r="M470"/>
  <c r="O470" s="1"/>
  <c r="M472"/>
  <c r="O472" s="1"/>
  <c r="M474"/>
  <c r="O474" s="1"/>
  <c r="M476"/>
  <c r="O476" s="1"/>
  <c r="M478"/>
  <c r="O478" s="1"/>
  <c r="M480"/>
  <c r="O480" s="1"/>
  <c r="M482"/>
  <c r="O482" s="1"/>
  <c r="M484"/>
  <c r="O484" s="1"/>
  <c r="M486"/>
  <c r="O486" s="1"/>
  <c r="M488"/>
  <c r="O488" s="1"/>
  <c r="M490"/>
  <c r="O490" s="1"/>
  <c r="M492"/>
  <c r="O492" s="1"/>
  <c r="M494"/>
  <c r="O494" s="1"/>
  <c r="M496"/>
  <c r="O496" s="1"/>
  <c r="M498"/>
  <c r="O498" s="1"/>
  <c r="M500"/>
  <c r="O500" s="1"/>
  <c r="M502"/>
  <c r="O502" s="1"/>
  <c r="M504"/>
  <c r="O504" s="1"/>
  <c r="M506"/>
  <c r="O506" s="1"/>
  <c r="M508"/>
  <c r="O508" s="1"/>
  <c r="M510"/>
  <c r="O510" s="1"/>
  <c r="M512"/>
  <c r="O512" s="1"/>
  <c r="M514"/>
  <c r="O514" s="1"/>
  <c r="M516"/>
  <c r="O516" s="1"/>
  <c r="M518"/>
  <c r="O518" s="1"/>
  <c r="M520"/>
  <c r="O520" s="1"/>
  <c r="M522"/>
  <c r="O522" s="1"/>
  <c r="M524"/>
  <c r="O524" s="1"/>
  <c r="M526"/>
  <c r="O526" s="1"/>
  <c r="M528"/>
  <c r="O528" s="1"/>
  <c r="M530"/>
  <c r="O530" s="1"/>
  <c r="M532"/>
  <c r="O532" s="1"/>
  <c r="M534"/>
  <c r="O534" s="1"/>
  <c r="M536"/>
  <c r="O536" s="1"/>
  <c r="M538"/>
  <c r="O538" s="1"/>
  <c r="M540"/>
  <c r="O540" s="1"/>
  <c r="M542"/>
  <c r="O542" s="1"/>
  <c r="M544"/>
  <c r="O544" s="1"/>
  <c r="M546"/>
  <c r="O546" s="1"/>
  <c r="M548"/>
  <c r="O548" s="1"/>
  <c r="M550"/>
  <c r="O550" s="1"/>
  <c r="M552"/>
  <c r="O552" s="1"/>
  <c r="M554"/>
  <c r="O554" s="1"/>
  <c r="M556"/>
  <c r="O556" s="1"/>
  <c r="M558"/>
  <c r="O558" s="1"/>
  <c r="M560"/>
  <c r="O560" s="1"/>
  <c r="M562"/>
  <c r="O562" s="1"/>
  <c r="M564"/>
  <c r="O564" s="1"/>
  <c r="M566"/>
  <c r="O566" s="1"/>
  <c r="M312"/>
  <c r="O312" s="1"/>
  <c r="M314"/>
  <c r="O314" s="1"/>
  <c r="M316"/>
  <c r="O316" s="1"/>
  <c r="M318"/>
  <c r="O318" s="1"/>
  <c r="M320"/>
  <c r="O320" s="1"/>
  <c r="M322"/>
  <c r="O322" s="1"/>
  <c r="M324"/>
  <c r="O324" s="1"/>
  <c r="M326"/>
  <c r="O326" s="1"/>
  <c r="M328"/>
  <c r="O328" s="1"/>
  <c r="M330"/>
  <c r="O330" s="1"/>
  <c r="M332"/>
  <c r="O332" s="1"/>
  <c r="M334"/>
  <c r="O334" s="1"/>
  <c r="M336"/>
  <c r="O336" s="1"/>
  <c r="M338"/>
  <c r="O338" s="1"/>
  <c r="M340"/>
  <c r="O340" s="1"/>
  <c r="AE177" i="2"/>
  <c r="AE175"/>
  <c r="AE165"/>
  <c r="AE162"/>
  <c r="AE161"/>
  <c r="AE159"/>
  <c r="AE156"/>
  <c r="AE150"/>
  <c r="AE148"/>
  <c r="AE147"/>
  <c r="AE146"/>
  <c r="AE93"/>
  <c r="AE91"/>
  <c r="AE88"/>
  <c r="AE79"/>
  <c r="AE77"/>
  <c r="AE71"/>
  <c r="AE69"/>
  <c r="AE67"/>
  <c r="AE66"/>
  <c r="AE63"/>
  <c r="AE60"/>
  <c r="AE56"/>
  <c r="AE54"/>
  <c r="AE53"/>
  <c r="AE52"/>
  <c r="AE50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3"/>
  <c r="AE22"/>
  <c r="AE21"/>
  <c r="AE20"/>
  <c r="AE19"/>
  <c r="AE17"/>
  <c r="AE16"/>
  <c r="AE15"/>
  <c r="AE14"/>
  <c r="AE13"/>
  <c r="AE12"/>
  <c r="AE11"/>
  <c r="AE6"/>
  <c r="AE7"/>
  <c r="AE8"/>
  <c r="AE9"/>
  <c r="AE183"/>
  <c r="AE10"/>
  <c r="Z177"/>
  <c r="AA177" s="1"/>
  <c r="Z176"/>
  <c r="AA176" s="1"/>
  <c r="Z175"/>
  <c r="AA175" s="1"/>
  <c r="Z165"/>
  <c r="AA165" s="1"/>
  <c r="Z162"/>
  <c r="AA162" s="1"/>
  <c r="Z161"/>
  <c r="AA161" s="1"/>
  <c r="Z159"/>
  <c r="AA159" s="1"/>
  <c r="Z156"/>
  <c r="AA156" s="1"/>
  <c r="Z150"/>
  <c r="AA150" s="1"/>
  <c r="Z148"/>
  <c r="AA148" s="1"/>
  <c r="Z147"/>
  <c r="AA147" s="1"/>
  <c r="Z146"/>
  <c r="AA146" s="1"/>
  <c r="Z93"/>
  <c r="AA93" s="1"/>
  <c r="Z91"/>
  <c r="AA91" s="1"/>
  <c r="Z88"/>
  <c r="AA88" s="1"/>
  <c r="Z79"/>
  <c r="AA79" s="1"/>
  <c r="Z77"/>
  <c r="AA77" s="1"/>
  <c r="Z71"/>
  <c r="AA71" s="1"/>
  <c r="Z69"/>
  <c r="AA69" s="1"/>
  <c r="Z67"/>
  <c r="AA67" s="1"/>
  <c r="Z66"/>
  <c r="AA66" s="1"/>
  <c r="Z63"/>
  <c r="AA63" s="1"/>
  <c r="Z60"/>
  <c r="AA60" s="1"/>
  <c r="Z56"/>
  <c r="AA56" s="1"/>
  <c r="Z55"/>
  <c r="AA55" s="1"/>
  <c r="Z54"/>
  <c r="AA54" s="1"/>
  <c r="Z53"/>
  <c r="AA53" s="1"/>
  <c r="Z52"/>
  <c r="AA52" s="1"/>
  <c r="Z50"/>
  <c r="AA50" s="1"/>
  <c r="AA47"/>
  <c r="Z46"/>
  <c r="AA46" s="1"/>
  <c r="Z45"/>
  <c r="AA45" s="1"/>
  <c r="Z44"/>
  <c r="AA44" s="1"/>
  <c r="Z43"/>
  <c r="AA43" s="1"/>
  <c r="Z42"/>
  <c r="AA42" s="1"/>
  <c r="Z41"/>
  <c r="AA41" s="1"/>
  <c r="Z40"/>
  <c r="AA40" s="1"/>
  <c r="Z39"/>
  <c r="AA39" s="1"/>
  <c r="Z38"/>
  <c r="AA38" s="1"/>
  <c r="Z37"/>
  <c r="AA37" s="1"/>
  <c r="Z36"/>
  <c r="AA36" s="1"/>
  <c r="Z35"/>
  <c r="AA35" s="1"/>
  <c r="Z34"/>
  <c r="AA34" s="1"/>
  <c r="Z33"/>
  <c r="AA33" s="1"/>
  <c r="Z32"/>
  <c r="AA32" s="1"/>
  <c r="Z31"/>
  <c r="AA31" s="1"/>
  <c r="Z30"/>
  <c r="AA30" s="1"/>
  <c r="Z29"/>
  <c r="AA29" s="1"/>
  <c r="Z28"/>
  <c r="AA28" s="1"/>
  <c r="Z27"/>
  <c r="AA27" s="1"/>
  <c r="Z26"/>
  <c r="AA26" s="1"/>
  <c r="Z25"/>
  <c r="AA25" s="1"/>
  <c r="Z23"/>
  <c r="AA23" s="1"/>
  <c r="Z22"/>
  <c r="AA22" s="1"/>
  <c r="Z21"/>
  <c r="AA21" s="1"/>
  <c r="Z20"/>
  <c r="AA20" s="1"/>
  <c r="Z19"/>
  <c r="AA19" s="1"/>
  <c r="Z18"/>
  <c r="AA18" s="1"/>
  <c r="Z17"/>
  <c r="AA17" s="1"/>
  <c r="Z16"/>
  <c r="AA16" s="1"/>
  <c r="Z15"/>
  <c r="AA15" s="1"/>
  <c r="Z14"/>
  <c r="AA14" s="1"/>
  <c r="Z13"/>
  <c r="AA13" s="1"/>
  <c r="Z12"/>
  <c r="AA12" s="1"/>
  <c r="Z11"/>
  <c r="AA11" s="1"/>
  <c r="Z10"/>
  <c r="AA10" s="1"/>
  <c r="Z9"/>
  <c r="AA9" s="1"/>
  <c r="Z8"/>
  <c r="AA8" s="1"/>
  <c r="Z7"/>
  <c r="AA7" s="1"/>
  <c r="Z6" l="1"/>
  <c r="AA6" s="1"/>
  <c r="I140" i="5"/>
  <c r="X178"/>
  <c r="U178"/>
  <c r="R178"/>
  <c r="K179" i="2"/>
  <c r="L179"/>
  <c r="M179" s="1"/>
  <c r="Z179"/>
  <c r="AA179" s="1"/>
  <c r="AE179"/>
  <c r="AF179" s="1"/>
  <c r="AJ179"/>
  <c r="AK179" s="1"/>
  <c r="AM179"/>
  <c r="R177" i="5"/>
  <c r="R179"/>
  <c r="Y180" i="2"/>
  <c r="X180"/>
  <c r="Z177" i="5"/>
  <c r="Y177"/>
  <c r="X177"/>
  <c r="U177"/>
  <c r="AM178" i="2"/>
  <c r="AJ178"/>
  <c r="AK178" s="1"/>
  <c r="AE178"/>
  <c r="AF178" s="1"/>
  <c r="Z178"/>
  <c r="K178"/>
  <c r="L178"/>
  <c r="M178"/>
  <c r="N178"/>
  <c r="G150" i="7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U174" i="5"/>
  <c r="AL177" i="2"/>
  <c r="B165" i="7"/>
  <c r="B168"/>
  <c r="Z163" i="2"/>
  <c r="Z164"/>
  <c r="R162" i="5"/>
  <c r="R163"/>
  <c r="R164"/>
  <c r="R165"/>
  <c r="R166"/>
  <c r="R167"/>
  <c r="R168"/>
  <c r="R169"/>
  <c r="R170"/>
  <c r="R171"/>
  <c r="R172"/>
  <c r="R173"/>
  <c r="R174"/>
  <c r="R175"/>
  <c r="R176"/>
  <c r="R160"/>
  <c r="R161"/>
  <c r="H162" i="7"/>
  <c r="H163"/>
  <c r="H164"/>
  <c r="H165"/>
  <c r="H166"/>
  <c r="H167"/>
  <c r="H168"/>
  <c r="H169"/>
  <c r="H170"/>
  <c r="H171"/>
  <c r="H172"/>
  <c r="H173"/>
  <c r="H174"/>
  <c r="H175"/>
  <c r="H176"/>
  <c r="F176"/>
  <c r="F162"/>
  <c r="F163"/>
  <c r="F164"/>
  <c r="F165"/>
  <c r="F166"/>
  <c r="F167"/>
  <c r="F168"/>
  <c r="F169"/>
  <c r="F170"/>
  <c r="F171"/>
  <c r="F172"/>
  <c r="F173"/>
  <c r="F174"/>
  <c r="F175"/>
  <c r="E162"/>
  <c r="E163"/>
  <c r="E164"/>
  <c r="E165"/>
  <c r="E166"/>
  <c r="E167"/>
  <c r="E168"/>
  <c r="E169"/>
  <c r="E170"/>
  <c r="E171"/>
  <c r="E172"/>
  <c r="E173"/>
  <c r="E174"/>
  <c r="E175"/>
  <c r="E176"/>
  <c r="D162"/>
  <c r="D163"/>
  <c r="D164"/>
  <c r="D165"/>
  <c r="D166"/>
  <c r="D167"/>
  <c r="D168"/>
  <c r="D169"/>
  <c r="D170"/>
  <c r="D171"/>
  <c r="D172"/>
  <c r="D173"/>
  <c r="D174"/>
  <c r="D175"/>
  <c r="D176"/>
  <c r="C162"/>
  <c r="C163"/>
  <c r="C164"/>
  <c r="C165"/>
  <c r="C166"/>
  <c r="C167"/>
  <c r="C168"/>
  <c r="C169"/>
  <c r="C170"/>
  <c r="C171"/>
  <c r="C172"/>
  <c r="C173"/>
  <c r="C174"/>
  <c r="C175"/>
  <c r="C176"/>
  <c r="A162"/>
  <c r="A163"/>
  <c r="A164"/>
  <c r="A165"/>
  <c r="A166"/>
  <c r="A167"/>
  <c r="A168"/>
  <c r="A169"/>
  <c r="A170"/>
  <c r="A171"/>
  <c r="A172"/>
  <c r="A173"/>
  <c r="A174"/>
  <c r="A175"/>
  <c r="A176"/>
  <c r="B162"/>
  <c r="B163"/>
  <c r="B164"/>
  <c r="B166"/>
  <c r="B167"/>
  <c r="B169"/>
  <c r="B170"/>
  <c r="B171"/>
  <c r="B172"/>
  <c r="B173"/>
  <c r="B174"/>
  <c r="B175"/>
  <c r="B176"/>
  <c r="Z162" i="5"/>
  <c r="Z163"/>
  <c r="Z164"/>
  <c r="Z165"/>
  <c r="Z166"/>
  <c r="Z167"/>
  <c r="Z168"/>
  <c r="Z169"/>
  <c r="Z170"/>
  <c r="Z171"/>
  <c r="Z172"/>
  <c r="Z173"/>
  <c r="Z174"/>
  <c r="Z175"/>
  <c r="Z176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Y161"/>
  <c r="Y162"/>
  <c r="Y163"/>
  <c r="Y164"/>
  <c r="Y165"/>
  <c r="Y166"/>
  <c r="Y167"/>
  <c r="Y168"/>
  <c r="Y169"/>
  <c r="Y170"/>
  <c r="Y171"/>
  <c r="Y172"/>
  <c r="Y173"/>
  <c r="Y174"/>
  <c r="Y175"/>
  <c r="Y176"/>
  <c r="X162"/>
  <c r="X163"/>
  <c r="X164"/>
  <c r="X165"/>
  <c r="X166"/>
  <c r="X167"/>
  <c r="X168"/>
  <c r="X169"/>
  <c r="X170"/>
  <c r="X171"/>
  <c r="X172"/>
  <c r="X173"/>
  <c r="X174"/>
  <c r="X175"/>
  <c r="X176"/>
  <c r="X179"/>
  <c r="U162"/>
  <c r="U163"/>
  <c r="U164"/>
  <c r="U165"/>
  <c r="U166"/>
  <c r="U167"/>
  <c r="U168"/>
  <c r="U169"/>
  <c r="U170"/>
  <c r="U171"/>
  <c r="U172"/>
  <c r="U173"/>
  <c r="U175"/>
  <c r="U176"/>
  <c r="AM162" i="2"/>
  <c r="AM163"/>
  <c r="AM164"/>
  <c r="AM165"/>
  <c r="AM166"/>
  <c r="AM167"/>
  <c r="AM168"/>
  <c r="AM169"/>
  <c r="AM170"/>
  <c r="AM171"/>
  <c r="AM172"/>
  <c r="AM173"/>
  <c r="AM174"/>
  <c r="AM175"/>
  <c r="AM176"/>
  <c r="AM177"/>
  <c r="AM180"/>
  <c r="AM181"/>
  <c r="AJ163"/>
  <c r="AK163" s="1"/>
  <c r="AJ164"/>
  <c r="AK164" s="1"/>
  <c r="AJ165"/>
  <c r="AK165" s="1"/>
  <c r="AJ166"/>
  <c r="AK166" s="1"/>
  <c r="AJ167"/>
  <c r="AK167" s="1"/>
  <c r="AJ168"/>
  <c r="AK168" s="1"/>
  <c r="AJ169"/>
  <c r="AK169" s="1"/>
  <c r="AJ170"/>
  <c r="AK170" s="1"/>
  <c r="AJ171"/>
  <c r="AK171" s="1"/>
  <c r="AJ172"/>
  <c r="AK172" s="1"/>
  <c r="AJ173"/>
  <c r="AK173" s="1"/>
  <c r="AJ174"/>
  <c r="AK174" s="1"/>
  <c r="AJ175"/>
  <c r="AK175" s="1"/>
  <c r="AJ176"/>
  <c r="AK176" s="1"/>
  <c r="AJ177"/>
  <c r="AK177" s="1"/>
  <c r="AJ180"/>
  <c r="AK180" s="1"/>
  <c r="AE163"/>
  <c r="AF163" s="1"/>
  <c r="AE164"/>
  <c r="AF164" s="1"/>
  <c r="AF165"/>
  <c r="AE166"/>
  <c r="AF166" s="1"/>
  <c r="AE167"/>
  <c r="AF167" s="1"/>
  <c r="AE168"/>
  <c r="AF168" s="1"/>
  <c r="AE169"/>
  <c r="AF169" s="1"/>
  <c r="AE170"/>
  <c r="AF170" s="1"/>
  <c r="AE171"/>
  <c r="AF171" s="1"/>
  <c r="AE172"/>
  <c r="AF172" s="1"/>
  <c r="AE173"/>
  <c r="AF173" s="1"/>
  <c r="AE174"/>
  <c r="AF174" s="1"/>
  <c r="AF175"/>
  <c r="AF176"/>
  <c r="AE182"/>
  <c r="Z166"/>
  <c r="Z167"/>
  <c r="AL167" s="1"/>
  <c r="Z168"/>
  <c r="Z169"/>
  <c r="Z170"/>
  <c r="Z171"/>
  <c r="Z172"/>
  <c r="Z173"/>
  <c r="Z174"/>
  <c r="AL176"/>
  <c r="N160"/>
  <c r="N161"/>
  <c r="N163"/>
  <c r="N165"/>
  <c r="N166"/>
  <c r="N167"/>
  <c r="N168"/>
  <c r="N169"/>
  <c r="N170"/>
  <c r="N171"/>
  <c r="N172"/>
  <c r="N173"/>
  <c r="N175"/>
  <c r="N177"/>
  <c r="M163"/>
  <c r="M165"/>
  <c r="M166"/>
  <c r="M167"/>
  <c r="M168"/>
  <c r="M169"/>
  <c r="M170"/>
  <c r="M171"/>
  <c r="M172"/>
  <c r="M173"/>
  <c r="M175"/>
  <c r="M177"/>
  <c r="L164"/>
  <c r="N164" s="1"/>
  <c r="L165"/>
  <c r="L166"/>
  <c r="L167"/>
  <c r="L168"/>
  <c r="L169"/>
  <c r="L170"/>
  <c r="L171"/>
  <c r="L172"/>
  <c r="L173"/>
  <c r="L174"/>
  <c r="N174" s="1"/>
  <c r="L175"/>
  <c r="L176"/>
  <c r="N176" s="1"/>
  <c r="L177"/>
  <c r="L162"/>
  <c r="N162" s="1"/>
  <c r="L163"/>
  <c r="K162"/>
  <c r="K163"/>
  <c r="K164"/>
  <c r="K165"/>
  <c r="K166"/>
  <c r="K167"/>
  <c r="K168"/>
  <c r="K169"/>
  <c r="K170"/>
  <c r="K171"/>
  <c r="K172"/>
  <c r="K173"/>
  <c r="K174"/>
  <c r="K175"/>
  <c r="K176"/>
  <c r="K177"/>
  <c r="L172" i="5" l="1"/>
  <c r="M172" s="1"/>
  <c r="L166"/>
  <c r="AL168" i="2"/>
  <c r="L175" i="5"/>
  <c r="M175" s="1"/>
  <c r="L168"/>
  <c r="M168" s="1"/>
  <c r="N179" i="2"/>
  <c r="L170" i="5"/>
  <c r="M170" s="1"/>
  <c r="L164"/>
  <c r="M164" s="1"/>
  <c r="L176"/>
  <c r="M176" s="1"/>
  <c r="L173"/>
  <c r="M173" s="1"/>
  <c r="L171"/>
  <c r="M171" s="1"/>
  <c r="L169"/>
  <c r="M169" s="1"/>
  <c r="L167"/>
  <c r="M167" s="1"/>
  <c r="L165"/>
  <c r="M165" s="1"/>
  <c r="L163"/>
  <c r="M163" s="1"/>
  <c r="AL178" i="2"/>
  <c r="L178" i="5"/>
  <c r="AL179" i="2"/>
  <c r="Q179" s="1"/>
  <c r="AF177"/>
  <c r="AA178"/>
  <c r="L177" i="5"/>
  <c r="K175"/>
  <c r="N175" s="1"/>
  <c r="AL174" i="2"/>
  <c r="AL172"/>
  <c r="AL170"/>
  <c r="AL166"/>
  <c r="AL164"/>
  <c r="AL175"/>
  <c r="Q175" s="1"/>
  <c r="AL173"/>
  <c r="AL171"/>
  <c r="AL169"/>
  <c r="AL165"/>
  <c r="AL163"/>
  <c r="K172" i="5"/>
  <c r="N172" s="1"/>
  <c r="K170"/>
  <c r="N170" s="1"/>
  <c r="K166"/>
  <c r="N166" s="1"/>
  <c r="M166"/>
  <c r="J166" i="7" s="1"/>
  <c r="J176"/>
  <c r="J172"/>
  <c r="J170"/>
  <c r="J168"/>
  <c r="J165"/>
  <c r="M176" i="2"/>
  <c r="M174"/>
  <c r="M164"/>
  <c r="AA173"/>
  <c r="AA171"/>
  <c r="AA169"/>
  <c r="AA167"/>
  <c r="AA163"/>
  <c r="Q176"/>
  <c r="AA174"/>
  <c r="AA172"/>
  <c r="AA170"/>
  <c r="AA168"/>
  <c r="AA166"/>
  <c r="AA164"/>
  <c r="H156" i="7"/>
  <c r="H157"/>
  <c r="H158"/>
  <c r="H159"/>
  <c r="H160"/>
  <c r="H161"/>
  <c r="F156"/>
  <c r="F157"/>
  <c r="F158"/>
  <c r="F159"/>
  <c r="F160"/>
  <c r="F161"/>
  <c r="E156"/>
  <c r="E157"/>
  <c r="E158"/>
  <c r="E159"/>
  <c r="E160"/>
  <c r="E161"/>
  <c r="D156"/>
  <c r="D157"/>
  <c r="D158"/>
  <c r="D159"/>
  <c r="D160"/>
  <c r="D161"/>
  <c r="C156"/>
  <c r="C157"/>
  <c r="C158"/>
  <c r="C159"/>
  <c r="C160"/>
  <c r="C161"/>
  <c r="B156"/>
  <c r="B157"/>
  <c r="B158"/>
  <c r="B159"/>
  <c r="B160"/>
  <c r="B161"/>
  <c r="A156"/>
  <c r="A157"/>
  <c r="A158"/>
  <c r="A159"/>
  <c r="A160"/>
  <c r="A161"/>
  <c r="Z156" i="5"/>
  <c r="Z157"/>
  <c r="Z158"/>
  <c r="Z159"/>
  <c r="Z160"/>
  <c r="Z161"/>
  <c r="Y156"/>
  <c r="Y157"/>
  <c r="Y158"/>
  <c r="Y159"/>
  <c r="Y160"/>
  <c r="X156"/>
  <c r="X157"/>
  <c r="X158"/>
  <c r="X159"/>
  <c r="X160"/>
  <c r="X161"/>
  <c r="U156"/>
  <c r="U157"/>
  <c r="U158"/>
  <c r="U159"/>
  <c r="U160"/>
  <c r="U161"/>
  <c r="R156"/>
  <c r="R157"/>
  <c r="R158"/>
  <c r="R159"/>
  <c r="AM157" i="2"/>
  <c r="AM158"/>
  <c r="AM159"/>
  <c r="AM160"/>
  <c r="AM161"/>
  <c r="AJ157"/>
  <c r="AK157" s="1"/>
  <c r="AJ158"/>
  <c r="AK158" s="1"/>
  <c r="AJ159"/>
  <c r="AK159" s="1"/>
  <c r="AJ160"/>
  <c r="AK160" s="1"/>
  <c r="AJ161"/>
  <c r="AK161" s="1"/>
  <c r="AJ162"/>
  <c r="AK162" s="1"/>
  <c r="AE157"/>
  <c r="AE158"/>
  <c r="AF158" s="1"/>
  <c r="AF159"/>
  <c r="AE160"/>
  <c r="AF160" s="1"/>
  <c r="AF161"/>
  <c r="AF162"/>
  <c r="Z157"/>
  <c r="AA157" s="1"/>
  <c r="Z158"/>
  <c r="AA158" s="1"/>
  <c r="Z160"/>
  <c r="AA160" s="1"/>
  <c r="K156"/>
  <c r="K157"/>
  <c r="K158"/>
  <c r="K159"/>
  <c r="K160"/>
  <c r="K161"/>
  <c r="N157"/>
  <c r="N158"/>
  <c r="N159"/>
  <c r="M157"/>
  <c r="M158"/>
  <c r="M159"/>
  <c r="M160"/>
  <c r="M161"/>
  <c r="L157"/>
  <c r="L158"/>
  <c r="L159"/>
  <c r="L160"/>
  <c r="L161"/>
  <c r="L144" i="7"/>
  <c r="L145"/>
  <c r="L146"/>
  <c r="L147"/>
  <c r="L148"/>
  <c r="L149"/>
  <c r="H144"/>
  <c r="H145"/>
  <c r="H146"/>
  <c r="H147"/>
  <c r="H148"/>
  <c r="H149"/>
  <c r="G144"/>
  <c r="G145"/>
  <c r="G146"/>
  <c r="G147"/>
  <c r="G148"/>
  <c r="G149"/>
  <c r="F144"/>
  <c r="F145"/>
  <c r="F146"/>
  <c r="F147"/>
  <c r="F148"/>
  <c r="F149"/>
  <c r="A150"/>
  <c r="B150"/>
  <c r="C150"/>
  <c r="D150"/>
  <c r="E150"/>
  <c r="A151"/>
  <c r="B151"/>
  <c r="C151"/>
  <c r="D151"/>
  <c r="E151"/>
  <c r="A152"/>
  <c r="B152"/>
  <c r="C152"/>
  <c r="D152"/>
  <c r="E152"/>
  <c r="A153"/>
  <c r="B153"/>
  <c r="C153"/>
  <c r="D153"/>
  <c r="E153"/>
  <c r="A154"/>
  <c r="B154"/>
  <c r="C154"/>
  <c r="D154"/>
  <c r="E154"/>
  <c r="A155"/>
  <c r="B155"/>
  <c r="C155"/>
  <c r="D155"/>
  <c r="E155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48"/>
  <c r="G49"/>
  <c r="G50"/>
  <c r="G51"/>
  <c r="G39"/>
  <c r="G40"/>
  <c r="G41"/>
  <c r="G42"/>
  <c r="G43"/>
  <c r="G44"/>
  <c r="G45"/>
  <c r="G46"/>
  <c r="G47"/>
  <c r="G29"/>
  <c r="G30"/>
  <c r="G31"/>
  <c r="G32"/>
  <c r="G33"/>
  <c r="G34"/>
  <c r="G35"/>
  <c r="G36"/>
  <c r="G37"/>
  <c r="G38"/>
  <c r="G26"/>
  <c r="G27"/>
  <c r="G28"/>
  <c r="G22"/>
  <c r="G23"/>
  <c r="G24"/>
  <c r="G25"/>
  <c r="G11"/>
  <c r="G12"/>
  <c r="G13"/>
  <c r="G14"/>
  <c r="G15"/>
  <c r="G16"/>
  <c r="G17"/>
  <c r="G18"/>
  <c r="G19"/>
  <c r="G20"/>
  <c r="G21"/>
  <c r="G6"/>
  <c r="G7"/>
  <c r="G8"/>
  <c r="G9"/>
  <c r="G10"/>
  <c r="G4"/>
  <c r="G5"/>
  <c r="G3"/>
  <c r="AJ5" i="2"/>
  <c r="AK5" s="1"/>
  <c r="AJ48"/>
  <c r="AK48" s="1"/>
  <c r="AM152"/>
  <c r="AJ152"/>
  <c r="AK152" s="1"/>
  <c r="AM151"/>
  <c r="AJ151"/>
  <c r="AK151" s="1"/>
  <c r="AM150"/>
  <c r="AJ150"/>
  <c r="AK150" s="1"/>
  <c r="AM149"/>
  <c r="AJ149"/>
  <c r="AK149" s="1"/>
  <c r="AM148"/>
  <c r="AJ148"/>
  <c r="AK148" s="1"/>
  <c r="AM147"/>
  <c r="AJ147"/>
  <c r="AK147" s="1"/>
  <c r="AM146"/>
  <c r="AJ146"/>
  <c r="AK146" s="1"/>
  <c r="AM145"/>
  <c r="AJ145"/>
  <c r="AK145" s="1"/>
  <c r="AE149"/>
  <c r="AF149" s="1"/>
  <c r="AF150"/>
  <c r="AF148"/>
  <c r="U180" i="5"/>
  <c r="U181"/>
  <c r="U144"/>
  <c r="U145"/>
  <c r="U146"/>
  <c r="U147"/>
  <c r="U148"/>
  <c r="U149"/>
  <c r="U150"/>
  <c r="U151"/>
  <c r="U152"/>
  <c r="U153"/>
  <c r="U154"/>
  <c r="U155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AF183" i="2"/>
  <c r="AF187"/>
  <c r="AF186"/>
  <c r="AF185"/>
  <c r="AF184"/>
  <c r="AF182"/>
  <c r="AF147"/>
  <c r="L155" i="7"/>
  <c r="H155"/>
  <c r="F155"/>
  <c r="Z144" i="5"/>
  <c r="Z145"/>
  <c r="Z146"/>
  <c r="Z147"/>
  <c r="Z148"/>
  <c r="Z149"/>
  <c r="Y144"/>
  <c r="Y145"/>
  <c r="Y146"/>
  <c r="Y147"/>
  <c r="Y148"/>
  <c r="Y149"/>
  <c r="X144"/>
  <c r="X145"/>
  <c r="X146"/>
  <c r="X147"/>
  <c r="X148"/>
  <c r="X149"/>
  <c r="R144"/>
  <c r="R145"/>
  <c r="R146"/>
  <c r="L146" s="1"/>
  <c r="K146" s="1"/>
  <c r="N146" s="1"/>
  <c r="R147"/>
  <c r="R148"/>
  <c r="L148" s="1"/>
  <c r="K148" s="1"/>
  <c r="N148" s="1"/>
  <c r="R149"/>
  <c r="L144"/>
  <c r="K144" s="1"/>
  <c r="N144" s="1"/>
  <c r="I144"/>
  <c r="I145"/>
  <c r="I146"/>
  <c r="I147"/>
  <c r="I148"/>
  <c r="I149"/>
  <c r="H144"/>
  <c r="H145"/>
  <c r="H146"/>
  <c r="H147"/>
  <c r="H148"/>
  <c r="H149"/>
  <c r="G144"/>
  <c r="G145"/>
  <c r="G146"/>
  <c r="G147"/>
  <c r="G148"/>
  <c r="G149"/>
  <c r="F144"/>
  <c r="F145"/>
  <c r="F146"/>
  <c r="F147"/>
  <c r="F148"/>
  <c r="F149"/>
  <c r="E144"/>
  <c r="E145"/>
  <c r="E146"/>
  <c r="E147"/>
  <c r="E148"/>
  <c r="E149"/>
  <c r="D144"/>
  <c r="D145"/>
  <c r="D146"/>
  <c r="D147"/>
  <c r="D148"/>
  <c r="D149"/>
  <c r="C144"/>
  <c r="C145"/>
  <c r="C146"/>
  <c r="C147"/>
  <c r="C148"/>
  <c r="C149"/>
  <c r="B144"/>
  <c r="B145"/>
  <c r="B146"/>
  <c r="B147"/>
  <c r="B148"/>
  <c r="B149"/>
  <c r="A144"/>
  <c r="A145"/>
  <c r="A146"/>
  <c r="A147"/>
  <c r="A148"/>
  <c r="A149"/>
  <c r="Z145" i="2"/>
  <c r="AA145" s="1"/>
  <c r="Z149"/>
  <c r="AA149" s="1"/>
  <c r="Z151"/>
  <c r="AA151" s="1"/>
  <c r="Z152"/>
  <c r="AA152" s="1"/>
  <c r="Z153"/>
  <c r="AA153" s="1"/>
  <c r="Z154"/>
  <c r="AA154" s="1"/>
  <c r="Z155"/>
  <c r="AA155" s="1"/>
  <c r="S180"/>
  <c r="AF146"/>
  <c r="AE145"/>
  <c r="AF145" s="1"/>
  <c r="L145"/>
  <c r="N145" s="1"/>
  <c r="L146"/>
  <c r="N146" s="1"/>
  <c r="L147"/>
  <c r="N147" s="1"/>
  <c r="L148"/>
  <c r="N148" s="1"/>
  <c r="L149"/>
  <c r="N149" s="1"/>
  <c r="L150"/>
  <c r="N150" s="1"/>
  <c r="K145"/>
  <c r="K146"/>
  <c r="K147"/>
  <c r="K148"/>
  <c r="K149"/>
  <c r="K150"/>
  <c r="AM156"/>
  <c r="AJ156"/>
  <c r="AK156" s="1"/>
  <c r="L156"/>
  <c r="N156" s="1"/>
  <c r="U140" i="5"/>
  <c r="U126"/>
  <c r="U45"/>
  <c r="C109"/>
  <c r="H2"/>
  <c r="AH181" i="2"/>
  <c r="AI181"/>
  <c r="Z181"/>
  <c r="L5"/>
  <c r="M5" s="1"/>
  <c r="L6"/>
  <c r="N6" s="1"/>
  <c r="L4"/>
  <c r="N4" s="1"/>
  <c r="T180" i="5"/>
  <c r="U179" s="1"/>
  <c r="AF156" i="2"/>
  <c r="AC180"/>
  <c r="AD180"/>
  <c r="Z180"/>
  <c r="L7"/>
  <c r="N7" s="1"/>
  <c r="L8"/>
  <c r="N8"/>
  <c r="L9"/>
  <c r="N9" s="1"/>
  <c r="L10"/>
  <c r="N10" s="1"/>
  <c r="L11"/>
  <c r="N11" s="1"/>
  <c r="L12"/>
  <c r="N12" s="1"/>
  <c r="L13"/>
  <c r="N13" s="1"/>
  <c r="L14"/>
  <c r="N14"/>
  <c r="L15"/>
  <c r="N15" s="1"/>
  <c r="L16"/>
  <c r="N16"/>
  <c r="L17"/>
  <c r="N17"/>
  <c r="L18"/>
  <c r="N18" s="1"/>
  <c r="L19"/>
  <c r="N19" s="1"/>
  <c r="L20"/>
  <c r="N20"/>
  <c r="L21"/>
  <c r="M21"/>
  <c r="L22"/>
  <c r="N22" s="1"/>
  <c r="L23"/>
  <c r="N23" s="1"/>
  <c r="L24"/>
  <c r="N24" s="1"/>
  <c r="L25"/>
  <c r="N25" s="1"/>
  <c r="L26"/>
  <c r="N26"/>
  <c r="L27"/>
  <c r="N27" s="1"/>
  <c r="L28"/>
  <c r="N28" s="1"/>
  <c r="L29"/>
  <c r="N29" s="1"/>
  <c r="L30"/>
  <c r="N30" s="1"/>
  <c r="L31"/>
  <c r="N31"/>
  <c r="L32"/>
  <c r="N32" s="1"/>
  <c r="L33"/>
  <c r="N33" s="1"/>
  <c r="L34"/>
  <c r="N34" s="1"/>
  <c r="L35"/>
  <c r="N35" s="1"/>
  <c r="L36"/>
  <c r="N36" s="1"/>
  <c r="L37"/>
  <c r="N37" s="1"/>
  <c r="L38"/>
  <c r="N38" s="1"/>
  <c r="L39"/>
  <c r="N39" s="1"/>
  <c r="L40"/>
  <c r="N40"/>
  <c r="L41"/>
  <c r="N41" s="1"/>
  <c r="L42"/>
  <c r="N42" s="1"/>
  <c r="L43"/>
  <c r="N43" s="1"/>
  <c r="L44"/>
  <c r="N44" s="1"/>
  <c r="L45"/>
  <c r="N45" s="1"/>
  <c r="L46"/>
  <c r="N46" s="1"/>
  <c r="L47"/>
  <c r="N47"/>
  <c r="L48"/>
  <c r="N48" s="1"/>
  <c r="L49"/>
  <c r="N49" s="1"/>
  <c r="L50"/>
  <c r="N50" s="1"/>
  <c r="L51"/>
  <c r="N51" s="1"/>
  <c r="L52"/>
  <c r="N52"/>
  <c r="L53"/>
  <c r="N53"/>
  <c r="L54"/>
  <c r="N54" s="1"/>
  <c r="L55"/>
  <c r="N55" s="1"/>
  <c r="L56"/>
  <c r="N56" s="1"/>
  <c r="L57"/>
  <c r="N57"/>
  <c r="L58"/>
  <c r="N58" s="1"/>
  <c r="L59"/>
  <c r="N59" s="1"/>
  <c r="L60"/>
  <c r="N60"/>
  <c r="L61"/>
  <c r="N61" s="1"/>
  <c r="L62"/>
  <c r="N62" s="1"/>
  <c r="L63"/>
  <c r="N63" s="1"/>
  <c r="L64"/>
  <c r="N64" s="1"/>
  <c r="L65"/>
  <c r="N65" s="1"/>
  <c r="L66"/>
  <c r="N66" s="1"/>
  <c r="L67"/>
  <c r="N67" s="1"/>
  <c r="L68"/>
  <c r="N68" s="1"/>
  <c r="L69"/>
  <c r="N69" s="1"/>
  <c r="L70"/>
  <c r="N70" s="1"/>
  <c r="L71"/>
  <c r="N71" s="1"/>
  <c r="L72"/>
  <c r="N72" s="1"/>
  <c r="L73"/>
  <c r="N73" s="1"/>
  <c r="L74"/>
  <c r="N74" s="1"/>
  <c r="L75"/>
  <c r="N75" s="1"/>
  <c r="L76"/>
  <c r="N76"/>
  <c r="L77"/>
  <c r="N77" s="1"/>
  <c r="L78"/>
  <c r="N78" s="1"/>
  <c r="L79"/>
  <c r="N79" s="1"/>
  <c r="L80"/>
  <c r="N80"/>
  <c r="L81"/>
  <c r="N81" s="1"/>
  <c r="L82"/>
  <c r="N82" s="1"/>
  <c r="L83"/>
  <c r="N83" s="1"/>
  <c r="L84"/>
  <c r="N84" s="1"/>
  <c r="L85"/>
  <c r="N85" s="1"/>
  <c r="L86"/>
  <c r="N86" s="1"/>
  <c r="L87"/>
  <c r="N87" s="1"/>
  <c r="L88"/>
  <c r="N88"/>
  <c r="L89"/>
  <c r="N89" s="1"/>
  <c r="L90"/>
  <c r="N90" s="1"/>
  <c r="L91"/>
  <c r="N91" s="1"/>
  <c r="L92"/>
  <c r="N92" s="1"/>
  <c r="L93"/>
  <c r="N93" s="1"/>
  <c r="L94"/>
  <c r="N94" s="1"/>
  <c r="L95"/>
  <c r="N95" s="1"/>
  <c r="L96"/>
  <c r="N96" s="1"/>
  <c r="L97"/>
  <c r="N97" s="1"/>
  <c r="L98"/>
  <c r="N98" s="1"/>
  <c r="L99"/>
  <c r="N99" s="1"/>
  <c r="L100"/>
  <c r="N100" s="1"/>
  <c r="L101"/>
  <c r="N101" s="1"/>
  <c r="L102"/>
  <c r="N102" s="1"/>
  <c r="L103"/>
  <c r="N103" s="1"/>
  <c r="L104"/>
  <c r="N104"/>
  <c r="L105"/>
  <c r="N105"/>
  <c r="L106"/>
  <c r="N106" s="1"/>
  <c r="L107"/>
  <c r="N107" s="1"/>
  <c r="L108"/>
  <c r="N108" s="1"/>
  <c r="L109"/>
  <c r="N109"/>
  <c r="L110"/>
  <c r="N110"/>
  <c r="L111"/>
  <c r="N111" s="1"/>
  <c r="L112"/>
  <c r="N112" s="1"/>
  <c r="L113"/>
  <c r="N113" s="1"/>
  <c r="L114"/>
  <c r="N114"/>
  <c r="L115"/>
  <c r="N115" s="1"/>
  <c r="L116"/>
  <c r="N116" s="1"/>
  <c r="L117"/>
  <c r="N117" s="1"/>
  <c r="L118"/>
  <c r="N118" s="1"/>
  <c r="L119"/>
  <c r="N119" s="1"/>
  <c r="L120"/>
  <c r="N120" s="1"/>
  <c r="L121"/>
  <c r="N121" s="1"/>
  <c r="L122"/>
  <c r="N122" s="1"/>
  <c r="L123"/>
  <c r="N123" s="1"/>
  <c r="L124"/>
  <c r="N124" s="1"/>
  <c r="L125"/>
  <c r="N125" s="1"/>
  <c r="L126"/>
  <c r="N126" s="1"/>
  <c r="L127"/>
  <c r="N127"/>
  <c r="L128"/>
  <c r="N128" s="1"/>
  <c r="L129"/>
  <c r="N129" s="1"/>
  <c r="L130"/>
  <c r="N130"/>
  <c r="L131"/>
  <c r="N131" s="1"/>
  <c r="L132"/>
  <c r="N132" s="1"/>
  <c r="L133"/>
  <c r="N133" s="1"/>
  <c r="L134"/>
  <c r="N134" s="1"/>
  <c r="L135"/>
  <c r="N135" s="1"/>
  <c r="L136"/>
  <c r="N136" s="1"/>
  <c r="L137"/>
  <c r="N137" s="1"/>
  <c r="L138"/>
  <c r="N138" s="1"/>
  <c r="L139"/>
  <c r="N139" s="1"/>
  <c r="L140"/>
  <c r="N140" s="1"/>
  <c r="L141"/>
  <c r="N141"/>
  <c r="L142"/>
  <c r="N142"/>
  <c r="L143"/>
  <c r="N143" s="1"/>
  <c r="L144"/>
  <c r="N144" s="1"/>
  <c r="L151"/>
  <c r="N151" s="1"/>
  <c r="L152"/>
  <c r="N152" s="1"/>
  <c r="L153"/>
  <c r="N153" s="1"/>
  <c r="L154"/>
  <c r="N154" s="1"/>
  <c r="L155"/>
  <c r="N155" s="1"/>
  <c r="L207"/>
  <c r="N207" s="1"/>
  <c r="L208"/>
  <c r="N208" s="1"/>
  <c r="L209"/>
  <c r="N209" s="1"/>
  <c r="L210"/>
  <c r="N210" s="1"/>
  <c r="L211"/>
  <c r="N211" s="1"/>
  <c r="L212"/>
  <c r="N212" s="1"/>
  <c r="L213"/>
  <c r="N213" s="1"/>
  <c r="L214"/>
  <c r="N214" s="1"/>
  <c r="L215"/>
  <c r="N215" s="1"/>
  <c r="L216"/>
  <c r="N216" s="1"/>
  <c r="L217"/>
  <c r="N217" s="1"/>
  <c r="L218"/>
  <c r="N218" s="1"/>
  <c r="L219"/>
  <c r="N219" s="1"/>
  <c r="L220"/>
  <c r="N220" s="1"/>
  <c r="L221"/>
  <c r="N221" s="1"/>
  <c r="L222"/>
  <c r="N222" s="1"/>
  <c r="L223"/>
  <c r="N223" s="1"/>
  <c r="L224"/>
  <c r="N224" s="1"/>
  <c r="L225"/>
  <c r="N225" s="1"/>
  <c r="L226"/>
  <c r="N226" s="1"/>
  <c r="L227"/>
  <c r="N227" s="1"/>
  <c r="L228"/>
  <c r="N228" s="1"/>
  <c r="L229"/>
  <c r="N229" s="1"/>
  <c r="L230"/>
  <c r="N230" s="1"/>
  <c r="L231"/>
  <c r="N231" s="1"/>
  <c r="L232"/>
  <c r="N232" s="1"/>
  <c r="L233"/>
  <c r="N233" s="1"/>
  <c r="L234"/>
  <c r="N234" s="1"/>
  <c r="L235"/>
  <c r="N235" s="1"/>
  <c r="L236"/>
  <c r="N236" s="1"/>
  <c r="L237"/>
  <c r="N237" s="1"/>
  <c r="L238"/>
  <c r="N238" s="1"/>
  <c r="L239"/>
  <c r="N239" s="1"/>
  <c r="L240"/>
  <c r="N240" s="1"/>
  <c r="L241"/>
  <c r="N241" s="1"/>
  <c r="L242"/>
  <c r="N242" s="1"/>
  <c r="L243"/>
  <c r="N243" s="1"/>
  <c r="L244"/>
  <c r="N244" s="1"/>
  <c r="L245"/>
  <c r="N245" s="1"/>
  <c r="L246"/>
  <c r="N246" s="1"/>
  <c r="L247"/>
  <c r="N247" s="1"/>
  <c r="L248"/>
  <c r="N248" s="1"/>
  <c r="L249"/>
  <c r="N249" s="1"/>
  <c r="L250"/>
  <c r="N250" s="1"/>
  <c r="L251"/>
  <c r="N251" s="1"/>
  <c r="L252"/>
  <c r="N252"/>
  <c r="L253"/>
  <c r="N253"/>
  <c r="L254"/>
  <c r="N254"/>
  <c r="L255"/>
  <c r="N255"/>
  <c r="L256"/>
  <c r="N256"/>
  <c r="L257"/>
  <c r="N257"/>
  <c r="L258"/>
  <c r="N258"/>
  <c r="L259"/>
  <c r="N259"/>
  <c r="L260"/>
  <c r="N260"/>
  <c r="L261"/>
  <c r="N261"/>
  <c r="L262"/>
  <c r="N262"/>
  <c r="L263"/>
  <c r="N263"/>
  <c r="L264"/>
  <c r="N264"/>
  <c r="L265"/>
  <c r="N265"/>
  <c r="L266"/>
  <c r="N266"/>
  <c r="L267"/>
  <c r="N267"/>
  <c r="L268"/>
  <c r="N268"/>
  <c r="L269"/>
  <c r="N269"/>
  <c r="L270"/>
  <c r="N270"/>
  <c r="L271"/>
  <c r="N271"/>
  <c r="L272"/>
  <c r="N272"/>
  <c r="L273"/>
  <c r="N273"/>
  <c r="L274"/>
  <c r="N274"/>
  <c r="L275"/>
  <c r="N275"/>
  <c r="L276"/>
  <c r="N276"/>
  <c r="L277"/>
  <c r="N277"/>
  <c r="L278"/>
  <c r="N278"/>
  <c r="L279"/>
  <c r="N279"/>
  <c r="L280"/>
  <c r="N280"/>
  <c r="L281"/>
  <c r="N281"/>
  <c r="L282"/>
  <c r="N282"/>
  <c r="L283"/>
  <c r="N283"/>
  <c r="L284"/>
  <c r="N284"/>
  <c r="L285"/>
  <c r="N285"/>
  <c r="L286"/>
  <c r="N286"/>
  <c r="L287"/>
  <c r="N287"/>
  <c r="L288"/>
  <c r="N288"/>
  <c r="L289"/>
  <c r="N289" s="1"/>
  <c r="L290"/>
  <c r="N290" s="1"/>
  <c r="L291"/>
  <c r="N291"/>
  <c r="L292"/>
  <c r="N292"/>
  <c r="L293"/>
  <c r="N293"/>
  <c r="L294"/>
  <c r="N294"/>
  <c r="L295"/>
  <c r="N295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51"/>
  <c r="K152"/>
  <c r="K153"/>
  <c r="K154"/>
  <c r="K155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L3" i="7"/>
  <c r="X4" i="5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50"/>
  <c r="X151"/>
  <c r="X152"/>
  <c r="X153"/>
  <c r="X154"/>
  <c r="X155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3"/>
  <c r="AJ631" i="2"/>
  <c r="AK631" s="1"/>
  <c r="AJ630"/>
  <c r="AK630" s="1"/>
  <c r="AJ629"/>
  <c r="AK629" s="1"/>
  <c r="AJ628"/>
  <c r="AK628" s="1"/>
  <c r="AJ627"/>
  <c r="AK627" s="1"/>
  <c r="AJ626"/>
  <c r="AK626" s="1"/>
  <c r="AJ625"/>
  <c r="AK625" s="1"/>
  <c r="AJ624"/>
  <c r="AK624" s="1"/>
  <c r="AJ623"/>
  <c r="AK623" s="1"/>
  <c r="AJ622"/>
  <c r="AK622" s="1"/>
  <c r="AJ621"/>
  <c r="AK621" s="1"/>
  <c r="AJ620"/>
  <c r="AK620" s="1"/>
  <c r="AJ619"/>
  <c r="AK619" s="1"/>
  <c r="AJ618"/>
  <c r="AK618" s="1"/>
  <c r="AJ617"/>
  <c r="AK617" s="1"/>
  <c r="AJ616"/>
  <c r="AK616" s="1"/>
  <c r="AJ615"/>
  <c r="AK615" s="1"/>
  <c r="AJ614"/>
  <c r="AK614" s="1"/>
  <c r="AJ613"/>
  <c r="AK613" s="1"/>
  <c r="AJ612"/>
  <c r="AK612" s="1"/>
  <c r="AJ611"/>
  <c r="AK611" s="1"/>
  <c r="AJ610"/>
  <c r="AK610" s="1"/>
  <c r="AJ609"/>
  <c r="AK609" s="1"/>
  <c r="AJ608"/>
  <c r="AK608" s="1"/>
  <c r="AJ607"/>
  <c r="AK607" s="1"/>
  <c r="AJ606"/>
  <c r="AK606" s="1"/>
  <c r="AJ605"/>
  <c r="AK605" s="1"/>
  <c r="AJ604"/>
  <c r="AK604" s="1"/>
  <c r="AJ603"/>
  <c r="AK603" s="1"/>
  <c r="AJ602"/>
  <c r="AK602" s="1"/>
  <c r="AJ601"/>
  <c r="AK601" s="1"/>
  <c r="AJ600"/>
  <c r="AK600" s="1"/>
  <c r="AJ599"/>
  <c r="AK599" s="1"/>
  <c r="AJ598"/>
  <c r="AK598" s="1"/>
  <c r="AJ597"/>
  <c r="AK597" s="1"/>
  <c r="AJ596"/>
  <c r="AK596" s="1"/>
  <c r="AJ595"/>
  <c r="AK595" s="1"/>
  <c r="AJ594"/>
  <c r="AK594" s="1"/>
  <c r="AJ593"/>
  <c r="AK593" s="1"/>
  <c r="AJ592"/>
  <c r="AK592" s="1"/>
  <c r="AJ591"/>
  <c r="AK591" s="1"/>
  <c r="AJ590"/>
  <c r="AK590" s="1"/>
  <c r="AJ589"/>
  <c r="AK589" s="1"/>
  <c r="AJ588"/>
  <c r="AK588" s="1"/>
  <c r="AJ587"/>
  <c r="AK587" s="1"/>
  <c r="AJ586"/>
  <c r="AK586" s="1"/>
  <c r="AJ585"/>
  <c r="AK585" s="1"/>
  <c r="AJ584"/>
  <c r="AK584" s="1"/>
  <c r="AJ583"/>
  <c r="AK583" s="1"/>
  <c r="AJ582"/>
  <c r="AK582" s="1"/>
  <c r="AJ581"/>
  <c r="AK581" s="1"/>
  <c r="AJ580"/>
  <c r="AK580" s="1"/>
  <c r="AJ579"/>
  <c r="AK579" s="1"/>
  <c r="AJ578"/>
  <c r="AK578" s="1"/>
  <c r="AJ577"/>
  <c r="AK577" s="1"/>
  <c r="AJ576"/>
  <c r="AK576" s="1"/>
  <c r="AJ575"/>
  <c r="AK575" s="1"/>
  <c r="AJ574"/>
  <c r="AK574" s="1"/>
  <c r="AJ573"/>
  <c r="AK573" s="1"/>
  <c r="AJ572"/>
  <c r="AK572" s="1"/>
  <c r="AJ571"/>
  <c r="AK571" s="1"/>
  <c r="AJ570"/>
  <c r="AK570" s="1"/>
  <c r="AJ569"/>
  <c r="AK569" s="1"/>
  <c r="AJ568"/>
  <c r="AK568" s="1"/>
  <c r="AJ567"/>
  <c r="AK567" s="1"/>
  <c r="AJ566"/>
  <c r="AK566" s="1"/>
  <c r="AJ565"/>
  <c r="AK565" s="1"/>
  <c r="AJ564"/>
  <c r="AK564" s="1"/>
  <c r="AJ563"/>
  <c r="AK563" s="1"/>
  <c r="AJ562"/>
  <c r="AK562" s="1"/>
  <c r="AJ561"/>
  <c r="AK561" s="1"/>
  <c r="AJ560"/>
  <c r="AK560" s="1"/>
  <c r="AJ559"/>
  <c r="AK559" s="1"/>
  <c r="AJ558"/>
  <c r="AK558" s="1"/>
  <c r="AJ557"/>
  <c r="AK557" s="1"/>
  <c r="AJ556"/>
  <c r="AK556" s="1"/>
  <c r="AJ555"/>
  <c r="AK555" s="1"/>
  <c r="AJ554"/>
  <c r="AK554" s="1"/>
  <c r="AJ553"/>
  <c r="AK553" s="1"/>
  <c r="AJ552"/>
  <c r="AK552" s="1"/>
  <c r="AJ551"/>
  <c r="AK551" s="1"/>
  <c r="AJ550"/>
  <c r="AK550" s="1"/>
  <c r="AJ549"/>
  <c r="AK549" s="1"/>
  <c r="AJ548"/>
  <c r="AK548" s="1"/>
  <c r="AJ547"/>
  <c r="AK547" s="1"/>
  <c r="AJ546"/>
  <c r="AK546" s="1"/>
  <c r="AJ545"/>
  <c r="AK545" s="1"/>
  <c r="AJ544"/>
  <c r="AK544" s="1"/>
  <c r="AJ543"/>
  <c r="AK543" s="1"/>
  <c r="AJ542"/>
  <c r="AK542" s="1"/>
  <c r="AJ541"/>
  <c r="AK541" s="1"/>
  <c r="AJ540"/>
  <c r="AK540" s="1"/>
  <c r="AJ539"/>
  <c r="AK539" s="1"/>
  <c r="AJ538"/>
  <c r="AK538" s="1"/>
  <c r="AJ537"/>
  <c r="AK537" s="1"/>
  <c r="AJ536"/>
  <c r="AK536" s="1"/>
  <c r="AJ535"/>
  <c r="AK535" s="1"/>
  <c r="AJ534"/>
  <c r="AK534" s="1"/>
  <c r="AJ533"/>
  <c r="AK533" s="1"/>
  <c r="AJ532"/>
  <c r="AK532" s="1"/>
  <c r="AJ531"/>
  <c r="AK531" s="1"/>
  <c r="AJ530"/>
  <c r="AK530" s="1"/>
  <c r="AJ529"/>
  <c r="AK529" s="1"/>
  <c r="AJ528"/>
  <c r="AK528" s="1"/>
  <c r="AJ527"/>
  <c r="AK527" s="1"/>
  <c r="AJ526"/>
  <c r="AK526" s="1"/>
  <c r="AJ525"/>
  <c r="AK525" s="1"/>
  <c r="AJ524"/>
  <c r="AK524" s="1"/>
  <c r="AJ523"/>
  <c r="AK523" s="1"/>
  <c r="AJ522"/>
  <c r="AK522" s="1"/>
  <c r="AJ521"/>
  <c r="AK521" s="1"/>
  <c r="AJ520"/>
  <c r="AK520" s="1"/>
  <c r="AJ519"/>
  <c r="AK519" s="1"/>
  <c r="AJ518"/>
  <c r="AK518" s="1"/>
  <c r="AJ517"/>
  <c r="AK517" s="1"/>
  <c r="AJ516"/>
  <c r="AK516" s="1"/>
  <c r="AJ515"/>
  <c r="AK515" s="1"/>
  <c r="AJ514"/>
  <c r="AK514" s="1"/>
  <c r="AJ513"/>
  <c r="AK513" s="1"/>
  <c r="AJ512"/>
  <c r="AK512" s="1"/>
  <c r="AJ511"/>
  <c r="AK511" s="1"/>
  <c r="AJ510"/>
  <c r="AK510" s="1"/>
  <c r="AJ509"/>
  <c r="AK509" s="1"/>
  <c r="AJ508"/>
  <c r="AK508" s="1"/>
  <c r="AJ507"/>
  <c r="AK507" s="1"/>
  <c r="AJ506"/>
  <c r="AK506" s="1"/>
  <c r="AJ505"/>
  <c r="AK505" s="1"/>
  <c r="AJ504"/>
  <c r="AK504" s="1"/>
  <c r="AJ503"/>
  <c r="AK503" s="1"/>
  <c r="AJ502"/>
  <c r="AK502" s="1"/>
  <c r="AJ501"/>
  <c r="AK501" s="1"/>
  <c r="AJ500"/>
  <c r="AK500" s="1"/>
  <c r="AJ499"/>
  <c r="AK499" s="1"/>
  <c r="AJ498"/>
  <c r="AK498" s="1"/>
  <c r="AJ497"/>
  <c r="AK497" s="1"/>
  <c r="AJ496"/>
  <c r="AK496" s="1"/>
  <c r="AJ495"/>
  <c r="AK495" s="1"/>
  <c r="AJ494"/>
  <c r="AK494" s="1"/>
  <c r="AJ493"/>
  <c r="AK493" s="1"/>
  <c r="AJ492"/>
  <c r="AK492" s="1"/>
  <c r="AJ491"/>
  <c r="AK491" s="1"/>
  <c r="AJ490"/>
  <c r="AK490" s="1"/>
  <c r="AJ489"/>
  <c r="AK489" s="1"/>
  <c r="AJ488"/>
  <c r="AK488" s="1"/>
  <c r="AJ487"/>
  <c r="AK487" s="1"/>
  <c r="AJ486"/>
  <c r="AK486" s="1"/>
  <c r="AJ485"/>
  <c r="AK485" s="1"/>
  <c r="AJ484"/>
  <c r="AK484" s="1"/>
  <c r="AJ483"/>
  <c r="AK483" s="1"/>
  <c r="AJ482"/>
  <c r="AK482" s="1"/>
  <c r="AJ481"/>
  <c r="AK481" s="1"/>
  <c r="AJ480"/>
  <c r="AK480" s="1"/>
  <c r="AJ479"/>
  <c r="AK479" s="1"/>
  <c r="AJ478"/>
  <c r="AK478" s="1"/>
  <c r="AJ477"/>
  <c r="AK477" s="1"/>
  <c r="AJ476"/>
  <c r="AK476" s="1"/>
  <c r="AJ475"/>
  <c r="AK475" s="1"/>
  <c r="AJ474"/>
  <c r="AK474" s="1"/>
  <c r="AJ473"/>
  <c r="AK473" s="1"/>
  <c r="AJ472"/>
  <c r="AK472" s="1"/>
  <c r="AJ471"/>
  <c r="AK471" s="1"/>
  <c r="AJ470"/>
  <c r="AK470" s="1"/>
  <c r="AJ469"/>
  <c r="AK469" s="1"/>
  <c r="AJ468"/>
  <c r="AK468" s="1"/>
  <c r="AJ467"/>
  <c r="AK467" s="1"/>
  <c r="AJ466"/>
  <c r="AK466" s="1"/>
  <c r="AJ465"/>
  <c r="AK465" s="1"/>
  <c r="AJ464"/>
  <c r="AK464" s="1"/>
  <c r="AJ463"/>
  <c r="AK463" s="1"/>
  <c r="AJ462"/>
  <c r="AK462" s="1"/>
  <c r="AJ461"/>
  <c r="AK461" s="1"/>
  <c r="AJ460"/>
  <c r="AK460" s="1"/>
  <c r="AJ459"/>
  <c r="AK459" s="1"/>
  <c r="AJ458"/>
  <c r="AK458" s="1"/>
  <c r="AJ457"/>
  <c r="AK457" s="1"/>
  <c r="AJ456"/>
  <c r="AK456" s="1"/>
  <c r="AJ455"/>
  <c r="AK455" s="1"/>
  <c r="AJ454"/>
  <c r="AK454" s="1"/>
  <c r="AJ453"/>
  <c r="AK453" s="1"/>
  <c r="AJ452"/>
  <c r="AK452" s="1"/>
  <c r="AJ451"/>
  <c r="AK451" s="1"/>
  <c r="AJ450"/>
  <c r="AK450" s="1"/>
  <c r="AJ449"/>
  <c r="AK449" s="1"/>
  <c r="AJ448"/>
  <c r="AK448" s="1"/>
  <c r="AJ447"/>
  <c r="AK447" s="1"/>
  <c r="AJ446"/>
  <c r="AK446" s="1"/>
  <c r="AJ445"/>
  <c r="AK445" s="1"/>
  <c r="AJ444"/>
  <c r="AK444" s="1"/>
  <c r="AJ443"/>
  <c r="AK443" s="1"/>
  <c r="AJ442"/>
  <c r="AK442" s="1"/>
  <c r="AJ441"/>
  <c r="AK441" s="1"/>
  <c r="AJ440"/>
  <c r="AK440" s="1"/>
  <c r="AJ439"/>
  <c r="AK439" s="1"/>
  <c r="AJ438"/>
  <c r="AK438" s="1"/>
  <c r="AJ437"/>
  <c r="AK437" s="1"/>
  <c r="AJ436"/>
  <c r="AK436" s="1"/>
  <c r="AJ435"/>
  <c r="AK435" s="1"/>
  <c r="AJ434"/>
  <c r="AK434" s="1"/>
  <c r="AJ433"/>
  <c r="AK433" s="1"/>
  <c r="AJ432"/>
  <c r="AK432" s="1"/>
  <c r="AJ431"/>
  <c r="AK431" s="1"/>
  <c r="AJ430"/>
  <c r="AK430" s="1"/>
  <c r="AJ429"/>
  <c r="AK429" s="1"/>
  <c r="AJ428"/>
  <c r="AK428" s="1"/>
  <c r="AJ427"/>
  <c r="AK427" s="1"/>
  <c r="AJ426"/>
  <c r="AK426" s="1"/>
  <c r="AJ425"/>
  <c r="AK425" s="1"/>
  <c r="AJ424"/>
  <c r="AK424" s="1"/>
  <c r="AJ423"/>
  <c r="AK423" s="1"/>
  <c r="AJ422"/>
  <c r="AK422" s="1"/>
  <c r="AJ421"/>
  <c r="AK421" s="1"/>
  <c r="AJ420"/>
  <c r="AK420" s="1"/>
  <c r="AJ419"/>
  <c r="AK419" s="1"/>
  <c r="AJ418"/>
  <c r="AK418" s="1"/>
  <c r="AJ417"/>
  <c r="AK417" s="1"/>
  <c r="AJ416"/>
  <c r="AK416" s="1"/>
  <c r="AJ415"/>
  <c r="AK415" s="1"/>
  <c r="AJ414"/>
  <c r="AK414" s="1"/>
  <c r="AJ413"/>
  <c r="AK413" s="1"/>
  <c r="AJ412"/>
  <c r="AK412" s="1"/>
  <c r="AJ411"/>
  <c r="AK411" s="1"/>
  <c r="AJ410"/>
  <c r="AK410" s="1"/>
  <c r="AJ409"/>
  <c r="AK409" s="1"/>
  <c r="AJ408"/>
  <c r="AK408" s="1"/>
  <c r="AJ407"/>
  <c r="AK407" s="1"/>
  <c r="AJ406"/>
  <c r="AK406" s="1"/>
  <c r="AJ405"/>
  <c r="AK405" s="1"/>
  <c r="AJ404"/>
  <c r="AK404" s="1"/>
  <c r="AJ403"/>
  <c r="AK403" s="1"/>
  <c r="AJ402"/>
  <c r="AK402" s="1"/>
  <c r="AJ401"/>
  <c r="AK401" s="1"/>
  <c r="AJ400"/>
  <c r="AK400" s="1"/>
  <c r="AJ399"/>
  <c r="AK399" s="1"/>
  <c r="AJ398"/>
  <c r="AK398" s="1"/>
  <c r="AJ397"/>
  <c r="AK397" s="1"/>
  <c r="AJ396"/>
  <c r="AK396" s="1"/>
  <c r="AJ395"/>
  <c r="AK395" s="1"/>
  <c r="AJ394"/>
  <c r="AK394" s="1"/>
  <c r="AJ393"/>
  <c r="AK393" s="1"/>
  <c r="AJ392"/>
  <c r="AK392" s="1"/>
  <c r="AJ391"/>
  <c r="AK391" s="1"/>
  <c r="AJ390"/>
  <c r="AK390" s="1"/>
  <c r="AJ389"/>
  <c r="AK389" s="1"/>
  <c r="AJ388"/>
  <c r="AK388" s="1"/>
  <c r="AJ387"/>
  <c r="AK387" s="1"/>
  <c r="AJ386"/>
  <c r="AK386" s="1"/>
  <c r="AJ385"/>
  <c r="AK385" s="1"/>
  <c r="AJ384"/>
  <c r="AK384" s="1"/>
  <c r="AJ383"/>
  <c r="AK383" s="1"/>
  <c r="AJ382"/>
  <c r="AK382" s="1"/>
  <c r="AJ381"/>
  <c r="AK381" s="1"/>
  <c r="AJ380"/>
  <c r="AK380" s="1"/>
  <c r="AJ379"/>
  <c r="AK379" s="1"/>
  <c r="AJ378"/>
  <c r="AK378" s="1"/>
  <c r="AJ377"/>
  <c r="AK377" s="1"/>
  <c r="AJ376"/>
  <c r="AK376" s="1"/>
  <c r="AJ375"/>
  <c r="AK375" s="1"/>
  <c r="AJ374"/>
  <c r="AK374" s="1"/>
  <c r="AJ373"/>
  <c r="AK373" s="1"/>
  <c r="AJ372"/>
  <c r="AK372" s="1"/>
  <c r="AJ371"/>
  <c r="AK371" s="1"/>
  <c r="AJ370"/>
  <c r="AK370" s="1"/>
  <c r="AJ369"/>
  <c r="AK369" s="1"/>
  <c r="AJ368"/>
  <c r="AK368" s="1"/>
  <c r="AJ367"/>
  <c r="AK367" s="1"/>
  <c r="AJ366"/>
  <c r="AK366" s="1"/>
  <c r="AJ365"/>
  <c r="AK365" s="1"/>
  <c r="AJ364"/>
  <c r="AK364" s="1"/>
  <c r="AJ363"/>
  <c r="AK363" s="1"/>
  <c r="AJ362"/>
  <c r="AK362" s="1"/>
  <c r="AJ361"/>
  <c r="AK361" s="1"/>
  <c r="AJ360"/>
  <c r="AK360" s="1"/>
  <c r="AJ359"/>
  <c r="AK359" s="1"/>
  <c r="AJ358"/>
  <c r="AK358" s="1"/>
  <c r="AJ357"/>
  <c r="AK357" s="1"/>
  <c r="AJ356"/>
  <c r="AK356" s="1"/>
  <c r="AJ355"/>
  <c r="AK355" s="1"/>
  <c r="AJ354"/>
  <c r="AK354" s="1"/>
  <c r="AJ353"/>
  <c r="AK353" s="1"/>
  <c r="AJ352"/>
  <c r="AK352" s="1"/>
  <c r="AJ351"/>
  <c r="AK351" s="1"/>
  <c r="AJ350"/>
  <c r="AK350" s="1"/>
  <c r="AJ349"/>
  <c r="AK349" s="1"/>
  <c r="AJ348"/>
  <c r="AK348" s="1"/>
  <c r="AJ347"/>
  <c r="AK347" s="1"/>
  <c r="AJ346"/>
  <c r="AK346" s="1"/>
  <c r="AJ345"/>
  <c r="AK345" s="1"/>
  <c r="AJ344"/>
  <c r="AK344" s="1"/>
  <c r="AJ343"/>
  <c r="AK343" s="1"/>
  <c r="AJ342"/>
  <c r="AK342" s="1"/>
  <c r="AJ341"/>
  <c r="AK341" s="1"/>
  <c r="AJ340"/>
  <c r="AK340" s="1"/>
  <c r="AJ339"/>
  <c r="AK339" s="1"/>
  <c r="AJ338"/>
  <c r="AK338" s="1"/>
  <c r="AJ337"/>
  <c r="AK337" s="1"/>
  <c r="AJ336"/>
  <c r="AK336" s="1"/>
  <c r="AJ335"/>
  <c r="AK335" s="1"/>
  <c r="AJ334"/>
  <c r="AK334" s="1"/>
  <c r="AJ333"/>
  <c r="AK333" s="1"/>
  <c r="AJ332"/>
  <c r="AK332" s="1"/>
  <c r="AJ331"/>
  <c r="AK331" s="1"/>
  <c r="AJ330"/>
  <c r="AK330" s="1"/>
  <c r="AJ329"/>
  <c r="AK329" s="1"/>
  <c r="AJ328"/>
  <c r="AK328" s="1"/>
  <c r="AJ327"/>
  <c r="AK327" s="1"/>
  <c r="AJ326"/>
  <c r="AK326" s="1"/>
  <c r="AJ325"/>
  <c r="AK325" s="1"/>
  <c r="AJ324"/>
  <c r="AK324" s="1"/>
  <c r="AJ323"/>
  <c r="AK323" s="1"/>
  <c r="AJ322"/>
  <c r="AK322" s="1"/>
  <c r="AJ321"/>
  <c r="AK321" s="1"/>
  <c r="AJ320"/>
  <c r="AK320" s="1"/>
  <c r="AJ319"/>
  <c r="AK319" s="1"/>
  <c r="AJ318"/>
  <c r="AK318" s="1"/>
  <c r="AJ317"/>
  <c r="AK317" s="1"/>
  <c r="AJ316"/>
  <c r="AK316" s="1"/>
  <c r="AJ315"/>
  <c r="AK315" s="1"/>
  <c r="AJ314"/>
  <c r="AK314" s="1"/>
  <c r="AJ313"/>
  <c r="AK313" s="1"/>
  <c r="AJ312"/>
  <c r="AK312" s="1"/>
  <c r="AJ311"/>
  <c r="AK311" s="1"/>
  <c r="AJ310"/>
  <c r="AK310" s="1"/>
  <c r="AJ309"/>
  <c r="AK309" s="1"/>
  <c r="AJ308"/>
  <c r="AK308" s="1"/>
  <c r="AJ307"/>
  <c r="AK307" s="1"/>
  <c r="AJ306"/>
  <c r="AK306" s="1"/>
  <c r="AJ305"/>
  <c r="AK305" s="1"/>
  <c r="AJ304"/>
  <c r="AK304" s="1"/>
  <c r="AJ303"/>
  <c r="AK303" s="1"/>
  <c r="AJ302"/>
  <c r="AK302" s="1"/>
  <c r="AJ301"/>
  <c r="AK301" s="1"/>
  <c r="AJ300"/>
  <c r="AK300" s="1"/>
  <c r="AJ299"/>
  <c r="AK299" s="1"/>
  <c r="AJ298"/>
  <c r="AK298" s="1"/>
  <c r="AJ297"/>
  <c r="AK297" s="1"/>
  <c r="AJ296"/>
  <c r="AK296" s="1"/>
  <c r="AJ295"/>
  <c r="AK295" s="1"/>
  <c r="AJ294"/>
  <c r="AK294" s="1"/>
  <c r="AJ293"/>
  <c r="AK293" s="1"/>
  <c r="AJ292"/>
  <c r="AK292" s="1"/>
  <c r="AJ291"/>
  <c r="AK291" s="1"/>
  <c r="AJ290"/>
  <c r="AK290" s="1"/>
  <c r="AJ289"/>
  <c r="AK289" s="1"/>
  <c r="AJ288"/>
  <c r="AK288" s="1"/>
  <c r="AJ287"/>
  <c r="AK287" s="1"/>
  <c r="AJ286"/>
  <c r="AK286" s="1"/>
  <c r="AJ285"/>
  <c r="AK285" s="1"/>
  <c r="AJ284"/>
  <c r="AK284" s="1"/>
  <c r="AJ283"/>
  <c r="AK283" s="1"/>
  <c r="AJ282"/>
  <c r="AK282" s="1"/>
  <c r="AJ281"/>
  <c r="AK281" s="1"/>
  <c r="AJ280"/>
  <c r="AK280" s="1"/>
  <c r="AJ279"/>
  <c r="AK279" s="1"/>
  <c r="AJ278"/>
  <c r="AK278" s="1"/>
  <c r="AJ277"/>
  <c r="AK277" s="1"/>
  <c r="AJ276"/>
  <c r="AK276" s="1"/>
  <c r="AJ275"/>
  <c r="AK275" s="1"/>
  <c r="AJ274"/>
  <c r="AK274" s="1"/>
  <c r="AJ273"/>
  <c r="AK273" s="1"/>
  <c r="AJ272"/>
  <c r="AK272" s="1"/>
  <c r="AJ271"/>
  <c r="AK271" s="1"/>
  <c r="AJ270"/>
  <c r="AK270" s="1"/>
  <c r="AJ269"/>
  <c r="AK269" s="1"/>
  <c r="AJ268"/>
  <c r="AK268" s="1"/>
  <c r="AJ267"/>
  <c r="AK267" s="1"/>
  <c r="AJ266"/>
  <c r="AK266" s="1"/>
  <c r="AJ265"/>
  <c r="AK265" s="1"/>
  <c r="AJ264"/>
  <c r="AK264" s="1"/>
  <c r="AJ263"/>
  <c r="AK263" s="1"/>
  <c r="AJ262"/>
  <c r="AK262" s="1"/>
  <c r="AJ261"/>
  <c r="AK261" s="1"/>
  <c r="AJ260"/>
  <c r="AK260" s="1"/>
  <c r="AJ259"/>
  <c r="AK259" s="1"/>
  <c r="AJ258"/>
  <c r="AK258" s="1"/>
  <c r="AJ257"/>
  <c r="AK257" s="1"/>
  <c r="AJ256"/>
  <c r="AK256" s="1"/>
  <c r="AJ255"/>
  <c r="AK255" s="1"/>
  <c r="AJ254"/>
  <c r="AK254" s="1"/>
  <c r="AJ253"/>
  <c r="AK253" s="1"/>
  <c r="AJ252"/>
  <c r="AK252" s="1"/>
  <c r="AJ251"/>
  <c r="AK251" s="1"/>
  <c r="AJ250"/>
  <c r="AK250" s="1"/>
  <c r="AJ249"/>
  <c r="AK249" s="1"/>
  <c r="AJ248"/>
  <c r="AK248" s="1"/>
  <c r="AJ247"/>
  <c r="AK247" s="1"/>
  <c r="AJ246"/>
  <c r="AK246" s="1"/>
  <c r="AJ245"/>
  <c r="AK245" s="1"/>
  <c r="AJ244"/>
  <c r="AK244" s="1"/>
  <c r="AJ243"/>
  <c r="AK243" s="1"/>
  <c r="AJ242"/>
  <c r="AK242" s="1"/>
  <c r="AJ241"/>
  <c r="AK241" s="1"/>
  <c r="AJ240"/>
  <c r="AK240" s="1"/>
  <c r="AJ239"/>
  <c r="AK239" s="1"/>
  <c r="AJ238"/>
  <c r="AK238" s="1"/>
  <c r="AJ237"/>
  <c r="AK237" s="1"/>
  <c r="AJ236"/>
  <c r="AK236" s="1"/>
  <c r="AJ235"/>
  <c r="AK235" s="1"/>
  <c r="AJ234"/>
  <c r="AK234" s="1"/>
  <c r="AJ233"/>
  <c r="AK233" s="1"/>
  <c r="AJ232"/>
  <c r="AK232" s="1"/>
  <c r="AJ231"/>
  <c r="AK231" s="1"/>
  <c r="AJ230"/>
  <c r="AK230" s="1"/>
  <c r="AJ229"/>
  <c r="AK229" s="1"/>
  <c r="AJ228"/>
  <c r="AK228" s="1"/>
  <c r="AJ227"/>
  <c r="AK227" s="1"/>
  <c r="AJ226"/>
  <c r="AK226" s="1"/>
  <c r="AJ225"/>
  <c r="AK225" s="1"/>
  <c r="AJ224"/>
  <c r="AK224" s="1"/>
  <c r="AJ223"/>
  <c r="AK223" s="1"/>
  <c r="AJ222"/>
  <c r="AK222" s="1"/>
  <c r="AJ221"/>
  <c r="AK221" s="1"/>
  <c r="AJ220"/>
  <c r="AK220" s="1"/>
  <c r="AJ219"/>
  <c r="AK219" s="1"/>
  <c r="AJ218"/>
  <c r="AK218" s="1"/>
  <c r="AJ217"/>
  <c r="AK217" s="1"/>
  <c r="AJ216"/>
  <c r="AK216" s="1"/>
  <c r="AJ215"/>
  <c r="AK215" s="1"/>
  <c r="AJ214"/>
  <c r="AK214" s="1"/>
  <c r="AJ213"/>
  <c r="AK213" s="1"/>
  <c r="AJ212"/>
  <c r="AK212" s="1"/>
  <c r="AJ211"/>
  <c r="AK211" s="1"/>
  <c r="AJ210"/>
  <c r="AK210" s="1"/>
  <c r="AJ209"/>
  <c r="AK209" s="1"/>
  <c r="AJ208"/>
  <c r="AK208" s="1"/>
  <c r="AJ207"/>
  <c r="AK207" s="1"/>
  <c r="AJ155"/>
  <c r="AK155" s="1"/>
  <c r="AJ154"/>
  <c r="AK154" s="1"/>
  <c r="AJ153"/>
  <c r="AK153" s="1"/>
  <c r="AJ144"/>
  <c r="AK144" s="1"/>
  <c r="AJ143"/>
  <c r="AK143" s="1"/>
  <c r="AJ142"/>
  <c r="AK142" s="1"/>
  <c r="AJ141"/>
  <c r="AK141" s="1"/>
  <c r="AJ140"/>
  <c r="AK140" s="1"/>
  <c r="AJ139"/>
  <c r="AK139" s="1"/>
  <c r="AJ138"/>
  <c r="AK138" s="1"/>
  <c r="AJ137"/>
  <c r="AK137" s="1"/>
  <c r="AJ136"/>
  <c r="AK136" s="1"/>
  <c r="AJ135"/>
  <c r="AK135" s="1"/>
  <c r="AJ134"/>
  <c r="AK134" s="1"/>
  <c r="AJ133"/>
  <c r="AK133" s="1"/>
  <c r="AJ132"/>
  <c r="AK132" s="1"/>
  <c r="AJ131"/>
  <c r="AK131" s="1"/>
  <c r="AJ130"/>
  <c r="AK130" s="1"/>
  <c r="AJ129"/>
  <c r="AK129" s="1"/>
  <c r="AJ128"/>
  <c r="AK128" s="1"/>
  <c r="AJ127"/>
  <c r="AK127" s="1"/>
  <c r="AJ126"/>
  <c r="AK126" s="1"/>
  <c r="AJ125"/>
  <c r="AK125" s="1"/>
  <c r="AJ124"/>
  <c r="AK124" s="1"/>
  <c r="AJ123"/>
  <c r="AK123" s="1"/>
  <c r="AJ122"/>
  <c r="AK122" s="1"/>
  <c r="AJ121"/>
  <c r="AK121" s="1"/>
  <c r="AJ120"/>
  <c r="AK120" s="1"/>
  <c r="AJ119"/>
  <c r="AK119" s="1"/>
  <c r="AJ118"/>
  <c r="AK118" s="1"/>
  <c r="AJ117"/>
  <c r="AK117" s="1"/>
  <c r="AJ116"/>
  <c r="AK116" s="1"/>
  <c r="AJ115"/>
  <c r="AK115" s="1"/>
  <c r="AJ114"/>
  <c r="AK114" s="1"/>
  <c r="AJ113"/>
  <c r="AK113" s="1"/>
  <c r="AJ112"/>
  <c r="AK112" s="1"/>
  <c r="AJ111"/>
  <c r="AK111" s="1"/>
  <c r="AJ110"/>
  <c r="AK110" s="1"/>
  <c r="AJ109"/>
  <c r="AK109" s="1"/>
  <c r="AJ108"/>
  <c r="AK108" s="1"/>
  <c r="AJ107"/>
  <c r="AK107" s="1"/>
  <c r="AJ106"/>
  <c r="AK106" s="1"/>
  <c r="AJ105"/>
  <c r="AK105" s="1"/>
  <c r="AJ104"/>
  <c r="AK104" s="1"/>
  <c r="AJ103"/>
  <c r="AK103" s="1"/>
  <c r="AJ102"/>
  <c r="AK102" s="1"/>
  <c r="AJ101"/>
  <c r="AK101" s="1"/>
  <c r="AJ100"/>
  <c r="AK100" s="1"/>
  <c r="AJ99"/>
  <c r="AK99" s="1"/>
  <c r="AJ98"/>
  <c r="AK98" s="1"/>
  <c r="AJ97"/>
  <c r="AK97" s="1"/>
  <c r="AJ96"/>
  <c r="AK96" s="1"/>
  <c r="AJ95"/>
  <c r="AK95" s="1"/>
  <c r="AJ94"/>
  <c r="AK94" s="1"/>
  <c r="AJ93"/>
  <c r="AK93" s="1"/>
  <c r="AJ92"/>
  <c r="AK92" s="1"/>
  <c r="AJ91"/>
  <c r="AK91" s="1"/>
  <c r="AJ90"/>
  <c r="AK90" s="1"/>
  <c r="AJ89"/>
  <c r="AK89" s="1"/>
  <c r="AJ88"/>
  <c r="AK88" s="1"/>
  <c r="AJ87"/>
  <c r="AK87" s="1"/>
  <c r="AJ86"/>
  <c r="AK86" s="1"/>
  <c r="AJ85"/>
  <c r="AK85" s="1"/>
  <c r="AJ84"/>
  <c r="AK84" s="1"/>
  <c r="AJ83"/>
  <c r="AK83" s="1"/>
  <c r="AJ82"/>
  <c r="AK82" s="1"/>
  <c r="AJ81"/>
  <c r="AK81" s="1"/>
  <c r="AJ80"/>
  <c r="AK80" s="1"/>
  <c r="AJ79"/>
  <c r="AK79" s="1"/>
  <c r="AJ78"/>
  <c r="AK78" s="1"/>
  <c r="AJ77"/>
  <c r="AK77" s="1"/>
  <c r="AJ76"/>
  <c r="AK76" s="1"/>
  <c r="AJ75"/>
  <c r="AK75" s="1"/>
  <c r="AJ74"/>
  <c r="AK74" s="1"/>
  <c r="AJ73"/>
  <c r="AK73" s="1"/>
  <c r="AJ72"/>
  <c r="AK72" s="1"/>
  <c r="AJ71"/>
  <c r="AK71" s="1"/>
  <c r="AJ70"/>
  <c r="AK70" s="1"/>
  <c r="AJ69"/>
  <c r="AK69" s="1"/>
  <c r="AJ68"/>
  <c r="AK68" s="1"/>
  <c r="AJ67"/>
  <c r="AK67" s="1"/>
  <c r="AJ66"/>
  <c r="AK66" s="1"/>
  <c r="AJ65"/>
  <c r="AK65" s="1"/>
  <c r="AJ64"/>
  <c r="AK64" s="1"/>
  <c r="AJ63"/>
  <c r="AK63" s="1"/>
  <c r="AJ62"/>
  <c r="AK62" s="1"/>
  <c r="AJ61"/>
  <c r="AK61" s="1"/>
  <c r="AJ60"/>
  <c r="AK60" s="1"/>
  <c r="AJ59"/>
  <c r="AK59" s="1"/>
  <c r="AJ58"/>
  <c r="AK58" s="1"/>
  <c r="AJ57"/>
  <c r="AK57" s="1"/>
  <c r="AJ56"/>
  <c r="AK56" s="1"/>
  <c r="AK55"/>
  <c r="AJ54"/>
  <c r="AK54" s="1"/>
  <c r="AJ53"/>
  <c r="AK53" s="1"/>
  <c r="AJ52"/>
  <c r="AK52" s="1"/>
  <c r="AJ51"/>
  <c r="AK51" s="1"/>
  <c r="AJ50"/>
  <c r="AK50" s="1"/>
  <c r="AJ49"/>
  <c r="AK49" s="1"/>
  <c r="AK47"/>
  <c r="AJ46"/>
  <c r="AK46" s="1"/>
  <c r="AJ45"/>
  <c r="AK45" s="1"/>
  <c r="AJ44"/>
  <c r="AK44" s="1"/>
  <c r="AJ43"/>
  <c r="AK43" s="1"/>
  <c r="AJ42"/>
  <c r="AK42" s="1"/>
  <c r="AJ41"/>
  <c r="AK41" s="1"/>
  <c r="AJ40"/>
  <c r="AK40" s="1"/>
  <c r="AJ39"/>
  <c r="AK39" s="1"/>
  <c r="AJ38"/>
  <c r="AK38" s="1"/>
  <c r="AJ37"/>
  <c r="AK37" s="1"/>
  <c r="AJ36"/>
  <c r="AK36" s="1"/>
  <c r="AJ35"/>
  <c r="AK35" s="1"/>
  <c r="AJ34"/>
  <c r="AK34" s="1"/>
  <c r="AJ33"/>
  <c r="AK33" s="1"/>
  <c r="AJ32"/>
  <c r="AK32" s="1"/>
  <c r="AJ31"/>
  <c r="AK31" s="1"/>
  <c r="AJ30"/>
  <c r="AK30" s="1"/>
  <c r="AK29"/>
  <c r="AJ28"/>
  <c r="AK28" s="1"/>
  <c r="AJ27"/>
  <c r="AK27" s="1"/>
  <c r="AJ26"/>
  <c r="AK26" s="1"/>
  <c r="AK25"/>
  <c r="AJ24"/>
  <c r="AK24" s="1"/>
  <c r="AJ23"/>
  <c r="AK23" s="1"/>
  <c r="AJ22"/>
  <c r="AK22" s="1"/>
  <c r="AJ21"/>
  <c r="AK21" s="1"/>
  <c r="AK20"/>
  <c r="AJ19"/>
  <c r="AK19" s="1"/>
  <c r="AJ18"/>
  <c r="AK18" s="1"/>
  <c r="AJ17"/>
  <c r="AK17" s="1"/>
  <c r="AJ16"/>
  <c r="AK16" s="1"/>
  <c r="AJ15"/>
  <c r="AK15" s="1"/>
  <c r="AJ14"/>
  <c r="AK14" s="1"/>
  <c r="AJ13"/>
  <c r="AK13" s="1"/>
  <c r="AJ12"/>
  <c r="AK12" s="1"/>
  <c r="AJ11"/>
  <c r="AK11" s="1"/>
  <c r="AJ10"/>
  <c r="AK10" s="1"/>
  <c r="AJ9"/>
  <c r="AK9" s="1"/>
  <c r="AJ8"/>
  <c r="AK8" s="1"/>
  <c r="AJ7"/>
  <c r="AK7" s="1"/>
  <c r="AJ6"/>
  <c r="AK6" s="1"/>
  <c r="AJ4"/>
  <c r="AK4" s="1"/>
  <c r="Z4" i="5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50"/>
  <c r="Z151"/>
  <c r="Z152"/>
  <c r="Z153"/>
  <c r="Z154"/>
  <c r="Z155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50"/>
  <c r="L151"/>
  <c r="L152"/>
  <c r="L153"/>
  <c r="L154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50"/>
  <c r="H151"/>
  <c r="H152"/>
  <c r="H153"/>
  <c r="H154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50"/>
  <c r="F151"/>
  <c r="F152"/>
  <c r="F153"/>
  <c r="F154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3"/>
  <c r="C3"/>
  <c r="D3"/>
  <c r="E3"/>
  <c r="F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3"/>
  <c r="AM5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53"/>
  <c r="AM154"/>
  <c r="AM155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3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M568"/>
  <c r="AM569"/>
  <c r="AM570"/>
  <c r="AM571"/>
  <c r="AM572"/>
  <c r="AM573"/>
  <c r="AM574"/>
  <c r="AM575"/>
  <c r="AM576"/>
  <c r="AM577"/>
  <c r="AM578"/>
  <c r="AM579"/>
  <c r="AM580"/>
  <c r="AM581"/>
  <c r="AM582"/>
  <c r="AM583"/>
  <c r="AM584"/>
  <c r="AM585"/>
  <c r="AM586"/>
  <c r="AM587"/>
  <c r="AM588"/>
  <c r="AM589"/>
  <c r="AM590"/>
  <c r="AM591"/>
  <c r="AM592"/>
  <c r="AM593"/>
  <c r="AM594"/>
  <c r="AM595"/>
  <c r="AM596"/>
  <c r="AM597"/>
  <c r="AM598"/>
  <c r="AM599"/>
  <c r="AM600"/>
  <c r="AM601"/>
  <c r="AM602"/>
  <c r="AM603"/>
  <c r="AM604"/>
  <c r="AM605"/>
  <c r="AM606"/>
  <c r="AM607"/>
  <c r="AM608"/>
  <c r="AM609"/>
  <c r="AM610"/>
  <c r="AM611"/>
  <c r="AM612"/>
  <c r="AM613"/>
  <c r="AM614"/>
  <c r="AM615"/>
  <c r="AM616"/>
  <c r="AM617"/>
  <c r="AM618"/>
  <c r="AM619"/>
  <c r="AM620"/>
  <c r="AM621"/>
  <c r="AM622"/>
  <c r="AM623"/>
  <c r="AM624"/>
  <c r="AM625"/>
  <c r="AM626"/>
  <c r="AM627"/>
  <c r="AM628"/>
  <c r="AM629"/>
  <c r="AM630"/>
  <c r="AM631"/>
  <c r="AM4"/>
  <c r="AE5"/>
  <c r="AF5" s="1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E24"/>
  <c r="AF24" s="1"/>
  <c r="AF25"/>
  <c r="AF26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E48"/>
  <c r="AF48" s="1"/>
  <c r="AE49"/>
  <c r="AF49" s="1"/>
  <c r="AF50"/>
  <c r="AE51"/>
  <c r="AF51" s="1"/>
  <c r="AF52"/>
  <c r="AF53"/>
  <c r="AF54"/>
  <c r="AF55"/>
  <c r="AF56"/>
  <c r="AE57"/>
  <c r="AF57" s="1"/>
  <c r="AE58"/>
  <c r="AF58" s="1"/>
  <c r="AE59"/>
  <c r="AF59" s="1"/>
  <c r="AF60"/>
  <c r="AE61"/>
  <c r="AF61" s="1"/>
  <c r="AE62"/>
  <c r="AF62" s="1"/>
  <c r="AE64"/>
  <c r="AF64" s="1"/>
  <c r="AE65"/>
  <c r="AF65" s="1"/>
  <c r="AF66"/>
  <c r="AE68"/>
  <c r="AF68" s="1"/>
  <c r="AF69"/>
  <c r="AE70"/>
  <c r="AF70" s="1"/>
  <c r="AF71"/>
  <c r="AE72"/>
  <c r="AF72" s="1"/>
  <c r="AE73"/>
  <c r="AF73" s="1"/>
  <c r="AE74"/>
  <c r="AF74" s="1"/>
  <c r="AE75"/>
  <c r="AF75" s="1"/>
  <c r="AE76"/>
  <c r="AF76" s="1"/>
  <c r="AF77"/>
  <c r="AE78"/>
  <c r="AF78" s="1"/>
  <c r="AF79"/>
  <c r="AE80"/>
  <c r="AF80" s="1"/>
  <c r="AE81"/>
  <c r="AF81" s="1"/>
  <c r="AE82"/>
  <c r="AF82" s="1"/>
  <c r="AE83"/>
  <c r="AF83" s="1"/>
  <c r="AE84"/>
  <c r="AF84" s="1"/>
  <c r="AE85"/>
  <c r="AF85" s="1"/>
  <c r="AE86"/>
  <c r="AF86" s="1"/>
  <c r="AE87"/>
  <c r="AF87" s="1"/>
  <c r="AF88"/>
  <c r="AE89"/>
  <c r="AF89" s="1"/>
  <c r="AE90"/>
  <c r="AF90" s="1"/>
  <c r="AF91"/>
  <c r="AE92"/>
  <c r="AF92" s="1"/>
  <c r="AF93"/>
  <c r="AE94"/>
  <c r="AF94" s="1"/>
  <c r="AE95"/>
  <c r="AF95" s="1"/>
  <c r="AE96"/>
  <c r="AF96" s="1"/>
  <c r="AE97"/>
  <c r="AF97" s="1"/>
  <c r="AE98"/>
  <c r="AF98" s="1"/>
  <c r="AE99"/>
  <c r="AF99" s="1"/>
  <c r="AE100"/>
  <c r="AF100" s="1"/>
  <c r="AE101"/>
  <c r="AF101" s="1"/>
  <c r="AE102"/>
  <c r="AF102" s="1"/>
  <c r="AE103"/>
  <c r="AF103" s="1"/>
  <c r="AE104"/>
  <c r="AF104" s="1"/>
  <c r="AE105"/>
  <c r="AF105" s="1"/>
  <c r="AE106"/>
  <c r="AF106" s="1"/>
  <c r="AE107"/>
  <c r="AF107" s="1"/>
  <c r="AE108"/>
  <c r="AF108" s="1"/>
  <c r="AE109"/>
  <c r="AF109" s="1"/>
  <c r="AE110"/>
  <c r="AF110" s="1"/>
  <c r="AE111"/>
  <c r="AF111" s="1"/>
  <c r="AE112"/>
  <c r="AF112" s="1"/>
  <c r="AE113"/>
  <c r="AF113" s="1"/>
  <c r="AE114"/>
  <c r="AF114" s="1"/>
  <c r="AE115"/>
  <c r="AF115" s="1"/>
  <c r="AE116"/>
  <c r="AF116" s="1"/>
  <c r="AE117"/>
  <c r="AF117" s="1"/>
  <c r="AE118"/>
  <c r="AF118" s="1"/>
  <c r="AE119"/>
  <c r="AF119" s="1"/>
  <c r="AE120"/>
  <c r="AF120" s="1"/>
  <c r="AE121"/>
  <c r="AF121" s="1"/>
  <c r="AE122"/>
  <c r="AF122" s="1"/>
  <c r="AE123"/>
  <c r="AF123" s="1"/>
  <c r="AE124"/>
  <c r="AF124" s="1"/>
  <c r="AE125"/>
  <c r="AF125" s="1"/>
  <c r="AE126"/>
  <c r="AF126" s="1"/>
  <c r="AE127"/>
  <c r="AF127" s="1"/>
  <c r="AE128"/>
  <c r="AF128" s="1"/>
  <c r="AE129"/>
  <c r="AF129" s="1"/>
  <c r="AE130"/>
  <c r="AF130" s="1"/>
  <c r="AE131"/>
  <c r="AF131" s="1"/>
  <c r="AE132"/>
  <c r="AF132" s="1"/>
  <c r="AE133"/>
  <c r="AF133" s="1"/>
  <c r="AE134"/>
  <c r="AF134" s="1"/>
  <c r="AE135"/>
  <c r="AF135" s="1"/>
  <c r="AE136"/>
  <c r="AF136" s="1"/>
  <c r="AE137"/>
  <c r="AF137" s="1"/>
  <c r="AE138"/>
  <c r="AF138" s="1"/>
  <c r="AE139"/>
  <c r="AF139" s="1"/>
  <c r="AE140"/>
  <c r="AF140" s="1"/>
  <c r="AE141"/>
  <c r="AF141" s="1"/>
  <c r="AE142"/>
  <c r="AF142" s="1"/>
  <c r="AE143"/>
  <c r="AF143" s="1"/>
  <c r="AE144"/>
  <c r="AF144" s="1"/>
  <c r="AE151"/>
  <c r="AF151" s="1"/>
  <c r="AE152"/>
  <c r="AF152" s="1"/>
  <c r="AE153"/>
  <c r="AF153" s="1"/>
  <c r="AE154"/>
  <c r="AF154" s="1"/>
  <c r="AE155"/>
  <c r="AF155" s="1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E568"/>
  <c r="AE569"/>
  <c r="AE570"/>
  <c r="AE571"/>
  <c r="AE572"/>
  <c r="AE573"/>
  <c r="AE574"/>
  <c r="AE575"/>
  <c r="AE576"/>
  <c r="AE577"/>
  <c r="AE578"/>
  <c r="AE579"/>
  <c r="AE580"/>
  <c r="AE581"/>
  <c r="AE582"/>
  <c r="AE583"/>
  <c r="AE584"/>
  <c r="AE585"/>
  <c r="AE586"/>
  <c r="AE587"/>
  <c r="AE588"/>
  <c r="AE589"/>
  <c r="AE590"/>
  <c r="AE591"/>
  <c r="AE592"/>
  <c r="AE593"/>
  <c r="AE594"/>
  <c r="AE595"/>
  <c r="AE596"/>
  <c r="AE597"/>
  <c r="AE598"/>
  <c r="AE599"/>
  <c r="AE600"/>
  <c r="AE601"/>
  <c r="AE602"/>
  <c r="AE603"/>
  <c r="AE604"/>
  <c r="AE605"/>
  <c r="AE606"/>
  <c r="AE607"/>
  <c r="AE608"/>
  <c r="AE609"/>
  <c r="AE610"/>
  <c r="AE611"/>
  <c r="AE612"/>
  <c r="AE613"/>
  <c r="AE614"/>
  <c r="AE615"/>
  <c r="AE616"/>
  <c r="AE617"/>
  <c r="AE618"/>
  <c r="AE619"/>
  <c r="AE620"/>
  <c r="AE621"/>
  <c r="AE622"/>
  <c r="AE623"/>
  <c r="AE624"/>
  <c r="AE625"/>
  <c r="AE626"/>
  <c r="AE627"/>
  <c r="AE628"/>
  <c r="AE629"/>
  <c r="AE630"/>
  <c r="AE631"/>
  <c r="AE4"/>
  <c r="AF4" s="1"/>
  <c r="Z5"/>
  <c r="AL5" s="1"/>
  <c r="AL7"/>
  <c r="AL9"/>
  <c r="AL10"/>
  <c r="AL12"/>
  <c r="AL13"/>
  <c r="AL14"/>
  <c r="AL15"/>
  <c r="AL18"/>
  <c r="AL19"/>
  <c r="AL21"/>
  <c r="AL22"/>
  <c r="AL23"/>
  <c r="Z24"/>
  <c r="AA24" s="1"/>
  <c r="AL25"/>
  <c r="AL29"/>
  <c r="AL30"/>
  <c r="AL31"/>
  <c r="AL33"/>
  <c r="AL34"/>
  <c r="AL35"/>
  <c r="AL37"/>
  <c r="AL39"/>
  <c r="AL41"/>
  <c r="AL43"/>
  <c r="AL47"/>
  <c r="Z48"/>
  <c r="AA48" s="1"/>
  <c r="Z49"/>
  <c r="AA49" s="1"/>
  <c r="Z51"/>
  <c r="AL53"/>
  <c r="AL55"/>
  <c r="Z57"/>
  <c r="AA57" s="1"/>
  <c r="Z58"/>
  <c r="AA58" s="1"/>
  <c r="Z59"/>
  <c r="AL59" s="1"/>
  <c r="Z61"/>
  <c r="Z62"/>
  <c r="AA62" s="1"/>
  <c r="AL63"/>
  <c r="Z64"/>
  <c r="Z65"/>
  <c r="AA65" s="1"/>
  <c r="Z68"/>
  <c r="AA68" s="1"/>
  <c r="Z70"/>
  <c r="Z72"/>
  <c r="Z73"/>
  <c r="Z74"/>
  <c r="Z75"/>
  <c r="Z76"/>
  <c r="AA76" s="1"/>
  <c r="Z78"/>
  <c r="AA78" s="1"/>
  <c r="Z80"/>
  <c r="AA80" s="1"/>
  <c r="Z81"/>
  <c r="AA81" s="1"/>
  <c r="Z82"/>
  <c r="AA82" s="1"/>
  <c r="Z83"/>
  <c r="Z84"/>
  <c r="AA84" s="1"/>
  <c r="Z85"/>
  <c r="Z86"/>
  <c r="AA86" s="1"/>
  <c r="Z87"/>
  <c r="AA87" s="1"/>
  <c r="Z89"/>
  <c r="AA89" s="1"/>
  <c r="Z90"/>
  <c r="AA90" s="1"/>
  <c r="Z92"/>
  <c r="AA92" s="1"/>
  <c r="Z94"/>
  <c r="AA94" s="1"/>
  <c r="Z95"/>
  <c r="AA95" s="1"/>
  <c r="Z96"/>
  <c r="AA96" s="1"/>
  <c r="Z97"/>
  <c r="AA97" s="1"/>
  <c r="Z98"/>
  <c r="AA98" s="1"/>
  <c r="Z99"/>
  <c r="Z100"/>
  <c r="AA100" s="1"/>
  <c r="Z101"/>
  <c r="Z102"/>
  <c r="AA102" s="1"/>
  <c r="Z103"/>
  <c r="AA103" s="1"/>
  <c r="Z104"/>
  <c r="AA104" s="1"/>
  <c r="Z105"/>
  <c r="AA105" s="1"/>
  <c r="Z106"/>
  <c r="AA106" s="1"/>
  <c r="Z107"/>
  <c r="Z108"/>
  <c r="AA108" s="1"/>
  <c r="Z109"/>
  <c r="Z110"/>
  <c r="AA110" s="1"/>
  <c r="Z111"/>
  <c r="AA111" s="1"/>
  <c r="Z112"/>
  <c r="AA112" s="1"/>
  <c r="Z113"/>
  <c r="AA113" s="1"/>
  <c r="Z114"/>
  <c r="AA114" s="1"/>
  <c r="Z115"/>
  <c r="Z116"/>
  <c r="AA116" s="1"/>
  <c r="Z117"/>
  <c r="AA117" s="1"/>
  <c r="Z118"/>
  <c r="AA118" s="1"/>
  <c r="Z119"/>
  <c r="AA119" s="1"/>
  <c r="Z120"/>
  <c r="Z121"/>
  <c r="AA121" s="1"/>
  <c r="Z122"/>
  <c r="AA122" s="1"/>
  <c r="Z123"/>
  <c r="Z124"/>
  <c r="AA124" s="1"/>
  <c r="Z125"/>
  <c r="AA125" s="1"/>
  <c r="Z126"/>
  <c r="AA126" s="1"/>
  <c r="Z127"/>
  <c r="Z128"/>
  <c r="Z129"/>
  <c r="AA129" s="1"/>
  <c r="Z130"/>
  <c r="AA130" s="1"/>
  <c r="Z131"/>
  <c r="AA131" s="1"/>
  <c r="Z132"/>
  <c r="Z133"/>
  <c r="AA133" s="1"/>
  <c r="Z134"/>
  <c r="AA134" s="1"/>
  <c r="Z135"/>
  <c r="AA135" s="1"/>
  <c r="Z136"/>
  <c r="Z137"/>
  <c r="AA137" s="1"/>
  <c r="Z138"/>
  <c r="AA138" s="1"/>
  <c r="Z139"/>
  <c r="Z140"/>
  <c r="AA140" s="1"/>
  <c r="Z141"/>
  <c r="AA141" s="1"/>
  <c r="Z142"/>
  <c r="AA142" s="1"/>
  <c r="Z143"/>
  <c r="Z144"/>
  <c r="AA144" s="1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4"/>
  <c r="H629" i="5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154"/>
  <c r="H153"/>
  <c r="H152"/>
  <c r="H151"/>
  <c r="H150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50"/>
  <c r="G151"/>
  <c r="G152"/>
  <c r="G153"/>
  <c r="G154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3"/>
  <c r="Y629"/>
  <c r="U629"/>
  <c r="R629"/>
  <c r="I629"/>
  <c r="F629"/>
  <c r="E629"/>
  <c r="D629"/>
  <c r="C629"/>
  <c r="B629"/>
  <c r="A629"/>
  <c r="Y628"/>
  <c r="U628"/>
  <c r="R628"/>
  <c r="I628"/>
  <c r="F628"/>
  <c r="E628"/>
  <c r="D628"/>
  <c r="C628"/>
  <c r="B628"/>
  <c r="A628"/>
  <c r="Y627"/>
  <c r="U627"/>
  <c r="R627"/>
  <c r="I627"/>
  <c r="F627"/>
  <c r="E627"/>
  <c r="D627"/>
  <c r="C627"/>
  <c r="B627"/>
  <c r="A627"/>
  <c r="Y626"/>
  <c r="U626"/>
  <c r="R626"/>
  <c r="I626"/>
  <c r="F626"/>
  <c r="E626"/>
  <c r="D626"/>
  <c r="C626"/>
  <c r="B626"/>
  <c r="A626"/>
  <c r="Y625"/>
  <c r="U625"/>
  <c r="R625"/>
  <c r="I625"/>
  <c r="F625"/>
  <c r="E625"/>
  <c r="D625"/>
  <c r="C625"/>
  <c r="B625"/>
  <c r="A625"/>
  <c r="Y624"/>
  <c r="U624"/>
  <c r="R624"/>
  <c r="I624"/>
  <c r="F624"/>
  <c r="E624"/>
  <c r="D624"/>
  <c r="C624"/>
  <c r="B624"/>
  <c r="A624"/>
  <c r="Y623"/>
  <c r="U623"/>
  <c r="R623"/>
  <c r="I623"/>
  <c r="F623"/>
  <c r="E623"/>
  <c r="D623"/>
  <c r="C623"/>
  <c r="B623"/>
  <c r="A623"/>
  <c r="Y622"/>
  <c r="U622"/>
  <c r="R622"/>
  <c r="L622" s="1"/>
  <c r="I622"/>
  <c r="F622"/>
  <c r="E622"/>
  <c r="D622"/>
  <c r="C622"/>
  <c r="B622"/>
  <c r="A622"/>
  <c r="Y621"/>
  <c r="U621"/>
  <c r="R621"/>
  <c r="I621"/>
  <c r="F621"/>
  <c r="E621"/>
  <c r="D621"/>
  <c r="C621"/>
  <c r="B621"/>
  <c r="A621"/>
  <c r="Y620"/>
  <c r="U620"/>
  <c r="R620"/>
  <c r="I620"/>
  <c r="F620"/>
  <c r="E620"/>
  <c r="D620"/>
  <c r="C620"/>
  <c r="B620"/>
  <c r="A620"/>
  <c r="Y619"/>
  <c r="U619"/>
  <c r="R619"/>
  <c r="L619" s="1"/>
  <c r="I619"/>
  <c r="F619"/>
  <c r="E619"/>
  <c r="D619"/>
  <c r="C619"/>
  <c r="B619"/>
  <c r="A619"/>
  <c r="Y618"/>
  <c r="U618"/>
  <c r="R618"/>
  <c r="I618"/>
  <c r="F618"/>
  <c r="E618"/>
  <c r="D618"/>
  <c r="C618"/>
  <c r="B618"/>
  <c r="A618"/>
  <c r="Y617"/>
  <c r="U617"/>
  <c r="R617"/>
  <c r="I617"/>
  <c r="F617"/>
  <c r="E617"/>
  <c r="D617"/>
  <c r="C617"/>
  <c r="B617"/>
  <c r="A617"/>
  <c r="Y616"/>
  <c r="U616"/>
  <c r="R616"/>
  <c r="I616"/>
  <c r="F616"/>
  <c r="E616"/>
  <c r="D616"/>
  <c r="C616"/>
  <c r="B616"/>
  <c r="A616"/>
  <c r="Y615"/>
  <c r="U615"/>
  <c r="R615"/>
  <c r="I615"/>
  <c r="F615"/>
  <c r="E615"/>
  <c r="D615"/>
  <c r="C615"/>
  <c r="B615"/>
  <c r="A615"/>
  <c r="Y614"/>
  <c r="U614"/>
  <c r="R614"/>
  <c r="L614" s="1"/>
  <c r="I614"/>
  <c r="F614"/>
  <c r="E614"/>
  <c r="D614"/>
  <c r="C614"/>
  <c r="B614"/>
  <c r="A614"/>
  <c r="Y613"/>
  <c r="U613"/>
  <c r="R613"/>
  <c r="I613"/>
  <c r="F613"/>
  <c r="E613"/>
  <c r="D613"/>
  <c r="C613"/>
  <c r="B613"/>
  <c r="A613"/>
  <c r="Y612"/>
  <c r="U612"/>
  <c r="R612"/>
  <c r="L612" s="1"/>
  <c r="I612"/>
  <c r="F612"/>
  <c r="E612"/>
  <c r="D612"/>
  <c r="C612"/>
  <c r="B612"/>
  <c r="A612"/>
  <c r="Y611"/>
  <c r="U611"/>
  <c r="R611"/>
  <c r="I611"/>
  <c r="F611"/>
  <c r="E611"/>
  <c r="D611"/>
  <c r="C611"/>
  <c r="B611"/>
  <c r="A611"/>
  <c r="Y610"/>
  <c r="U610"/>
  <c r="R610"/>
  <c r="I610"/>
  <c r="F610"/>
  <c r="E610"/>
  <c r="D610"/>
  <c r="C610"/>
  <c r="B610"/>
  <c r="A610"/>
  <c r="Y609"/>
  <c r="U609"/>
  <c r="R609"/>
  <c r="I609"/>
  <c r="F609"/>
  <c r="E609"/>
  <c r="D609"/>
  <c r="C609"/>
  <c r="B609"/>
  <c r="A609"/>
  <c r="Y608"/>
  <c r="U608"/>
  <c r="R608"/>
  <c r="I608"/>
  <c r="F608"/>
  <c r="E608"/>
  <c r="D608"/>
  <c r="C608"/>
  <c r="B608"/>
  <c r="A608"/>
  <c r="Y607"/>
  <c r="U607"/>
  <c r="R607"/>
  <c r="L607" s="1"/>
  <c r="I607"/>
  <c r="F607"/>
  <c r="E607"/>
  <c r="D607"/>
  <c r="C607"/>
  <c r="B607"/>
  <c r="A607"/>
  <c r="Y606"/>
  <c r="U606"/>
  <c r="R606"/>
  <c r="I606"/>
  <c r="F606"/>
  <c r="E606"/>
  <c r="D606"/>
  <c r="C606"/>
  <c r="B606"/>
  <c r="A606"/>
  <c r="Y605"/>
  <c r="U605"/>
  <c r="R605"/>
  <c r="I605"/>
  <c r="F605"/>
  <c r="E605"/>
  <c r="D605"/>
  <c r="C605"/>
  <c r="B605"/>
  <c r="A605"/>
  <c r="Y604"/>
  <c r="U604"/>
  <c r="R604"/>
  <c r="I604"/>
  <c r="F604"/>
  <c r="E604"/>
  <c r="D604"/>
  <c r="C604"/>
  <c r="B604"/>
  <c r="A604"/>
  <c r="Y603"/>
  <c r="U603"/>
  <c r="R603"/>
  <c r="I603"/>
  <c r="F603"/>
  <c r="E603"/>
  <c r="D603"/>
  <c r="C603"/>
  <c r="B603"/>
  <c r="A603"/>
  <c r="Y602"/>
  <c r="U602"/>
  <c r="R602"/>
  <c r="I602"/>
  <c r="F602"/>
  <c r="E602"/>
  <c r="D602"/>
  <c r="C602"/>
  <c r="B602"/>
  <c r="A602"/>
  <c r="Y601"/>
  <c r="U601"/>
  <c r="R601"/>
  <c r="I601"/>
  <c r="F601"/>
  <c r="E601"/>
  <c r="D601"/>
  <c r="C601"/>
  <c r="B601"/>
  <c r="A601"/>
  <c r="Y600"/>
  <c r="U600"/>
  <c r="R600"/>
  <c r="I600"/>
  <c r="F600"/>
  <c r="E600"/>
  <c r="D600"/>
  <c r="C600"/>
  <c r="B600"/>
  <c r="A600"/>
  <c r="Y599"/>
  <c r="U599"/>
  <c r="R599"/>
  <c r="I599"/>
  <c r="F599"/>
  <c r="E599"/>
  <c r="D599"/>
  <c r="C599"/>
  <c r="B599"/>
  <c r="A599"/>
  <c r="Y598"/>
  <c r="U598"/>
  <c r="R598"/>
  <c r="I598"/>
  <c r="F598"/>
  <c r="E598"/>
  <c r="D598"/>
  <c r="C598"/>
  <c r="B598"/>
  <c r="A598"/>
  <c r="Y597"/>
  <c r="U597"/>
  <c r="R597"/>
  <c r="I597"/>
  <c r="F597"/>
  <c r="E597"/>
  <c r="D597"/>
  <c r="C597"/>
  <c r="B597"/>
  <c r="A597"/>
  <c r="Y596"/>
  <c r="U596"/>
  <c r="R596"/>
  <c r="I596"/>
  <c r="F596"/>
  <c r="E596"/>
  <c r="D596"/>
  <c r="C596"/>
  <c r="B596"/>
  <c r="A596"/>
  <c r="Y595"/>
  <c r="U595"/>
  <c r="R595"/>
  <c r="I595"/>
  <c r="F595"/>
  <c r="E595"/>
  <c r="D595"/>
  <c r="C595"/>
  <c r="B595"/>
  <c r="A595"/>
  <c r="Y594"/>
  <c r="U594"/>
  <c r="R594"/>
  <c r="I594"/>
  <c r="F594"/>
  <c r="E594"/>
  <c r="D594"/>
  <c r="C594"/>
  <c r="B594"/>
  <c r="A594"/>
  <c r="Y593"/>
  <c r="U593"/>
  <c r="R593"/>
  <c r="I593"/>
  <c r="F593"/>
  <c r="E593"/>
  <c r="D593"/>
  <c r="C593"/>
  <c r="B593"/>
  <c r="A593"/>
  <c r="Y592"/>
  <c r="U592"/>
  <c r="R592"/>
  <c r="I592"/>
  <c r="F592"/>
  <c r="E592"/>
  <c r="D592"/>
  <c r="C592"/>
  <c r="B592"/>
  <c r="A592"/>
  <c r="Y591"/>
  <c r="U591"/>
  <c r="R591"/>
  <c r="I591"/>
  <c r="F591"/>
  <c r="E591"/>
  <c r="D591"/>
  <c r="C591"/>
  <c r="B591"/>
  <c r="A591"/>
  <c r="Y590"/>
  <c r="U590"/>
  <c r="R590"/>
  <c r="I590"/>
  <c r="F590"/>
  <c r="E590"/>
  <c r="D590"/>
  <c r="C590"/>
  <c r="B590"/>
  <c r="A590"/>
  <c r="Y589"/>
  <c r="U589"/>
  <c r="R589"/>
  <c r="I589"/>
  <c r="F589"/>
  <c r="E589"/>
  <c r="D589"/>
  <c r="C589"/>
  <c r="B589"/>
  <c r="A589"/>
  <c r="Y588"/>
  <c r="U588"/>
  <c r="R588"/>
  <c r="I588"/>
  <c r="F588"/>
  <c r="E588"/>
  <c r="D588"/>
  <c r="C588"/>
  <c r="B588"/>
  <c r="A588"/>
  <c r="Y587"/>
  <c r="U587"/>
  <c r="R587"/>
  <c r="I587"/>
  <c r="F587"/>
  <c r="E587"/>
  <c r="D587"/>
  <c r="C587"/>
  <c r="B587"/>
  <c r="A587"/>
  <c r="Y586"/>
  <c r="U586"/>
  <c r="R586"/>
  <c r="I586"/>
  <c r="F586"/>
  <c r="E586"/>
  <c r="D586"/>
  <c r="C586"/>
  <c r="B586"/>
  <c r="A586"/>
  <c r="Y585"/>
  <c r="U585"/>
  <c r="R585"/>
  <c r="I585"/>
  <c r="F585"/>
  <c r="E585"/>
  <c r="D585"/>
  <c r="C585"/>
  <c r="B585"/>
  <c r="A585"/>
  <c r="Y584"/>
  <c r="U584"/>
  <c r="R584"/>
  <c r="I584"/>
  <c r="F584"/>
  <c r="E584"/>
  <c r="D584"/>
  <c r="C584"/>
  <c r="B584"/>
  <c r="A584"/>
  <c r="Y583"/>
  <c r="U583"/>
  <c r="R583"/>
  <c r="I583"/>
  <c r="F583"/>
  <c r="E583"/>
  <c r="D583"/>
  <c r="C583"/>
  <c r="B583"/>
  <c r="A583"/>
  <c r="Y582"/>
  <c r="U582"/>
  <c r="R582"/>
  <c r="I582"/>
  <c r="F582"/>
  <c r="E582"/>
  <c r="D582"/>
  <c r="C582"/>
  <c r="B582"/>
  <c r="A582"/>
  <c r="Y581"/>
  <c r="U581"/>
  <c r="R581"/>
  <c r="I581"/>
  <c r="F581"/>
  <c r="E581"/>
  <c r="D581"/>
  <c r="C581"/>
  <c r="B581"/>
  <c r="A581"/>
  <c r="Y580"/>
  <c r="U580"/>
  <c r="R580"/>
  <c r="L580" s="1"/>
  <c r="I580"/>
  <c r="F580"/>
  <c r="E580"/>
  <c r="D580"/>
  <c r="C580"/>
  <c r="B580"/>
  <c r="A580"/>
  <c r="Y579"/>
  <c r="U579"/>
  <c r="R579"/>
  <c r="I579"/>
  <c r="F579"/>
  <c r="E579"/>
  <c r="D579"/>
  <c r="C579"/>
  <c r="B579"/>
  <c r="A579"/>
  <c r="Y578"/>
  <c r="U578"/>
  <c r="R578"/>
  <c r="I578"/>
  <c r="F578"/>
  <c r="E578"/>
  <c r="D578"/>
  <c r="C578"/>
  <c r="B578"/>
  <c r="A578"/>
  <c r="Y577"/>
  <c r="U577"/>
  <c r="R577"/>
  <c r="I577"/>
  <c r="F577"/>
  <c r="E577"/>
  <c r="D577"/>
  <c r="C577"/>
  <c r="B577"/>
  <c r="A577"/>
  <c r="Y576"/>
  <c r="U576"/>
  <c r="R576"/>
  <c r="I576"/>
  <c r="F576"/>
  <c r="E576"/>
  <c r="D576"/>
  <c r="C576"/>
  <c r="B576"/>
  <c r="A576"/>
  <c r="Y575"/>
  <c r="U575"/>
  <c r="R575"/>
  <c r="L575" s="1"/>
  <c r="I575"/>
  <c r="F575"/>
  <c r="E575"/>
  <c r="D575"/>
  <c r="C575"/>
  <c r="B575"/>
  <c r="A575"/>
  <c r="Y574"/>
  <c r="U574"/>
  <c r="R574"/>
  <c r="I574"/>
  <c r="F574"/>
  <c r="E574"/>
  <c r="D574"/>
  <c r="C574"/>
  <c r="B574"/>
  <c r="A574"/>
  <c r="Y573"/>
  <c r="U573"/>
  <c r="R573"/>
  <c r="I573"/>
  <c r="F573"/>
  <c r="E573"/>
  <c r="D573"/>
  <c r="C573"/>
  <c r="B573"/>
  <c r="A573"/>
  <c r="Y572"/>
  <c r="U572"/>
  <c r="R572"/>
  <c r="I572"/>
  <c r="F572"/>
  <c r="E572"/>
  <c r="D572"/>
  <c r="C572"/>
  <c r="B572"/>
  <c r="A572"/>
  <c r="Y571"/>
  <c r="U571"/>
  <c r="R571"/>
  <c r="I571"/>
  <c r="F571"/>
  <c r="E571"/>
  <c r="D571"/>
  <c r="C571"/>
  <c r="B571"/>
  <c r="A571"/>
  <c r="Y570"/>
  <c r="U570"/>
  <c r="R570"/>
  <c r="I570"/>
  <c r="F570"/>
  <c r="E570"/>
  <c r="D570"/>
  <c r="C570"/>
  <c r="B570"/>
  <c r="A570"/>
  <c r="Y569"/>
  <c r="U569"/>
  <c r="R569"/>
  <c r="I569"/>
  <c r="F569"/>
  <c r="E569"/>
  <c r="D569"/>
  <c r="C569"/>
  <c r="B569"/>
  <c r="A569"/>
  <c r="Y568"/>
  <c r="U568"/>
  <c r="R568"/>
  <c r="I568"/>
  <c r="F568"/>
  <c r="E568"/>
  <c r="D568"/>
  <c r="C568"/>
  <c r="B568"/>
  <c r="A568"/>
  <c r="Y567"/>
  <c r="U567"/>
  <c r="R567"/>
  <c r="I567"/>
  <c r="F567"/>
  <c r="E567"/>
  <c r="D567"/>
  <c r="C567"/>
  <c r="B567"/>
  <c r="A567"/>
  <c r="Y566"/>
  <c r="U566"/>
  <c r="R566"/>
  <c r="I566"/>
  <c r="F566"/>
  <c r="E566"/>
  <c r="D566"/>
  <c r="C566"/>
  <c r="B566"/>
  <c r="A566"/>
  <c r="Y565"/>
  <c r="U565"/>
  <c r="R565"/>
  <c r="I565"/>
  <c r="F565"/>
  <c r="E565"/>
  <c r="D565"/>
  <c r="C565"/>
  <c r="B565"/>
  <c r="A565"/>
  <c r="Y564"/>
  <c r="U564"/>
  <c r="R564"/>
  <c r="I564"/>
  <c r="F564"/>
  <c r="E564"/>
  <c r="D564"/>
  <c r="C564"/>
  <c r="B564"/>
  <c r="A564"/>
  <c r="Y563"/>
  <c r="U563"/>
  <c r="R563"/>
  <c r="I563"/>
  <c r="F563"/>
  <c r="E563"/>
  <c r="D563"/>
  <c r="C563"/>
  <c r="B563"/>
  <c r="A563"/>
  <c r="Y562"/>
  <c r="U562"/>
  <c r="R562"/>
  <c r="L562" s="1"/>
  <c r="I562"/>
  <c r="F562"/>
  <c r="E562"/>
  <c r="D562"/>
  <c r="C562"/>
  <c r="B562"/>
  <c r="A562"/>
  <c r="Y561"/>
  <c r="U561"/>
  <c r="R561"/>
  <c r="I561"/>
  <c r="F561"/>
  <c r="E561"/>
  <c r="D561"/>
  <c r="C561"/>
  <c r="B561"/>
  <c r="A561"/>
  <c r="Y560"/>
  <c r="U560"/>
  <c r="R560"/>
  <c r="I560"/>
  <c r="F560"/>
  <c r="E560"/>
  <c r="D560"/>
  <c r="C560"/>
  <c r="B560"/>
  <c r="A560"/>
  <c r="Y559"/>
  <c r="U559"/>
  <c r="R559"/>
  <c r="I559"/>
  <c r="F559"/>
  <c r="E559"/>
  <c r="D559"/>
  <c r="C559"/>
  <c r="B559"/>
  <c r="A559"/>
  <c r="Y558"/>
  <c r="U558"/>
  <c r="R558"/>
  <c r="I558"/>
  <c r="F558"/>
  <c r="E558"/>
  <c r="D558"/>
  <c r="C558"/>
  <c r="B558"/>
  <c r="A558"/>
  <c r="Y557"/>
  <c r="U557"/>
  <c r="R557"/>
  <c r="I557"/>
  <c r="F557"/>
  <c r="E557"/>
  <c r="D557"/>
  <c r="C557"/>
  <c r="B557"/>
  <c r="A557"/>
  <c r="Y556"/>
  <c r="U556"/>
  <c r="R556"/>
  <c r="I556"/>
  <c r="F556"/>
  <c r="E556"/>
  <c r="D556"/>
  <c r="C556"/>
  <c r="B556"/>
  <c r="A556"/>
  <c r="Y555"/>
  <c r="U555"/>
  <c r="R555"/>
  <c r="L555" s="1"/>
  <c r="I555"/>
  <c r="F555"/>
  <c r="E555"/>
  <c r="D555"/>
  <c r="C555"/>
  <c r="B555"/>
  <c r="A555"/>
  <c r="Y554"/>
  <c r="U554"/>
  <c r="R554"/>
  <c r="I554"/>
  <c r="F554"/>
  <c r="E554"/>
  <c r="D554"/>
  <c r="C554"/>
  <c r="B554"/>
  <c r="A554"/>
  <c r="Y553"/>
  <c r="U553"/>
  <c r="R553"/>
  <c r="I553"/>
  <c r="F553"/>
  <c r="E553"/>
  <c r="D553"/>
  <c r="C553"/>
  <c r="B553"/>
  <c r="A553"/>
  <c r="Y552"/>
  <c r="U552"/>
  <c r="R552"/>
  <c r="I552"/>
  <c r="F552"/>
  <c r="E552"/>
  <c r="D552"/>
  <c r="C552"/>
  <c r="B552"/>
  <c r="A552"/>
  <c r="Y551"/>
  <c r="U551"/>
  <c r="R551"/>
  <c r="I551"/>
  <c r="F551"/>
  <c r="E551"/>
  <c r="D551"/>
  <c r="C551"/>
  <c r="B551"/>
  <c r="A551"/>
  <c r="Y550"/>
  <c r="U550"/>
  <c r="R550"/>
  <c r="I550"/>
  <c r="F550"/>
  <c r="E550"/>
  <c r="D550"/>
  <c r="C550"/>
  <c r="B550"/>
  <c r="A550"/>
  <c r="Y549"/>
  <c r="U549"/>
  <c r="R549"/>
  <c r="I549"/>
  <c r="F549"/>
  <c r="E549"/>
  <c r="D549"/>
  <c r="C549"/>
  <c r="B549"/>
  <c r="A549"/>
  <c r="Y548"/>
  <c r="U548"/>
  <c r="R548"/>
  <c r="I548"/>
  <c r="F548"/>
  <c r="E548"/>
  <c r="D548"/>
  <c r="C548"/>
  <c r="B548"/>
  <c r="A548"/>
  <c r="Y547"/>
  <c r="U547"/>
  <c r="R547"/>
  <c r="I547"/>
  <c r="F547"/>
  <c r="E547"/>
  <c r="D547"/>
  <c r="C547"/>
  <c r="B547"/>
  <c r="A547"/>
  <c r="Y546"/>
  <c r="U546"/>
  <c r="R546"/>
  <c r="I546"/>
  <c r="F546"/>
  <c r="E546"/>
  <c r="D546"/>
  <c r="C546"/>
  <c r="B546"/>
  <c r="A546"/>
  <c r="Y545"/>
  <c r="U545"/>
  <c r="R545"/>
  <c r="I545"/>
  <c r="F545"/>
  <c r="E545"/>
  <c r="D545"/>
  <c r="C545"/>
  <c r="B545"/>
  <c r="A545"/>
  <c r="Y544"/>
  <c r="U544"/>
  <c r="R544"/>
  <c r="I544"/>
  <c r="F544"/>
  <c r="E544"/>
  <c r="D544"/>
  <c r="C544"/>
  <c r="B544"/>
  <c r="A544"/>
  <c r="Y543"/>
  <c r="U543"/>
  <c r="R543"/>
  <c r="I543"/>
  <c r="F543"/>
  <c r="E543"/>
  <c r="D543"/>
  <c r="C543"/>
  <c r="B543"/>
  <c r="A543"/>
  <c r="Y542"/>
  <c r="U542"/>
  <c r="R542"/>
  <c r="I542"/>
  <c r="F542"/>
  <c r="E542"/>
  <c r="D542"/>
  <c r="C542"/>
  <c r="B542"/>
  <c r="A542"/>
  <c r="Y541"/>
  <c r="U541"/>
  <c r="R541"/>
  <c r="L541" s="1"/>
  <c r="I541"/>
  <c r="F541"/>
  <c r="E541"/>
  <c r="D541"/>
  <c r="C541"/>
  <c r="B541"/>
  <c r="A541"/>
  <c r="Y540"/>
  <c r="U540"/>
  <c r="R540"/>
  <c r="I540"/>
  <c r="F540"/>
  <c r="E540"/>
  <c r="D540"/>
  <c r="C540"/>
  <c r="B540"/>
  <c r="A540"/>
  <c r="Y539"/>
  <c r="U539"/>
  <c r="R539"/>
  <c r="I539"/>
  <c r="F539"/>
  <c r="E539"/>
  <c r="D539"/>
  <c r="C539"/>
  <c r="B539"/>
  <c r="A539"/>
  <c r="Y538"/>
  <c r="U538"/>
  <c r="R538"/>
  <c r="I538"/>
  <c r="F538"/>
  <c r="E538"/>
  <c r="D538"/>
  <c r="C538"/>
  <c r="B538"/>
  <c r="A538"/>
  <c r="Y537"/>
  <c r="U537"/>
  <c r="R537"/>
  <c r="L537" s="1"/>
  <c r="I537"/>
  <c r="F537"/>
  <c r="E537"/>
  <c r="D537"/>
  <c r="C537"/>
  <c r="B537"/>
  <c r="A537"/>
  <c r="Y536"/>
  <c r="U536"/>
  <c r="R536"/>
  <c r="I536"/>
  <c r="F536"/>
  <c r="E536"/>
  <c r="D536"/>
  <c r="C536"/>
  <c r="B536"/>
  <c r="A536"/>
  <c r="Y535"/>
  <c r="U535"/>
  <c r="R535"/>
  <c r="I535"/>
  <c r="F535"/>
  <c r="E535"/>
  <c r="D535"/>
  <c r="C535"/>
  <c r="B535"/>
  <c r="A535"/>
  <c r="Y534"/>
  <c r="U534"/>
  <c r="R534"/>
  <c r="I534"/>
  <c r="F534"/>
  <c r="E534"/>
  <c r="D534"/>
  <c r="C534"/>
  <c r="B534"/>
  <c r="A534"/>
  <c r="Y533"/>
  <c r="U533"/>
  <c r="R533"/>
  <c r="I533"/>
  <c r="F533"/>
  <c r="E533"/>
  <c r="D533"/>
  <c r="C533"/>
  <c r="B533"/>
  <c r="A533"/>
  <c r="Y532"/>
  <c r="U532"/>
  <c r="R532"/>
  <c r="I532"/>
  <c r="F532"/>
  <c r="E532"/>
  <c r="D532"/>
  <c r="C532"/>
  <c r="B532"/>
  <c r="A532"/>
  <c r="Y531"/>
  <c r="U531"/>
  <c r="R531"/>
  <c r="I531"/>
  <c r="F531"/>
  <c r="E531"/>
  <c r="D531"/>
  <c r="C531"/>
  <c r="B531"/>
  <c r="A531"/>
  <c r="Y530"/>
  <c r="U530"/>
  <c r="R530"/>
  <c r="I530"/>
  <c r="F530"/>
  <c r="E530"/>
  <c r="D530"/>
  <c r="C530"/>
  <c r="B530"/>
  <c r="A530"/>
  <c r="Y529"/>
  <c r="U529"/>
  <c r="R529"/>
  <c r="L529" s="1"/>
  <c r="I529"/>
  <c r="F529"/>
  <c r="E529"/>
  <c r="D529"/>
  <c r="C529"/>
  <c r="B529"/>
  <c r="A529"/>
  <c r="Y528"/>
  <c r="U528"/>
  <c r="R528"/>
  <c r="I528"/>
  <c r="F528"/>
  <c r="E528"/>
  <c r="D528"/>
  <c r="C528"/>
  <c r="B528"/>
  <c r="A528"/>
  <c r="Y527"/>
  <c r="U527"/>
  <c r="R527"/>
  <c r="I527"/>
  <c r="F527"/>
  <c r="E527"/>
  <c r="D527"/>
  <c r="C527"/>
  <c r="B527"/>
  <c r="A527"/>
  <c r="Y526"/>
  <c r="U526"/>
  <c r="R526"/>
  <c r="I526"/>
  <c r="F526"/>
  <c r="E526"/>
  <c r="D526"/>
  <c r="C526"/>
  <c r="B526"/>
  <c r="A526"/>
  <c r="Y525"/>
  <c r="U525"/>
  <c r="R525"/>
  <c r="I525"/>
  <c r="F525"/>
  <c r="E525"/>
  <c r="D525"/>
  <c r="C525"/>
  <c r="B525"/>
  <c r="A525"/>
  <c r="Y524"/>
  <c r="U524"/>
  <c r="R524"/>
  <c r="I524"/>
  <c r="F524"/>
  <c r="E524"/>
  <c r="D524"/>
  <c r="C524"/>
  <c r="B524"/>
  <c r="A524"/>
  <c r="Y523"/>
  <c r="U523"/>
  <c r="R523"/>
  <c r="I523"/>
  <c r="F523"/>
  <c r="E523"/>
  <c r="D523"/>
  <c r="C523"/>
  <c r="B523"/>
  <c r="A523"/>
  <c r="Y522"/>
  <c r="U522"/>
  <c r="R522"/>
  <c r="I522"/>
  <c r="F522"/>
  <c r="E522"/>
  <c r="D522"/>
  <c r="C522"/>
  <c r="B522"/>
  <c r="A522"/>
  <c r="Y521"/>
  <c r="U521"/>
  <c r="R521"/>
  <c r="I521"/>
  <c r="F521"/>
  <c r="E521"/>
  <c r="D521"/>
  <c r="C521"/>
  <c r="B521"/>
  <c r="A521"/>
  <c r="Y520"/>
  <c r="U520"/>
  <c r="R520"/>
  <c r="I520"/>
  <c r="F520"/>
  <c r="E520"/>
  <c r="D520"/>
  <c r="C520"/>
  <c r="B520"/>
  <c r="A520"/>
  <c r="Y519"/>
  <c r="U519"/>
  <c r="R519"/>
  <c r="I519"/>
  <c r="F519"/>
  <c r="E519"/>
  <c r="D519"/>
  <c r="C519"/>
  <c r="B519"/>
  <c r="A519"/>
  <c r="Y518"/>
  <c r="U518"/>
  <c r="R518"/>
  <c r="I518"/>
  <c r="F518"/>
  <c r="E518"/>
  <c r="D518"/>
  <c r="C518"/>
  <c r="B518"/>
  <c r="A518"/>
  <c r="Y517"/>
  <c r="U517"/>
  <c r="R517"/>
  <c r="I517"/>
  <c r="F517"/>
  <c r="E517"/>
  <c r="D517"/>
  <c r="C517"/>
  <c r="B517"/>
  <c r="A517"/>
  <c r="Y516"/>
  <c r="U516"/>
  <c r="R516"/>
  <c r="I516"/>
  <c r="F516"/>
  <c r="E516"/>
  <c r="D516"/>
  <c r="C516"/>
  <c r="B516"/>
  <c r="A516"/>
  <c r="Y515"/>
  <c r="U515"/>
  <c r="R515"/>
  <c r="I515"/>
  <c r="F515"/>
  <c r="E515"/>
  <c r="D515"/>
  <c r="C515"/>
  <c r="B515"/>
  <c r="A515"/>
  <c r="Y514"/>
  <c r="U514"/>
  <c r="R514"/>
  <c r="I514"/>
  <c r="F514"/>
  <c r="E514"/>
  <c r="D514"/>
  <c r="C514"/>
  <c r="B514"/>
  <c r="A514"/>
  <c r="Y513"/>
  <c r="U513"/>
  <c r="R513"/>
  <c r="I513"/>
  <c r="F513"/>
  <c r="E513"/>
  <c r="D513"/>
  <c r="C513"/>
  <c r="B513"/>
  <c r="A513"/>
  <c r="Y512"/>
  <c r="U512"/>
  <c r="R512"/>
  <c r="I512"/>
  <c r="F512"/>
  <c r="E512"/>
  <c r="D512"/>
  <c r="C512"/>
  <c r="B512"/>
  <c r="A512"/>
  <c r="Y511"/>
  <c r="U511"/>
  <c r="R511"/>
  <c r="I511"/>
  <c r="F511"/>
  <c r="E511"/>
  <c r="D511"/>
  <c r="C511"/>
  <c r="B511"/>
  <c r="A511"/>
  <c r="Y510"/>
  <c r="U510"/>
  <c r="R510"/>
  <c r="I510"/>
  <c r="F510"/>
  <c r="E510"/>
  <c r="D510"/>
  <c r="C510"/>
  <c r="B510"/>
  <c r="A510"/>
  <c r="Y509"/>
  <c r="U509"/>
  <c r="R509"/>
  <c r="L509" s="1"/>
  <c r="I509"/>
  <c r="F509"/>
  <c r="E509"/>
  <c r="D509"/>
  <c r="C509"/>
  <c r="B509"/>
  <c r="A509"/>
  <c r="Y508"/>
  <c r="U508"/>
  <c r="R508"/>
  <c r="L508" s="1"/>
  <c r="I508"/>
  <c r="F508"/>
  <c r="E508"/>
  <c r="D508"/>
  <c r="C508"/>
  <c r="B508"/>
  <c r="A508"/>
  <c r="Y507"/>
  <c r="U507"/>
  <c r="R507"/>
  <c r="I507"/>
  <c r="F507"/>
  <c r="E507"/>
  <c r="D507"/>
  <c r="C507"/>
  <c r="B507"/>
  <c r="A507"/>
  <c r="Y506"/>
  <c r="U506"/>
  <c r="R506"/>
  <c r="I506"/>
  <c r="F506"/>
  <c r="E506"/>
  <c r="D506"/>
  <c r="C506"/>
  <c r="B506"/>
  <c r="A506"/>
  <c r="Y505"/>
  <c r="U505"/>
  <c r="R505"/>
  <c r="L505" s="1"/>
  <c r="I505"/>
  <c r="F505"/>
  <c r="E505"/>
  <c r="D505"/>
  <c r="C505"/>
  <c r="B505"/>
  <c r="A505"/>
  <c r="Y504"/>
  <c r="U504"/>
  <c r="R504"/>
  <c r="I504"/>
  <c r="F504"/>
  <c r="E504"/>
  <c r="D504"/>
  <c r="C504"/>
  <c r="B504"/>
  <c r="A504"/>
  <c r="Y503"/>
  <c r="U503"/>
  <c r="R503"/>
  <c r="I503"/>
  <c r="F503"/>
  <c r="E503"/>
  <c r="D503"/>
  <c r="C503"/>
  <c r="B503"/>
  <c r="A503"/>
  <c r="Y502"/>
  <c r="U502"/>
  <c r="R502"/>
  <c r="I502"/>
  <c r="F502"/>
  <c r="E502"/>
  <c r="D502"/>
  <c r="C502"/>
  <c r="B502"/>
  <c r="A502"/>
  <c r="Y501"/>
  <c r="U501"/>
  <c r="R501"/>
  <c r="I501"/>
  <c r="F501"/>
  <c r="E501"/>
  <c r="D501"/>
  <c r="C501"/>
  <c r="B501"/>
  <c r="A501"/>
  <c r="Y500"/>
  <c r="U500"/>
  <c r="R500"/>
  <c r="I500"/>
  <c r="F500"/>
  <c r="E500"/>
  <c r="D500"/>
  <c r="C500"/>
  <c r="B500"/>
  <c r="A500"/>
  <c r="Y499"/>
  <c r="U499"/>
  <c r="R499"/>
  <c r="I499"/>
  <c r="F499"/>
  <c r="E499"/>
  <c r="D499"/>
  <c r="C499"/>
  <c r="B499"/>
  <c r="A499"/>
  <c r="Y498"/>
  <c r="U498"/>
  <c r="R498"/>
  <c r="I498"/>
  <c r="F498"/>
  <c r="E498"/>
  <c r="D498"/>
  <c r="C498"/>
  <c r="B498"/>
  <c r="A498"/>
  <c r="Y497"/>
  <c r="U497"/>
  <c r="R497"/>
  <c r="I497"/>
  <c r="F497"/>
  <c r="E497"/>
  <c r="D497"/>
  <c r="C497"/>
  <c r="B497"/>
  <c r="A497"/>
  <c r="Y496"/>
  <c r="U496"/>
  <c r="R496"/>
  <c r="I496"/>
  <c r="F496"/>
  <c r="E496"/>
  <c r="D496"/>
  <c r="C496"/>
  <c r="B496"/>
  <c r="A496"/>
  <c r="Y495"/>
  <c r="U495"/>
  <c r="R495"/>
  <c r="I495"/>
  <c r="F495"/>
  <c r="E495"/>
  <c r="D495"/>
  <c r="C495"/>
  <c r="B495"/>
  <c r="A495"/>
  <c r="Y494"/>
  <c r="U494"/>
  <c r="R494"/>
  <c r="I494"/>
  <c r="F494"/>
  <c r="E494"/>
  <c r="D494"/>
  <c r="C494"/>
  <c r="B494"/>
  <c r="A494"/>
  <c r="Y493"/>
  <c r="U493"/>
  <c r="R493"/>
  <c r="I493"/>
  <c r="F493"/>
  <c r="E493"/>
  <c r="D493"/>
  <c r="C493"/>
  <c r="B493"/>
  <c r="A493"/>
  <c r="Y492"/>
  <c r="U492"/>
  <c r="R492"/>
  <c r="I492"/>
  <c r="F492"/>
  <c r="E492"/>
  <c r="D492"/>
  <c r="C492"/>
  <c r="B492"/>
  <c r="A492"/>
  <c r="Y491"/>
  <c r="U491"/>
  <c r="R491"/>
  <c r="I491"/>
  <c r="F491"/>
  <c r="E491"/>
  <c r="D491"/>
  <c r="C491"/>
  <c r="B491"/>
  <c r="A491"/>
  <c r="Y490"/>
  <c r="U490"/>
  <c r="R490"/>
  <c r="I490"/>
  <c r="F490"/>
  <c r="E490"/>
  <c r="D490"/>
  <c r="C490"/>
  <c r="B490"/>
  <c r="A490"/>
  <c r="Y489"/>
  <c r="U489"/>
  <c r="R489"/>
  <c r="I489"/>
  <c r="F489"/>
  <c r="E489"/>
  <c r="D489"/>
  <c r="C489"/>
  <c r="B489"/>
  <c r="A489"/>
  <c r="Y488"/>
  <c r="U488"/>
  <c r="R488"/>
  <c r="I488"/>
  <c r="F488"/>
  <c r="E488"/>
  <c r="D488"/>
  <c r="C488"/>
  <c r="B488"/>
  <c r="A488"/>
  <c r="Y487"/>
  <c r="U487"/>
  <c r="R487"/>
  <c r="I487"/>
  <c r="F487"/>
  <c r="E487"/>
  <c r="D487"/>
  <c r="C487"/>
  <c r="B487"/>
  <c r="A487"/>
  <c r="Y486"/>
  <c r="U486"/>
  <c r="R486"/>
  <c r="L486" s="1"/>
  <c r="I486"/>
  <c r="F486"/>
  <c r="E486"/>
  <c r="D486"/>
  <c r="C486"/>
  <c r="B486"/>
  <c r="A486"/>
  <c r="Y485"/>
  <c r="U485"/>
  <c r="R485"/>
  <c r="I485"/>
  <c r="F485"/>
  <c r="E485"/>
  <c r="D485"/>
  <c r="C485"/>
  <c r="B485"/>
  <c r="A485"/>
  <c r="Y484"/>
  <c r="U484"/>
  <c r="R484"/>
  <c r="I484"/>
  <c r="F484"/>
  <c r="E484"/>
  <c r="D484"/>
  <c r="C484"/>
  <c r="B484"/>
  <c r="A484"/>
  <c r="Y483"/>
  <c r="U483"/>
  <c r="R483"/>
  <c r="I483"/>
  <c r="F483"/>
  <c r="E483"/>
  <c r="D483"/>
  <c r="C483"/>
  <c r="B483"/>
  <c r="A483"/>
  <c r="Y482"/>
  <c r="U482"/>
  <c r="R482"/>
  <c r="I482"/>
  <c r="F482"/>
  <c r="E482"/>
  <c r="D482"/>
  <c r="C482"/>
  <c r="B482"/>
  <c r="A482"/>
  <c r="Y481"/>
  <c r="U481"/>
  <c r="R481"/>
  <c r="I481"/>
  <c r="F481"/>
  <c r="E481"/>
  <c r="D481"/>
  <c r="C481"/>
  <c r="B481"/>
  <c r="A481"/>
  <c r="Y480"/>
  <c r="U480"/>
  <c r="R480"/>
  <c r="I480"/>
  <c r="F480"/>
  <c r="E480"/>
  <c r="D480"/>
  <c r="C480"/>
  <c r="B480"/>
  <c r="A480"/>
  <c r="Y479"/>
  <c r="U479"/>
  <c r="R479"/>
  <c r="I479"/>
  <c r="F479"/>
  <c r="E479"/>
  <c r="D479"/>
  <c r="C479"/>
  <c r="B479"/>
  <c r="A479"/>
  <c r="Y478"/>
  <c r="U478"/>
  <c r="R478"/>
  <c r="I478"/>
  <c r="F478"/>
  <c r="E478"/>
  <c r="D478"/>
  <c r="C478"/>
  <c r="B478"/>
  <c r="A478"/>
  <c r="Y477"/>
  <c r="U477"/>
  <c r="R477"/>
  <c r="L477" s="1"/>
  <c r="I477"/>
  <c r="F477"/>
  <c r="E477"/>
  <c r="D477"/>
  <c r="C477"/>
  <c r="B477"/>
  <c r="A477"/>
  <c r="Y476"/>
  <c r="U476"/>
  <c r="R476"/>
  <c r="I476"/>
  <c r="F476"/>
  <c r="E476"/>
  <c r="D476"/>
  <c r="C476"/>
  <c r="B476"/>
  <c r="A476"/>
  <c r="Y475"/>
  <c r="U475"/>
  <c r="R475"/>
  <c r="I475"/>
  <c r="F475"/>
  <c r="E475"/>
  <c r="D475"/>
  <c r="C475"/>
  <c r="B475"/>
  <c r="A475"/>
  <c r="Y474"/>
  <c r="U474"/>
  <c r="R474"/>
  <c r="I474"/>
  <c r="F474"/>
  <c r="E474"/>
  <c r="D474"/>
  <c r="C474"/>
  <c r="B474"/>
  <c r="A474"/>
  <c r="Y473"/>
  <c r="U473"/>
  <c r="R473"/>
  <c r="I473"/>
  <c r="F473"/>
  <c r="E473"/>
  <c r="D473"/>
  <c r="C473"/>
  <c r="B473"/>
  <c r="A473"/>
  <c r="Y472"/>
  <c r="U472"/>
  <c r="R472"/>
  <c r="I472"/>
  <c r="F472"/>
  <c r="E472"/>
  <c r="D472"/>
  <c r="C472"/>
  <c r="B472"/>
  <c r="A472"/>
  <c r="Y471"/>
  <c r="U471"/>
  <c r="R471"/>
  <c r="I471"/>
  <c r="F471"/>
  <c r="E471"/>
  <c r="D471"/>
  <c r="C471"/>
  <c r="B471"/>
  <c r="A471"/>
  <c r="Y470"/>
  <c r="U470"/>
  <c r="R470"/>
  <c r="I470"/>
  <c r="F470"/>
  <c r="E470"/>
  <c r="D470"/>
  <c r="C470"/>
  <c r="B470"/>
  <c r="A470"/>
  <c r="Y469"/>
  <c r="U469"/>
  <c r="R469"/>
  <c r="I469"/>
  <c r="F469"/>
  <c r="E469"/>
  <c r="D469"/>
  <c r="C469"/>
  <c r="B469"/>
  <c r="A469"/>
  <c r="Y468"/>
  <c r="U468"/>
  <c r="R468"/>
  <c r="I468"/>
  <c r="F468"/>
  <c r="E468"/>
  <c r="D468"/>
  <c r="C468"/>
  <c r="B468"/>
  <c r="A468"/>
  <c r="Y467"/>
  <c r="U467"/>
  <c r="R467"/>
  <c r="I467"/>
  <c r="F467"/>
  <c r="E467"/>
  <c r="D467"/>
  <c r="C467"/>
  <c r="B467"/>
  <c r="A467"/>
  <c r="Y466"/>
  <c r="U466"/>
  <c r="R466"/>
  <c r="I466"/>
  <c r="F466"/>
  <c r="E466"/>
  <c r="D466"/>
  <c r="C466"/>
  <c r="B466"/>
  <c r="A466"/>
  <c r="Y465"/>
  <c r="U465"/>
  <c r="R465"/>
  <c r="I465"/>
  <c r="F465"/>
  <c r="E465"/>
  <c r="D465"/>
  <c r="C465"/>
  <c r="B465"/>
  <c r="A465"/>
  <c r="Y464"/>
  <c r="U464"/>
  <c r="R464"/>
  <c r="I464"/>
  <c r="F464"/>
  <c r="E464"/>
  <c r="D464"/>
  <c r="C464"/>
  <c r="B464"/>
  <c r="A464"/>
  <c r="Y463"/>
  <c r="U463"/>
  <c r="R463"/>
  <c r="I463"/>
  <c r="F463"/>
  <c r="E463"/>
  <c r="D463"/>
  <c r="C463"/>
  <c r="B463"/>
  <c r="A463"/>
  <c r="Y462"/>
  <c r="U462"/>
  <c r="R462"/>
  <c r="I462"/>
  <c r="F462"/>
  <c r="E462"/>
  <c r="D462"/>
  <c r="C462"/>
  <c r="B462"/>
  <c r="A462"/>
  <c r="Y461"/>
  <c r="U461"/>
  <c r="R461"/>
  <c r="I461"/>
  <c r="F461"/>
  <c r="E461"/>
  <c r="D461"/>
  <c r="C461"/>
  <c r="B461"/>
  <c r="A461"/>
  <c r="Y460"/>
  <c r="U460"/>
  <c r="R460"/>
  <c r="I460"/>
  <c r="F460"/>
  <c r="E460"/>
  <c r="D460"/>
  <c r="C460"/>
  <c r="B460"/>
  <c r="A460"/>
  <c r="Y459"/>
  <c r="U459"/>
  <c r="R459"/>
  <c r="I459"/>
  <c r="F459"/>
  <c r="E459"/>
  <c r="D459"/>
  <c r="C459"/>
  <c r="B459"/>
  <c r="A459"/>
  <c r="Y458"/>
  <c r="U458"/>
  <c r="R458"/>
  <c r="I458"/>
  <c r="F458"/>
  <c r="E458"/>
  <c r="D458"/>
  <c r="C458"/>
  <c r="B458"/>
  <c r="A458"/>
  <c r="Y457"/>
  <c r="U457"/>
  <c r="R457"/>
  <c r="I457"/>
  <c r="F457"/>
  <c r="E457"/>
  <c r="D457"/>
  <c r="C457"/>
  <c r="B457"/>
  <c r="A457"/>
  <c r="Y456"/>
  <c r="U456"/>
  <c r="R456"/>
  <c r="L456" s="1"/>
  <c r="I456"/>
  <c r="F456"/>
  <c r="E456"/>
  <c r="D456"/>
  <c r="C456"/>
  <c r="B456"/>
  <c r="A456"/>
  <c r="Y455"/>
  <c r="U455"/>
  <c r="R455"/>
  <c r="I455"/>
  <c r="F455"/>
  <c r="E455"/>
  <c r="D455"/>
  <c r="C455"/>
  <c r="B455"/>
  <c r="A455"/>
  <c r="Y454"/>
  <c r="U454"/>
  <c r="R454"/>
  <c r="I454"/>
  <c r="F454"/>
  <c r="E454"/>
  <c r="D454"/>
  <c r="C454"/>
  <c r="B454"/>
  <c r="A454"/>
  <c r="Y453"/>
  <c r="U453"/>
  <c r="R453"/>
  <c r="I453"/>
  <c r="F453"/>
  <c r="E453"/>
  <c r="D453"/>
  <c r="C453"/>
  <c r="B453"/>
  <c r="A453"/>
  <c r="Y452"/>
  <c r="U452"/>
  <c r="R452"/>
  <c r="I452"/>
  <c r="F452"/>
  <c r="E452"/>
  <c r="D452"/>
  <c r="C452"/>
  <c r="B452"/>
  <c r="A452"/>
  <c r="Y451"/>
  <c r="U451"/>
  <c r="R451"/>
  <c r="I451"/>
  <c r="F451"/>
  <c r="E451"/>
  <c r="D451"/>
  <c r="C451"/>
  <c r="B451"/>
  <c r="A451"/>
  <c r="Y450"/>
  <c r="U450"/>
  <c r="R450"/>
  <c r="I450"/>
  <c r="F450"/>
  <c r="E450"/>
  <c r="D450"/>
  <c r="C450"/>
  <c r="B450"/>
  <c r="A450"/>
  <c r="Y449"/>
  <c r="U449"/>
  <c r="R449"/>
  <c r="I449"/>
  <c r="F449"/>
  <c r="E449"/>
  <c r="D449"/>
  <c r="C449"/>
  <c r="B449"/>
  <c r="A449"/>
  <c r="Y448"/>
  <c r="U448"/>
  <c r="R448"/>
  <c r="I448"/>
  <c r="F448"/>
  <c r="E448"/>
  <c r="D448"/>
  <c r="C448"/>
  <c r="B448"/>
  <c r="A448"/>
  <c r="Y447"/>
  <c r="U447"/>
  <c r="R447"/>
  <c r="I447"/>
  <c r="F447"/>
  <c r="E447"/>
  <c r="D447"/>
  <c r="C447"/>
  <c r="B447"/>
  <c r="A447"/>
  <c r="Y446"/>
  <c r="U446"/>
  <c r="R446"/>
  <c r="I446"/>
  <c r="F446"/>
  <c r="E446"/>
  <c r="D446"/>
  <c r="C446"/>
  <c r="B446"/>
  <c r="A446"/>
  <c r="Y445"/>
  <c r="U445"/>
  <c r="R445"/>
  <c r="I445"/>
  <c r="F445"/>
  <c r="E445"/>
  <c r="D445"/>
  <c r="C445"/>
  <c r="B445"/>
  <c r="A445"/>
  <c r="Y444"/>
  <c r="U444"/>
  <c r="R444"/>
  <c r="I444"/>
  <c r="F444"/>
  <c r="E444"/>
  <c r="D444"/>
  <c r="C444"/>
  <c r="B444"/>
  <c r="A444"/>
  <c r="Y443"/>
  <c r="U443"/>
  <c r="R443"/>
  <c r="I443"/>
  <c r="F443"/>
  <c r="E443"/>
  <c r="D443"/>
  <c r="C443"/>
  <c r="B443"/>
  <c r="A443"/>
  <c r="Y442"/>
  <c r="U442"/>
  <c r="R442"/>
  <c r="I442"/>
  <c r="F442"/>
  <c r="E442"/>
  <c r="D442"/>
  <c r="C442"/>
  <c r="B442"/>
  <c r="A442"/>
  <c r="Y441"/>
  <c r="U441"/>
  <c r="R441"/>
  <c r="I441"/>
  <c r="F441"/>
  <c r="E441"/>
  <c r="D441"/>
  <c r="C441"/>
  <c r="B441"/>
  <c r="A441"/>
  <c r="Y440"/>
  <c r="U440"/>
  <c r="R440"/>
  <c r="I440"/>
  <c r="F440"/>
  <c r="E440"/>
  <c r="D440"/>
  <c r="C440"/>
  <c r="B440"/>
  <c r="A440"/>
  <c r="Y439"/>
  <c r="U439"/>
  <c r="R439"/>
  <c r="I439"/>
  <c r="F439"/>
  <c r="E439"/>
  <c r="D439"/>
  <c r="C439"/>
  <c r="B439"/>
  <c r="A439"/>
  <c r="Y438"/>
  <c r="U438"/>
  <c r="R438"/>
  <c r="I438"/>
  <c r="F438"/>
  <c r="E438"/>
  <c r="D438"/>
  <c r="C438"/>
  <c r="B438"/>
  <c r="A438"/>
  <c r="Y437"/>
  <c r="U437"/>
  <c r="R437"/>
  <c r="I437"/>
  <c r="F437"/>
  <c r="E437"/>
  <c r="D437"/>
  <c r="C437"/>
  <c r="B437"/>
  <c r="A437"/>
  <c r="Y436"/>
  <c r="U436"/>
  <c r="R436"/>
  <c r="I436"/>
  <c r="F436"/>
  <c r="E436"/>
  <c r="D436"/>
  <c r="C436"/>
  <c r="B436"/>
  <c r="A436"/>
  <c r="Y435"/>
  <c r="U435"/>
  <c r="R435"/>
  <c r="I435"/>
  <c r="F435"/>
  <c r="E435"/>
  <c r="D435"/>
  <c r="C435"/>
  <c r="B435"/>
  <c r="A435"/>
  <c r="Y434"/>
  <c r="U434"/>
  <c r="R434"/>
  <c r="I434"/>
  <c r="F434"/>
  <c r="E434"/>
  <c r="D434"/>
  <c r="C434"/>
  <c r="B434"/>
  <c r="A434"/>
  <c r="Y433"/>
  <c r="U433"/>
  <c r="R433"/>
  <c r="I433"/>
  <c r="F433"/>
  <c r="E433"/>
  <c r="D433"/>
  <c r="C433"/>
  <c r="B433"/>
  <c r="A433"/>
  <c r="Y432"/>
  <c r="U432"/>
  <c r="R432"/>
  <c r="I432"/>
  <c r="F432"/>
  <c r="E432"/>
  <c r="D432"/>
  <c r="C432"/>
  <c r="B432"/>
  <c r="A432"/>
  <c r="Y431"/>
  <c r="U431"/>
  <c r="R431"/>
  <c r="I431"/>
  <c r="F431"/>
  <c r="E431"/>
  <c r="D431"/>
  <c r="C431"/>
  <c r="B431"/>
  <c r="A431"/>
  <c r="Y430"/>
  <c r="U430"/>
  <c r="R430"/>
  <c r="I430"/>
  <c r="F430"/>
  <c r="E430"/>
  <c r="D430"/>
  <c r="C430"/>
  <c r="B430"/>
  <c r="A430"/>
  <c r="Y429"/>
  <c r="U429"/>
  <c r="R429"/>
  <c r="I429"/>
  <c r="F429"/>
  <c r="E429"/>
  <c r="D429"/>
  <c r="C429"/>
  <c r="B429"/>
  <c r="A429"/>
  <c r="Y428"/>
  <c r="U428"/>
  <c r="R428"/>
  <c r="I428"/>
  <c r="F428"/>
  <c r="E428"/>
  <c r="D428"/>
  <c r="C428"/>
  <c r="B428"/>
  <c r="A428"/>
  <c r="Y427"/>
  <c r="U427"/>
  <c r="R427"/>
  <c r="I427"/>
  <c r="F427"/>
  <c r="E427"/>
  <c r="D427"/>
  <c r="C427"/>
  <c r="B427"/>
  <c r="A427"/>
  <c r="Y426"/>
  <c r="U426"/>
  <c r="R426"/>
  <c r="I426"/>
  <c r="F426"/>
  <c r="E426"/>
  <c r="D426"/>
  <c r="C426"/>
  <c r="B426"/>
  <c r="A426"/>
  <c r="Y425"/>
  <c r="U425"/>
  <c r="R425"/>
  <c r="I425"/>
  <c r="F425"/>
  <c r="E425"/>
  <c r="D425"/>
  <c r="C425"/>
  <c r="B425"/>
  <c r="A425"/>
  <c r="Y424"/>
  <c r="U424"/>
  <c r="R424"/>
  <c r="I424"/>
  <c r="F424"/>
  <c r="E424"/>
  <c r="D424"/>
  <c r="C424"/>
  <c r="B424"/>
  <c r="A424"/>
  <c r="Y423"/>
  <c r="U423"/>
  <c r="R423"/>
  <c r="I423"/>
  <c r="F423"/>
  <c r="E423"/>
  <c r="D423"/>
  <c r="C423"/>
  <c r="B423"/>
  <c r="A423"/>
  <c r="Y422"/>
  <c r="U422"/>
  <c r="R422"/>
  <c r="I422"/>
  <c r="F422"/>
  <c r="E422"/>
  <c r="D422"/>
  <c r="C422"/>
  <c r="B422"/>
  <c r="A422"/>
  <c r="Y421"/>
  <c r="U421"/>
  <c r="R421"/>
  <c r="I421"/>
  <c r="F421"/>
  <c r="E421"/>
  <c r="D421"/>
  <c r="C421"/>
  <c r="B421"/>
  <c r="A421"/>
  <c r="Y420"/>
  <c r="U420"/>
  <c r="R420"/>
  <c r="I420"/>
  <c r="F420"/>
  <c r="E420"/>
  <c r="D420"/>
  <c r="C420"/>
  <c r="B420"/>
  <c r="A420"/>
  <c r="Y419"/>
  <c r="U419"/>
  <c r="R419"/>
  <c r="I419"/>
  <c r="F419"/>
  <c r="E419"/>
  <c r="D419"/>
  <c r="C419"/>
  <c r="B419"/>
  <c r="A419"/>
  <c r="Y418"/>
  <c r="U418"/>
  <c r="R418"/>
  <c r="L418" s="1"/>
  <c r="I418"/>
  <c r="F418"/>
  <c r="E418"/>
  <c r="D418"/>
  <c r="C418"/>
  <c r="B418"/>
  <c r="A418"/>
  <c r="Y417"/>
  <c r="U417"/>
  <c r="R417"/>
  <c r="I417"/>
  <c r="F417"/>
  <c r="E417"/>
  <c r="D417"/>
  <c r="C417"/>
  <c r="B417"/>
  <c r="A417"/>
  <c r="Y416"/>
  <c r="U416"/>
  <c r="R416"/>
  <c r="I416"/>
  <c r="F416"/>
  <c r="E416"/>
  <c r="D416"/>
  <c r="C416"/>
  <c r="B416"/>
  <c r="A416"/>
  <c r="Y415"/>
  <c r="U415"/>
  <c r="R415"/>
  <c r="I415"/>
  <c r="F415"/>
  <c r="E415"/>
  <c r="D415"/>
  <c r="C415"/>
  <c r="B415"/>
  <c r="A415"/>
  <c r="Y414"/>
  <c r="U414"/>
  <c r="R414"/>
  <c r="I414"/>
  <c r="F414"/>
  <c r="E414"/>
  <c r="D414"/>
  <c r="C414"/>
  <c r="B414"/>
  <c r="A414"/>
  <c r="Y413"/>
  <c r="U413"/>
  <c r="R413"/>
  <c r="I413"/>
  <c r="F413"/>
  <c r="E413"/>
  <c r="D413"/>
  <c r="C413"/>
  <c r="B413"/>
  <c r="A413"/>
  <c r="Y412"/>
  <c r="U412"/>
  <c r="R412"/>
  <c r="I412"/>
  <c r="F412"/>
  <c r="E412"/>
  <c r="D412"/>
  <c r="C412"/>
  <c r="B412"/>
  <c r="A412"/>
  <c r="Y411"/>
  <c r="U411"/>
  <c r="R411"/>
  <c r="I411"/>
  <c r="F411"/>
  <c r="E411"/>
  <c r="D411"/>
  <c r="C411"/>
  <c r="B411"/>
  <c r="A411"/>
  <c r="Y410"/>
  <c r="U410"/>
  <c r="R410"/>
  <c r="I410"/>
  <c r="F410"/>
  <c r="E410"/>
  <c r="D410"/>
  <c r="C410"/>
  <c r="B410"/>
  <c r="A410"/>
  <c r="Y409"/>
  <c r="U409"/>
  <c r="R409"/>
  <c r="I409"/>
  <c r="F409"/>
  <c r="E409"/>
  <c r="D409"/>
  <c r="C409"/>
  <c r="B409"/>
  <c r="A409"/>
  <c r="Y408"/>
  <c r="U408"/>
  <c r="R408"/>
  <c r="I408"/>
  <c r="F408"/>
  <c r="E408"/>
  <c r="D408"/>
  <c r="C408"/>
  <c r="B408"/>
  <c r="A408"/>
  <c r="Y407"/>
  <c r="U407"/>
  <c r="R407"/>
  <c r="I407"/>
  <c r="F407"/>
  <c r="E407"/>
  <c r="D407"/>
  <c r="C407"/>
  <c r="B407"/>
  <c r="A407"/>
  <c r="Y406"/>
  <c r="U406"/>
  <c r="R406"/>
  <c r="I406"/>
  <c r="F406"/>
  <c r="E406"/>
  <c r="D406"/>
  <c r="C406"/>
  <c r="B406"/>
  <c r="A406"/>
  <c r="Y405"/>
  <c r="U405"/>
  <c r="R405"/>
  <c r="I405"/>
  <c r="F405"/>
  <c r="E405"/>
  <c r="D405"/>
  <c r="C405"/>
  <c r="B405"/>
  <c r="A405"/>
  <c r="Y404"/>
  <c r="U404"/>
  <c r="R404"/>
  <c r="I404"/>
  <c r="F404"/>
  <c r="E404"/>
  <c r="D404"/>
  <c r="C404"/>
  <c r="B404"/>
  <c r="A404"/>
  <c r="Y403"/>
  <c r="U403"/>
  <c r="R403"/>
  <c r="I403"/>
  <c r="F403"/>
  <c r="E403"/>
  <c r="D403"/>
  <c r="C403"/>
  <c r="B403"/>
  <c r="A403"/>
  <c r="Y402"/>
  <c r="U402"/>
  <c r="R402"/>
  <c r="I402"/>
  <c r="F402"/>
  <c r="E402"/>
  <c r="D402"/>
  <c r="C402"/>
  <c r="B402"/>
  <c r="A402"/>
  <c r="Y401"/>
  <c r="U401"/>
  <c r="R401"/>
  <c r="I401"/>
  <c r="F401"/>
  <c r="E401"/>
  <c r="D401"/>
  <c r="C401"/>
  <c r="B401"/>
  <c r="A401"/>
  <c r="Y400"/>
  <c r="U400"/>
  <c r="R400"/>
  <c r="I400"/>
  <c r="F400"/>
  <c r="E400"/>
  <c r="D400"/>
  <c r="C400"/>
  <c r="B400"/>
  <c r="A400"/>
  <c r="Y399"/>
  <c r="U399"/>
  <c r="R399"/>
  <c r="I399"/>
  <c r="F399"/>
  <c r="E399"/>
  <c r="D399"/>
  <c r="C399"/>
  <c r="B399"/>
  <c r="A399"/>
  <c r="Y398"/>
  <c r="U398"/>
  <c r="R398"/>
  <c r="I398"/>
  <c r="F398"/>
  <c r="E398"/>
  <c r="D398"/>
  <c r="C398"/>
  <c r="B398"/>
  <c r="A398"/>
  <c r="Y397"/>
  <c r="U397"/>
  <c r="R397"/>
  <c r="I397"/>
  <c r="F397"/>
  <c r="E397"/>
  <c r="D397"/>
  <c r="C397"/>
  <c r="B397"/>
  <c r="A397"/>
  <c r="Y396"/>
  <c r="U396"/>
  <c r="R396"/>
  <c r="I396"/>
  <c r="F396"/>
  <c r="E396"/>
  <c r="D396"/>
  <c r="C396"/>
  <c r="B396"/>
  <c r="A396"/>
  <c r="Y395"/>
  <c r="U395"/>
  <c r="R395"/>
  <c r="I395"/>
  <c r="F395"/>
  <c r="E395"/>
  <c r="D395"/>
  <c r="C395"/>
  <c r="B395"/>
  <c r="A395"/>
  <c r="Y394"/>
  <c r="U394"/>
  <c r="R394"/>
  <c r="I394"/>
  <c r="F394"/>
  <c r="E394"/>
  <c r="D394"/>
  <c r="C394"/>
  <c r="B394"/>
  <c r="A394"/>
  <c r="Y393"/>
  <c r="U393"/>
  <c r="R393"/>
  <c r="I393"/>
  <c r="F393"/>
  <c r="E393"/>
  <c r="D393"/>
  <c r="C393"/>
  <c r="B393"/>
  <c r="A393"/>
  <c r="Y392"/>
  <c r="U392"/>
  <c r="R392"/>
  <c r="I392"/>
  <c r="F392"/>
  <c r="E392"/>
  <c r="D392"/>
  <c r="C392"/>
  <c r="B392"/>
  <c r="A392"/>
  <c r="Y391"/>
  <c r="U391"/>
  <c r="R391"/>
  <c r="I391"/>
  <c r="F391"/>
  <c r="E391"/>
  <c r="D391"/>
  <c r="C391"/>
  <c r="B391"/>
  <c r="A391"/>
  <c r="Y390"/>
  <c r="U390"/>
  <c r="R390"/>
  <c r="I390"/>
  <c r="F390"/>
  <c r="E390"/>
  <c r="D390"/>
  <c r="C390"/>
  <c r="B390"/>
  <c r="A390"/>
  <c r="Y389"/>
  <c r="U389"/>
  <c r="R389"/>
  <c r="I389"/>
  <c r="F389"/>
  <c r="E389"/>
  <c r="D389"/>
  <c r="C389"/>
  <c r="B389"/>
  <c r="A389"/>
  <c r="Y388"/>
  <c r="U388"/>
  <c r="R388"/>
  <c r="I388"/>
  <c r="F388"/>
  <c r="E388"/>
  <c r="D388"/>
  <c r="C388"/>
  <c r="B388"/>
  <c r="A388"/>
  <c r="Y387"/>
  <c r="U387"/>
  <c r="R387"/>
  <c r="I387"/>
  <c r="F387"/>
  <c r="E387"/>
  <c r="D387"/>
  <c r="C387"/>
  <c r="B387"/>
  <c r="A387"/>
  <c r="Y386"/>
  <c r="U386"/>
  <c r="R386"/>
  <c r="I386"/>
  <c r="F386"/>
  <c r="E386"/>
  <c r="D386"/>
  <c r="C386"/>
  <c r="B386"/>
  <c r="A386"/>
  <c r="Y385"/>
  <c r="U385"/>
  <c r="R385"/>
  <c r="I385"/>
  <c r="F385"/>
  <c r="E385"/>
  <c r="D385"/>
  <c r="C385"/>
  <c r="B385"/>
  <c r="A385"/>
  <c r="Y384"/>
  <c r="U384"/>
  <c r="R384"/>
  <c r="I384"/>
  <c r="F384"/>
  <c r="E384"/>
  <c r="D384"/>
  <c r="C384"/>
  <c r="B384"/>
  <c r="A384"/>
  <c r="Y383"/>
  <c r="U383"/>
  <c r="R383"/>
  <c r="I383"/>
  <c r="F383"/>
  <c r="E383"/>
  <c r="D383"/>
  <c r="C383"/>
  <c r="B383"/>
  <c r="A383"/>
  <c r="Y382"/>
  <c r="U382"/>
  <c r="R382"/>
  <c r="I382"/>
  <c r="F382"/>
  <c r="E382"/>
  <c r="D382"/>
  <c r="C382"/>
  <c r="B382"/>
  <c r="A382"/>
  <c r="Y381"/>
  <c r="U381"/>
  <c r="R381"/>
  <c r="I381"/>
  <c r="F381"/>
  <c r="E381"/>
  <c r="D381"/>
  <c r="C381"/>
  <c r="B381"/>
  <c r="A381"/>
  <c r="Y380"/>
  <c r="U380"/>
  <c r="R380"/>
  <c r="I380"/>
  <c r="F380"/>
  <c r="E380"/>
  <c r="D380"/>
  <c r="C380"/>
  <c r="B380"/>
  <c r="A380"/>
  <c r="Y379"/>
  <c r="U379"/>
  <c r="R379"/>
  <c r="I379"/>
  <c r="F379"/>
  <c r="E379"/>
  <c r="D379"/>
  <c r="C379"/>
  <c r="B379"/>
  <c r="A379"/>
  <c r="Y378"/>
  <c r="U378"/>
  <c r="R378"/>
  <c r="I378"/>
  <c r="F378"/>
  <c r="E378"/>
  <c r="D378"/>
  <c r="C378"/>
  <c r="B378"/>
  <c r="A378"/>
  <c r="Y377"/>
  <c r="U377"/>
  <c r="R377"/>
  <c r="I377"/>
  <c r="F377"/>
  <c r="E377"/>
  <c r="D377"/>
  <c r="C377"/>
  <c r="B377"/>
  <c r="A377"/>
  <c r="Y376"/>
  <c r="U376"/>
  <c r="R376"/>
  <c r="I376"/>
  <c r="F376"/>
  <c r="E376"/>
  <c r="D376"/>
  <c r="C376"/>
  <c r="B376"/>
  <c r="A376"/>
  <c r="Y375"/>
  <c r="U375"/>
  <c r="R375"/>
  <c r="I375"/>
  <c r="F375"/>
  <c r="E375"/>
  <c r="D375"/>
  <c r="C375"/>
  <c r="B375"/>
  <c r="A375"/>
  <c r="Y374"/>
  <c r="U374"/>
  <c r="R374"/>
  <c r="I374"/>
  <c r="F374"/>
  <c r="E374"/>
  <c r="D374"/>
  <c r="C374"/>
  <c r="B374"/>
  <c r="A374"/>
  <c r="Y373"/>
  <c r="U373"/>
  <c r="R373"/>
  <c r="L373" s="1"/>
  <c r="I373"/>
  <c r="F373"/>
  <c r="E373"/>
  <c r="D373"/>
  <c r="C373"/>
  <c r="B373"/>
  <c r="A373"/>
  <c r="Y372"/>
  <c r="U372"/>
  <c r="R372"/>
  <c r="I372"/>
  <c r="F372"/>
  <c r="E372"/>
  <c r="D372"/>
  <c r="C372"/>
  <c r="B372"/>
  <c r="A372"/>
  <c r="Y371"/>
  <c r="U371"/>
  <c r="R371"/>
  <c r="I371"/>
  <c r="F371"/>
  <c r="E371"/>
  <c r="D371"/>
  <c r="C371"/>
  <c r="B371"/>
  <c r="A371"/>
  <c r="Y370"/>
  <c r="U370"/>
  <c r="R370"/>
  <c r="I370"/>
  <c r="F370"/>
  <c r="E370"/>
  <c r="D370"/>
  <c r="C370"/>
  <c r="B370"/>
  <c r="A370"/>
  <c r="Y369"/>
  <c r="U369"/>
  <c r="R369"/>
  <c r="I369"/>
  <c r="F369"/>
  <c r="E369"/>
  <c r="D369"/>
  <c r="C369"/>
  <c r="B369"/>
  <c r="A369"/>
  <c r="Y368"/>
  <c r="U368"/>
  <c r="R368"/>
  <c r="I368"/>
  <c r="F368"/>
  <c r="E368"/>
  <c r="D368"/>
  <c r="C368"/>
  <c r="B368"/>
  <c r="A368"/>
  <c r="Y367"/>
  <c r="U367"/>
  <c r="R367"/>
  <c r="I367"/>
  <c r="F367"/>
  <c r="E367"/>
  <c r="D367"/>
  <c r="C367"/>
  <c r="B367"/>
  <c r="A367"/>
  <c r="Y366"/>
  <c r="U366"/>
  <c r="R366"/>
  <c r="I366"/>
  <c r="F366"/>
  <c r="E366"/>
  <c r="D366"/>
  <c r="C366"/>
  <c r="B366"/>
  <c r="A366"/>
  <c r="Y365"/>
  <c r="U365"/>
  <c r="R365"/>
  <c r="I365"/>
  <c r="F365"/>
  <c r="E365"/>
  <c r="D365"/>
  <c r="C365"/>
  <c r="B365"/>
  <c r="A365"/>
  <c r="Y364"/>
  <c r="U364"/>
  <c r="R364"/>
  <c r="I364"/>
  <c r="F364"/>
  <c r="E364"/>
  <c r="D364"/>
  <c r="C364"/>
  <c r="B364"/>
  <c r="A364"/>
  <c r="Y363"/>
  <c r="U363"/>
  <c r="R363"/>
  <c r="I363"/>
  <c r="F363"/>
  <c r="E363"/>
  <c r="D363"/>
  <c r="C363"/>
  <c r="B363"/>
  <c r="A363"/>
  <c r="Y362"/>
  <c r="U362"/>
  <c r="R362"/>
  <c r="I362"/>
  <c r="F362"/>
  <c r="E362"/>
  <c r="D362"/>
  <c r="C362"/>
  <c r="B362"/>
  <c r="A362"/>
  <c r="Y361"/>
  <c r="U361"/>
  <c r="R361"/>
  <c r="I361"/>
  <c r="F361"/>
  <c r="E361"/>
  <c r="D361"/>
  <c r="C361"/>
  <c r="B361"/>
  <c r="A361"/>
  <c r="Y360"/>
  <c r="U360"/>
  <c r="R360"/>
  <c r="I360"/>
  <c r="F360"/>
  <c r="E360"/>
  <c r="D360"/>
  <c r="C360"/>
  <c r="B360"/>
  <c r="A360"/>
  <c r="Y359"/>
  <c r="U359"/>
  <c r="R359"/>
  <c r="I359"/>
  <c r="F359"/>
  <c r="E359"/>
  <c r="D359"/>
  <c r="C359"/>
  <c r="B359"/>
  <c r="A359"/>
  <c r="Y358"/>
  <c r="U358"/>
  <c r="R358"/>
  <c r="I358"/>
  <c r="F358"/>
  <c r="E358"/>
  <c r="D358"/>
  <c r="C358"/>
  <c r="B358"/>
  <c r="A358"/>
  <c r="Y357"/>
  <c r="U357"/>
  <c r="R357"/>
  <c r="I357"/>
  <c r="F357"/>
  <c r="E357"/>
  <c r="D357"/>
  <c r="C357"/>
  <c r="B357"/>
  <c r="A357"/>
  <c r="Y356"/>
  <c r="U356"/>
  <c r="R356"/>
  <c r="I356"/>
  <c r="F356"/>
  <c r="E356"/>
  <c r="D356"/>
  <c r="C356"/>
  <c r="B356"/>
  <c r="A356"/>
  <c r="Y355"/>
  <c r="U355"/>
  <c r="R355"/>
  <c r="I355"/>
  <c r="F355"/>
  <c r="E355"/>
  <c r="D355"/>
  <c r="C355"/>
  <c r="B355"/>
  <c r="A355"/>
  <c r="Y354"/>
  <c r="U354"/>
  <c r="R354"/>
  <c r="I354"/>
  <c r="F354"/>
  <c r="E354"/>
  <c r="D354"/>
  <c r="C354"/>
  <c r="B354"/>
  <c r="A354"/>
  <c r="Y353"/>
  <c r="U353"/>
  <c r="R353"/>
  <c r="I353"/>
  <c r="F353"/>
  <c r="E353"/>
  <c r="D353"/>
  <c r="C353"/>
  <c r="B353"/>
  <c r="A353"/>
  <c r="Y352"/>
  <c r="U352"/>
  <c r="R352"/>
  <c r="I352"/>
  <c r="F352"/>
  <c r="E352"/>
  <c r="D352"/>
  <c r="C352"/>
  <c r="B352"/>
  <c r="A352"/>
  <c r="Y351"/>
  <c r="U351"/>
  <c r="R351"/>
  <c r="I351"/>
  <c r="F351"/>
  <c r="E351"/>
  <c r="D351"/>
  <c r="C351"/>
  <c r="B351"/>
  <c r="A351"/>
  <c r="Y350"/>
  <c r="U350"/>
  <c r="R350"/>
  <c r="I350"/>
  <c r="F350"/>
  <c r="E350"/>
  <c r="D350"/>
  <c r="C350"/>
  <c r="B350"/>
  <c r="A350"/>
  <c r="Y349"/>
  <c r="U349"/>
  <c r="R349"/>
  <c r="I349"/>
  <c r="F349"/>
  <c r="E349"/>
  <c r="D349"/>
  <c r="C349"/>
  <c r="B349"/>
  <c r="A349"/>
  <c r="Y348"/>
  <c r="U348"/>
  <c r="R348"/>
  <c r="I348"/>
  <c r="F348"/>
  <c r="E348"/>
  <c r="D348"/>
  <c r="C348"/>
  <c r="B348"/>
  <c r="A348"/>
  <c r="Y347"/>
  <c r="U347"/>
  <c r="R347"/>
  <c r="I347"/>
  <c r="F347"/>
  <c r="E347"/>
  <c r="D347"/>
  <c r="C347"/>
  <c r="B347"/>
  <c r="A347"/>
  <c r="Y346"/>
  <c r="U346"/>
  <c r="R346"/>
  <c r="I346"/>
  <c r="F346"/>
  <c r="E346"/>
  <c r="D346"/>
  <c r="C346"/>
  <c r="B346"/>
  <c r="A346"/>
  <c r="Y345"/>
  <c r="U345"/>
  <c r="R345"/>
  <c r="I345"/>
  <c r="F345"/>
  <c r="E345"/>
  <c r="D345"/>
  <c r="C345"/>
  <c r="B345"/>
  <c r="A345"/>
  <c r="Y344"/>
  <c r="U344"/>
  <c r="R344"/>
  <c r="I344"/>
  <c r="F344"/>
  <c r="E344"/>
  <c r="D344"/>
  <c r="C344"/>
  <c r="B344"/>
  <c r="A344"/>
  <c r="Y343"/>
  <c r="U343"/>
  <c r="R343"/>
  <c r="I343"/>
  <c r="F343"/>
  <c r="E343"/>
  <c r="D343"/>
  <c r="C343"/>
  <c r="B343"/>
  <c r="A343"/>
  <c r="Y342"/>
  <c r="U342"/>
  <c r="R342"/>
  <c r="I342"/>
  <c r="F342"/>
  <c r="E342"/>
  <c r="D342"/>
  <c r="C342"/>
  <c r="B342"/>
  <c r="A342"/>
  <c r="Y341"/>
  <c r="U341"/>
  <c r="R341"/>
  <c r="I341"/>
  <c r="F341"/>
  <c r="E341"/>
  <c r="D341"/>
  <c r="C341"/>
  <c r="B341"/>
  <c r="A341"/>
  <c r="Y340"/>
  <c r="U340"/>
  <c r="R340"/>
  <c r="I340"/>
  <c r="F340"/>
  <c r="E340"/>
  <c r="D340"/>
  <c r="C340"/>
  <c r="B340"/>
  <c r="A340"/>
  <c r="Y339"/>
  <c r="U339"/>
  <c r="R339"/>
  <c r="I339"/>
  <c r="F339"/>
  <c r="E339"/>
  <c r="D339"/>
  <c r="C339"/>
  <c r="B339"/>
  <c r="A339"/>
  <c r="Y338"/>
  <c r="U338"/>
  <c r="R338"/>
  <c r="I338"/>
  <c r="F338"/>
  <c r="E338"/>
  <c r="D338"/>
  <c r="C338"/>
  <c r="B338"/>
  <c r="A338"/>
  <c r="Y337"/>
  <c r="U337"/>
  <c r="R337"/>
  <c r="I337"/>
  <c r="F337"/>
  <c r="E337"/>
  <c r="D337"/>
  <c r="C337"/>
  <c r="B337"/>
  <c r="A337"/>
  <c r="Y336"/>
  <c r="U336"/>
  <c r="R336"/>
  <c r="I336"/>
  <c r="F336"/>
  <c r="E336"/>
  <c r="D336"/>
  <c r="C336"/>
  <c r="B336"/>
  <c r="A336"/>
  <c r="Y335"/>
  <c r="U335"/>
  <c r="R335"/>
  <c r="I335"/>
  <c r="F335"/>
  <c r="E335"/>
  <c r="D335"/>
  <c r="C335"/>
  <c r="B335"/>
  <c r="A335"/>
  <c r="Y334"/>
  <c r="U334"/>
  <c r="R334"/>
  <c r="I334"/>
  <c r="F334"/>
  <c r="E334"/>
  <c r="D334"/>
  <c r="C334"/>
  <c r="B334"/>
  <c r="A334"/>
  <c r="Y333"/>
  <c r="U333"/>
  <c r="R333"/>
  <c r="I333"/>
  <c r="F333"/>
  <c r="E333"/>
  <c r="D333"/>
  <c r="C333"/>
  <c r="B333"/>
  <c r="A333"/>
  <c r="Y332"/>
  <c r="L332" s="1"/>
  <c r="I332"/>
  <c r="F332"/>
  <c r="E332"/>
  <c r="D332"/>
  <c r="C332"/>
  <c r="B332"/>
  <c r="A332"/>
  <c r="Y331"/>
  <c r="I331"/>
  <c r="F331"/>
  <c r="E331"/>
  <c r="D331"/>
  <c r="C331"/>
  <c r="B331"/>
  <c r="A331"/>
  <c r="Y330"/>
  <c r="L330" s="1"/>
  <c r="I330"/>
  <c r="F330"/>
  <c r="E330"/>
  <c r="D330"/>
  <c r="C330"/>
  <c r="B330"/>
  <c r="A330"/>
  <c r="Y329"/>
  <c r="L329" s="1"/>
  <c r="M329" s="1"/>
  <c r="J286" i="7" s="1"/>
  <c r="I329" i="5"/>
  <c r="F329"/>
  <c r="E329"/>
  <c r="D329"/>
  <c r="C329"/>
  <c r="B329"/>
  <c r="A329"/>
  <c r="Y328"/>
  <c r="L328" s="1"/>
  <c r="M328" s="1"/>
  <c r="I328"/>
  <c r="F328"/>
  <c r="E328"/>
  <c r="D328"/>
  <c r="C328"/>
  <c r="B328"/>
  <c r="A328"/>
  <c r="Y327"/>
  <c r="I327"/>
  <c r="F327"/>
  <c r="E327"/>
  <c r="D327"/>
  <c r="C327"/>
  <c r="B327"/>
  <c r="A327"/>
  <c r="Y326"/>
  <c r="L326" s="1"/>
  <c r="K326" s="1"/>
  <c r="N326" s="1"/>
  <c r="I326"/>
  <c r="F326"/>
  <c r="E326"/>
  <c r="D326"/>
  <c r="C326"/>
  <c r="B326"/>
  <c r="A326"/>
  <c r="Y325"/>
  <c r="I325"/>
  <c r="F325"/>
  <c r="E325"/>
  <c r="D325"/>
  <c r="C325"/>
  <c r="B325"/>
  <c r="A325"/>
  <c r="Y324"/>
  <c r="L324" s="1"/>
  <c r="K324" s="1"/>
  <c r="N324" s="1"/>
  <c r="I324"/>
  <c r="F324"/>
  <c r="E324"/>
  <c r="D324"/>
  <c r="C324"/>
  <c r="B324"/>
  <c r="A324"/>
  <c r="Y323"/>
  <c r="L323" s="1"/>
  <c r="K323" s="1"/>
  <c r="N323" s="1"/>
  <c r="I323"/>
  <c r="F323"/>
  <c r="E323"/>
  <c r="D323"/>
  <c r="C323"/>
  <c r="B323"/>
  <c r="A323"/>
  <c r="Y322"/>
  <c r="L322" s="1"/>
  <c r="I322"/>
  <c r="F322"/>
  <c r="E322"/>
  <c r="D322"/>
  <c r="C322"/>
  <c r="B322"/>
  <c r="A322"/>
  <c r="Y321"/>
  <c r="L321" s="1"/>
  <c r="I321"/>
  <c r="F321"/>
  <c r="E321"/>
  <c r="D321"/>
  <c r="C321"/>
  <c r="B321"/>
  <c r="A321"/>
  <c r="Y320"/>
  <c r="L320" s="1"/>
  <c r="I320"/>
  <c r="F320"/>
  <c r="E320"/>
  <c r="D320"/>
  <c r="C320"/>
  <c r="B320"/>
  <c r="A320"/>
  <c r="Y319"/>
  <c r="L319" s="1"/>
  <c r="K319" s="1"/>
  <c r="N319" s="1"/>
  <c r="I319"/>
  <c r="F319"/>
  <c r="E319"/>
  <c r="D319"/>
  <c r="C319"/>
  <c r="B319"/>
  <c r="A319"/>
  <c r="Y318"/>
  <c r="L318" s="1"/>
  <c r="I318"/>
  <c r="F318"/>
  <c r="E318"/>
  <c r="D318"/>
  <c r="C318"/>
  <c r="B318"/>
  <c r="A318"/>
  <c r="Y317"/>
  <c r="I317"/>
  <c r="F317"/>
  <c r="E317"/>
  <c r="D317"/>
  <c r="C317"/>
  <c r="B317"/>
  <c r="A317"/>
  <c r="Y316"/>
  <c r="L316" s="1"/>
  <c r="I316"/>
  <c r="F316"/>
  <c r="E316"/>
  <c r="D316"/>
  <c r="C316"/>
  <c r="B316"/>
  <c r="A316"/>
  <c r="Y315"/>
  <c r="I315"/>
  <c r="F315"/>
  <c r="E315"/>
  <c r="D315"/>
  <c r="C315"/>
  <c r="B315"/>
  <c r="A315"/>
  <c r="Y314"/>
  <c r="L314" s="1"/>
  <c r="M314" s="1"/>
  <c r="J271" i="7" s="1"/>
  <c r="I314" i="5"/>
  <c r="F314"/>
  <c r="E314"/>
  <c r="D314"/>
  <c r="C314"/>
  <c r="B314"/>
  <c r="A314"/>
  <c r="Y313"/>
  <c r="I313"/>
  <c r="F313"/>
  <c r="E313"/>
  <c r="D313"/>
  <c r="C313"/>
  <c r="B313"/>
  <c r="A313"/>
  <c r="Y312"/>
  <c r="L312" s="1"/>
  <c r="M312" s="1"/>
  <c r="J269" i="7" s="1"/>
  <c r="I312" i="5"/>
  <c r="F312"/>
  <c r="E312"/>
  <c r="D312"/>
  <c r="C312"/>
  <c r="B312"/>
  <c r="A312"/>
  <c r="Y311"/>
  <c r="I311"/>
  <c r="F311"/>
  <c r="E311"/>
  <c r="D311"/>
  <c r="C311"/>
  <c r="B311"/>
  <c r="A311"/>
  <c r="Y310"/>
  <c r="L310" s="1"/>
  <c r="K310" s="1"/>
  <c r="N310" s="1"/>
  <c r="I310"/>
  <c r="F310"/>
  <c r="E310"/>
  <c r="D310"/>
  <c r="C310"/>
  <c r="B310"/>
  <c r="A310"/>
  <c r="Y309"/>
  <c r="L309" s="1"/>
  <c r="I309"/>
  <c r="F309"/>
  <c r="E309"/>
  <c r="D309"/>
  <c r="C309"/>
  <c r="B309"/>
  <c r="A309"/>
  <c r="Y308"/>
  <c r="L308" s="1"/>
  <c r="I308"/>
  <c r="F308"/>
  <c r="E308"/>
  <c r="D308"/>
  <c r="C308"/>
  <c r="B308"/>
  <c r="A308"/>
  <c r="Y307"/>
  <c r="L307" s="1"/>
  <c r="I307"/>
  <c r="F307"/>
  <c r="E307"/>
  <c r="D307"/>
  <c r="C307"/>
  <c r="B307"/>
  <c r="A307"/>
  <c r="Y306"/>
  <c r="L306" s="1"/>
  <c r="I306"/>
  <c r="F306"/>
  <c r="E306"/>
  <c r="D306"/>
  <c r="C306"/>
  <c r="B306"/>
  <c r="A306"/>
  <c r="Y305"/>
  <c r="L305" s="1"/>
  <c r="M305" s="1"/>
  <c r="I305"/>
  <c r="F305"/>
  <c r="E305"/>
  <c r="D305"/>
  <c r="C305"/>
  <c r="B305"/>
  <c r="A305"/>
  <c r="Y304"/>
  <c r="L304" s="1"/>
  <c r="M304" s="1"/>
  <c r="J261" i="7" s="1"/>
  <c r="I304" i="5"/>
  <c r="F304"/>
  <c r="E304"/>
  <c r="D304"/>
  <c r="C304"/>
  <c r="B304"/>
  <c r="A304"/>
  <c r="Y303"/>
  <c r="I303"/>
  <c r="F303"/>
  <c r="E303"/>
  <c r="D303"/>
  <c r="C303"/>
  <c r="B303"/>
  <c r="A303"/>
  <c r="Y302"/>
  <c r="L302" s="1"/>
  <c r="M302" s="1"/>
  <c r="J259" i="7" s="1"/>
  <c r="I302" i="5"/>
  <c r="F302"/>
  <c r="E302"/>
  <c r="D302"/>
  <c r="C302"/>
  <c r="B302"/>
  <c r="A302"/>
  <c r="Y301"/>
  <c r="I301"/>
  <c r="F301"/>
  <c r="E301"/>
  <c r="D301"/>
  <c r="C301"/>
  <c r="B301"/>
  <c r="A301"/>
  <c r="Y300"/>
  <c r="L300" s="1"/>
  <c r="M300" s="1"/>
  <c r="J257" i="7" s="1"/>
  <c r="I300" i="5"/>
  <c r="F300"/>
  <c r="E300"/>
  <c r="D300"/>
  <c r="C300"/>
  <c r="B300"/>
  <c r="A300"/>
  <c r="Y299"/>
  <c r="I299"/>
  <c r="F299"/>
  <c r="E299"/>
  <c r="D299"/>
  <c r="C299"/>
  <c r="B299"/>
  <c r="A299"/>
  <c r="Y298"/>
  <c r="L298" s="1"/>
  <c r="M298" s="1"/>
  <c r="J255" i="7" s="1"/>
  <c r="I298" i="5"/>
  <c r="F298"/>
  <c r="E298"/>
  <c r="D298"/>
  <c r="C298"/>
  <c r="B298"/>
  <c r="A298"/>
  <c r="Y297"/>
  <c r="L297" s="1"/>
  <c r="I297"/>
  <c r="F297"/>
  <c r="E297"/>
  <c r="D297"/>
  <c r="C297"/>
  <c r="B297"/>
  <c r="A297"/>
  <c r="Y296"/>
  <c r="L296" s="1"/>
  <c r="M296" s="1"/>
  <c r="I296"/>
  <c r="F296"/>
  <c r="E296"/>
  <c r="D296"/>
  <c r="C296"/>
  <c r="B296"/>
  <c r="A296"/>
  <c r="Y295"/>
  <c r="I295"/>
  <c r="F295"/>
  <c r="E295"/>
  <c r="D295"/>
  <c r="C295"/>
  <c r="B295"/>
  <c r="A295"/>
  <c r="Y294"/>
  <c r="L294" s="1"/>
  <c r="M294" s="1"/>
  <c r="J251" i="7" s="1"/>
  <c r="I294" i="5"/>
  <c r="F294"/>
  <c r="E294"/>
  <c r="D294"/>
  <c r="C294"/>
  <c r="B294"/>
  <c r="A294"/>
  <c r="Y293"/>
  <c r="I293"/>
  <c r="F293"/>
  <c r="E293"/>
  <c r="D293"/>
  <c r="C293"/>
  <c r="B293"/>
  <c r="A293"/>
  <c r="Y292"/>
  <c r="L292" s="1"/>
  <c r="M292" s="1"/>
  <c r="I292"/>
  <c r="F292"/>
  <c r="E292"/>
  <c r="D292"/>
  <c r="C292"/>
  <c r="B292"/>
  <c r="A292"/>
  <c r="Y291"/>
  <c r="L291" s="1"/>
  <c r="I291"/>
  <c r="F291"/>
  <c r="E291"/>
  <c r="D291"/>
  <c r="C291"/>
  <c r="B291"/>
  <c r="A291"/>
  <c r="Y290"/>
  <c r="L290" s="1"/>
  <c r="I290"/>
  <c r="F290"/>
  <c r="E290"/>
  <c r="D290"/>
  <c r="C290"/>
  <c r="B290"/>
  <c r="A290"/>
  <c r="Y289"/>
  <c r="L289" s="1"/>
  <c r="M289" s="1"/>
  <c r="J246" i="7" s="1"/>
  <c r="I289" i="5"/>
  <c r="F289"/>
  <c r="E289"/>
  <c r="D289"/>
  <c r="C289"/>
  <c r="B289"/>
  <c r="A289"/>
  <c r="Y288"/>
  <c r="L288" s="1"/>
  <c r="M288" s="1"/>
  <c r="J245" i="7" s="1"/>
  <c r="I288" i="5"/>
  <c r="F288"/>
  <c r="E288"/>
  <c r="D288"/>
  <c r="C288"/>
  <c r="B288"/>
  <c r="A288"/>
  <c r="Y287"/>
  <c r="L287" s="1"/>
  <c r="I287"/>
  <c r="F287"/>
  <c r="E287"/>
  <c r="D287"/>
  <c r="C287"/>
  <c r="B287"/>
  <c r="A287"/>
  <c r="Y286"/>
  <c r="L286" s="1"/>
  <c r="K286" s="1"/>
  <c r="N286" s="1"/>
  <c r="I286"/>
  <c r="F286"/>
  <c r="E286"/>
  <c r="D286"/>
  <c r="C286"/>
  <c r="B286"/>
  <c r="A286"/>
  <c r="Y285"/>
  <c r="I285"/>
  <c r="F285"/>
  <c r="E285"/>
  <c r="D285"/>
  <c r="C285"/>
  <c r="B285"/>
  <c r="A285"/>
  <c r="Y284"/>
  <c r="L284" s="1"/>
  <c r="I284"/>
  <c r="F284"/>
  <c r="E284"/>
  <c r="D284"/>
  <c r="C284"/>
  <c r="B284"/>
  <c r="A284"/>
  <c r="Y283"/>
  <c r="L283" s="1"/>
  <c r="K283" s="1"/>
  <c r="N283" s="1"/>
  <c r="I283"/>
  <c r="F283"/>
  <c r="E283"/>
  <c r="D283"/>
  <c r="C283"/>
  <c r="B283"/>
  <c r="A283"/>
  <c r="Y282"/>
  <c r="L282" s="1"/>
  <c r="K282" s="1"/>
  <c r="N282" s="1"/>
  <c r="I282"/>
  <c r="F282"/>
  <c r="E282"/>
  <c r="D282"/>
  <c r="C282"/>
  <c r="B282"/>
  <c r="A282"/>
  <c r="Y281"/>
  <c r="I281"/>
  <c r="F281"/>
  <c r="E281"/>
  <c r="D281"/>
  <c r="C281"/>
  <c r="B281"/>
  <c r="A281"/>
  <c r="Y280"/>
  <c r="L280" s="1"/>
  <c r="M280" s="1"/>
  <c r="I280"/>
  <c r="F280"/>
  <c r="E280"/>
  <c r="D280"/>
  <c r="C280"/>
  <c r="B280"/>
  <c r="A280"/>
  <c r="Y279"/>
  <c r="L279" s="1"/>
  <c r="I279"/>
  <c r="F279"/>
  <c r="E279"/>
  <c r="D279"/>
  <c r="C279"/>
  <c r="B279"/>
  <c r="A279"/>
  <c r="Y278"/>
  <c r="L278" s="1"/>
  <c r="M278" s="1"/>
  <c r="J235" i="7" s="1"/>
  <c r="I278" i="5"/>
  <c r="F278"/>
  <c r="E278"/>
  <c r="D278"/>
  <c r="C278"/>
  <c r="B278"/>
  <c r="A278"/>
  <c r="Y277"/>
  <c r="I277"/>
  <c r="F277"/>
  <c r="E277"/>
  <c r="D277"/>
  <c r="C277"/>
  <c r="B277"/>
  <c r="A277"/>
  <c r="Y276"/>
  <c r="L276" s="1"/>
  <c r="M276" s="1"/>
  <c r="J233" i="7" s="1"/>
  <c r="I276" i="5"/>
  <c r="F276"/>
  <c r="E276"/>
  <c r="D276"/>
  <c r="C276"/>
  <c r="B276"/>
  <c r="A276"/>
  <c r="Y275"/>
  <c r="I275"/>
  <c r="F275"/>
  <c r="E275"/>
  <c r="D275"/>
  <c r="C275"/>
  <c r="B275"/>
  <c r="A275"/>
  <c r="Y274"/>
  <c r="L274" s="1"/>
  <c r="K274" s="1"/>
  <c r="N274" s="1"/>
  <c r="I274"/>
  <c r="F274"/>
  <c r="E274"/>
  <c r="D274"/>
  <c r="C274"/>
  <c r="B274"/>
  <c r="A274"/>
  <c r="Y273"/>
  <c r="I273"/>
  <c r="F273"/>
  <c r="E273"/>
  <c r="D273"/>
  <c r="C273"/>
  <c r="B273"/>
  <c r="A273"/>
  <c r="Y272"/>
  <c r="L272" s="1"/>
  <c r="M272" s="1"/>
  <c r="J229" i="7" s="1"/>
  <c r="I272" i="5"/>
  <c r="F272"/>
  <c r="E272"/>
  <c r="D272"/>
  <c r="C272"/>
  <c r="B272"/>
  <c r="A272"/>
  <c r="Y271"/>
  <c r="I271"/>
  <c r="F271"/>
  <c r="E271"/>
  <c r="D271"/>
  <c r="C271"/>
  <c r="B271"/>
  <c r="A271"/>
  <c r="Y270"/>
  <c r="L270" s="1"/>
  <c r="M270" s="1"/>
  <c r="J227" i="7" s="1"/>
  <c r="I270" i="5"/>
  <c r="F270"/>
  <c r="E270"/>
  <c r="D270"/>
  <c r="C270"/>
  <c r="B270"/>
  <c r="A270"/>
  <c r="Y269"/>
  <c r="I269"/>
  <c r="F269"/>
  <c r="E269"/>
  <c r="D269"/>
  <c r="C269"/>
  <c r="B269"/>
  <c r="A269"/>
  <c r="Y268"/>
  <c r="L268" s="1"/>
  <c r="M268" s="1"/>
  <c r="J225" i="7" s="1"/>
  <c r="I268" i="5"/>
  <c r="F268"/>
  <c r="E268"/>
  <c r="D268"/>
  <c r="C268"/>
  <c r="B268"/>
  <c r="A268"/>
  <c r="Y267"/>
  <c r="I267"/>
  <c r="F267"/>
  <c r="E267"/>
  <c r="D267"/>
  <c r="C267"/>
  <c r="B267"/>
  <c r="A267"/>
  <c r="Y266"/>
  <c r="L266" s="1"/>
  <c r="I266"/>
  <c r="F266"/>
  <c r="E266"/>
  <c r="D266"/>
  <c r="C266"/>
  <c r="B266"/>
  <c r="A266"/>
  <c r="Y265"/>
  <c r="I265"/>
  <c r="F265"/>
  <c r="E265"/>
  <c r="D265"/>
  <c r="C265"/>
  <c r="B265"/>
  <c r="A265"/>
  <c r="Y264"/>
  <c r="L264" s="1"/>
  <c r="I264"/>
  <c r="F264"/>
  <c r="E264"/>
  <c r="D264"/>
  <c r="C264"/>
  <c r="B264"/>
  <c r="A264"/>
  <c r="Y263"/>
  <c r="I263"/>
  <c r="F263"/>
  <c r="E263"/>
  <c r="D263"/>
  <c r="C263"/>
  <c r="B263"/>
  <c r="A263"/>
  <c r="Y262"/>
  <c r="L262" s="1"/>
  <c r="K262" s="1"/>
  <c r="N262" s="1"/>
  <c r="I262"/>
  <c r="F262"/>
  <c r="E262"/>
  <c r="D262"/>
  <c r="C262"/>
  <c r="B262"/>
  <c r="A262"/>
  <c r="Y261"/>
  <c r="I261"/>
  <c r="F261"/>
  <c r="E261"/>
  <c r="D261"/>
  <c r="C261"/>
  <c r="B261"/>
  <c r="A261"/>
  <c r="Y260"/>
  <c r="L260" s="1"/>
  <c r="I260"/>
  <c r="F260"/>
  <c r="E260"/>
  <c r="D260"/>
  <c r="C260"/>
  <c r="B260"/>
  <c r="A260"/>
  <c r="Y259"/>
  <c r="I259"/>
  <c r="F259"/>
  <c r="E259"/>
  <c r="D259"/>
  <c r="C259"/>
  <c r="B259"/>
  <c r="A259"/>
  <c r="Y258"/>
  <c r="L258" s="1"/>
  <c r="K258" s="1"/>
  <c r="N258" s="1"/>
  <c r="I258"/>
  <c r="F258"/>
  <c r="E258"/>
  <c r="D258"/>
  <c r="C258"/>
  <c r="B258"/>
  <c r="A258"/>
  <c r="Y257"/>
  <c r="I257"/>
  <c r="F257"/>
  <c r="E257"/>
  <c r="D257"/>
  <c r="C257"/>
  <c r="B257"/>
  <c r="A257"/>
  <c r="Y256"/>
  <c r="L256" s="1"/>
  <c r="M256" s="1"/>
  <c r="I256"/>
  <c r="F256"/>
  <c r="E256"/>
  <c r="D256"/>
  <c r="C256"/>
  <c r="B256"/>
  <c r="A256"/>
  <c r="Y255"/>
  <c r="I255"/>
  <c r="F255"/>
  <c r="E255"/>
  <c r="D255"/>
  <c r="C255"/>
  <c r="B255"/>
  <c r="A255"/>
  <c r="Y254"/>
  <c r="L254" s="1"/>
  <c r="I254"/>
  <c r="F254"/>
  <c r="E254"/>
  <c r="D254"/>
  <c r="C254"/>
  <c r="B254"/>
  <c r="A254"/>
  <c r="Y253"/>
  <c r="I253"/>
  <c r="F253"/>
  <c r="E253"/>
  <c r="D253"/>
  <c r="C253"/>
  <c r="B253"/>
  <c r="A253"/>
  <c r="Y252"/>
  <c r="L252" s="1"/>
  <c r="I252"/>
  <c r="F252"/>
  <c r="E252"/>
  <c r="D252"/>
  <c r="C252"/>
  <c r="B252"/>
  <c r="A252"/>
  <c r="Y251"/>
  <c r="I251"/>
  <c r="F251"/>
  <c r="E251"/>
  <c r="D251"/>
  <c r="C251"/>
  <c r="B251"/>
  <c r="A251"/>
  <c r="Y250"/>
  <c r="L250" s="1"/>
  <c r="I250"/>
  <c r="F250"/>
  <c r="E250"/>
  <c r="D250"/>
  <c r="C250"/>
  <c r="B250"/>
  <c r="A250"/>
  <c r="Y249"/>
  <c r="I249"/>
  <c r="F249"/>
  <c r="E249"/>
  <c r="D249"/>
  <c r="C249"/>
  <c r="B249"/>
  <c r="A249"/>
  <c r="Y248"/>
  <c r="L248" s="1"/>
  <c r="I248"/>
  <c r="F248"/>
  <c r="E248"/>
  <c r="D248"/>
  <c r="C248"/>
  <c r="B248"/>
  <c r="A248"/>
  <c r="Y247"/>
  <c r="I247"/>
  <c r="F247"/>
  <c r="E247"/>
  <c r="D247"/>
  <c r="C247"/>
  <c r="B247"/>
  <c r="A247"/>
  <c r="Y246"/>
  <c r="L246" s="1"/>
  <c r="M246" s="1"/>
  <c r="I246"/>
  <c r="F246"/>
  <c r="E246"/>
  <c r="D246"/>
  <c r="C246"/>
  <c r="B246"/>
  <c r="A246"/>
  <c r="Y245"/>
  <c r="I245"/>
  <c r="F245"/>
  <c r="E245"/>
  <c r="D245"/>
  <c r="C245"/>
  <c r="B245"/>
  <c r="A245"/>
  <c r="Y244"/>
  <c r="L244" s="1"/>
  <c r="M244" s="1"/>
  <c r="I244"/>
  <c r="F244"/>
  <c r="E244"/>
  <c r="D244"/>
  <c r="C244"/>
  <c r="B244"/>
  <c r="A244"/>
  <c r="Y243"/>
  <c r="I243"/>
  <c r="F243"/>
  <c r="E243"/>
  <c r="D243"/>
  <c r="C243"/>
  <c r="B243"/>
  <c r="A243"/>
  <c r="Y242"/>
  <c r="L242" s="1"/>
  <c r="M242" s="1"/>
  <c r="I242"/>
  <c r="F242"/>
  <c r="E242"/>
  <c r="D242"/>
  <c r="C242"/>
  <c r="B242"/>
  <c r="A242"/>
  <c r="Y241"/>
  <c r="I241"/>
  <c r="F241"/>
  <c r="E241"/>
  <c r="D241"/>
  <c r="C241"/>
  <c r="B241"/>
  <c r="A241"/>
  <c r="Y240"/>
  <c r="L240" s="1"/>
  <c r="K240" s="1"/>
  <c r="N240" s="1"/>
  <c r="I240"/>
  <c r="F240"/>
  <c r="E240"/>
  <c r="D240"/>
  <c r="C240"/>
  <c r="B240"/>
  <c r="A240"/>
  <c r="Y239"/>
  <c r="I239"/>
  <c r="F239"/>
  <c r="E239"/>
  <c r="D239"/>
  <c r="C239"/>
  <c r="B239"/>
  <c r="A239"/>
  <c r="Y238"/>
  <c r="L238" s="1"/>
  <c r="K238" s="1"/>
  <c r="N238" s="1"/>
  <c r="I238"/>
  <c r="F238"/>
  <c r="E238"/>
  <c r="D238"/>
  <c r="C238"/>
  <c r="B238"/>
  <c r="A238"/>
  <c r="Y237"/>
  <c r="L237" s="1"/>
  <c r="K237" s="1"/>
  <c r="N237" s="1"/>
  <c r="I237"/>
  <c r="F237"/>
  <c r="E237"/>
  <c r="D237"/>
  <c r="C237"/>
  <c r="B237"/>
  <c r="A237"/>
  <c r="Y236"/>
  <c r="L236" s="1"/>
  <c r="M236" s="1"/>
  <c r="I236"/>
  <c r="F236"/>
  <c r="E236"/>
  <c r="D236"/>
  <c r="C236"/>
  <c r="B236"/>
  <c r="A236"/>
  <c r="Y235"/>
  <c r="I235"/>
  <c r="F235"/>
  <c r="E235"/>
  <c r="D235"/>
  <c r="C235"/>
  <c r="B235"/>
  <c r="A235"/>
  <c r="Y234"/>
  <c r="L234" s="1"/>
  <c r="I234"/>
  <c r="F234"/>
  <c r="E234"/>
  <c r="D234"/>
  <c r="C234"/>
  <c r="B234"/>
  <c r="A234"/>
  <c r="Y233"/>
  <c r="L233" s="1"/>
  <c r="I233"/>
  <c r="F233"/>
  <c r="E233"/>
  <c r="D233"/>
  <c r="C233"/>
  <c r="B233"/>
  <c r="A233"/>
  <c r="Y232"/>
  <c r="L232" s="1"/>
  <c r="I232"/>
  <c r="F232"/>
  <c r="E232"/>
  <c r="D232"/>
  <c r="C232"/>
  <c r="B232"/>
  <c r="A232"/>
  <c r="Y231"/>
  <c r="I231"/>
  <c r="F231"/>
  <c r="E231"/>
  <c r="D231"/>
  <c r="C231"/>
  <c r="B231"/>
  <c r="A231"/>
  <c r="Y230"/>
  <c r="L230" s="1"/>
  <c r="I230"/>
  <c r="F230"/>
  <c r="E230"/>
  <c r="D230"/>
  <c r="C230"/>
  <c r="B230"/>
  <c r="A230"/>
  <c r="Y229"/>
  <c r="L229" s="1"/>
  <c r="K229" s="1"/>
  <c r="N229" s="1"/>
  <c r="I229"/>
  <c r="F229"/>
  <c r="E229"/>
  <c r="D229"/>
  <c r="C229"/>
  <c r="B229"/>
  <c r="A229"/>
  <c r="Y228"/>
  <c r="L228" s="1"/>
  <c r="I228"/>
  <c r="F228"/>
  <c r="E228"/>
  <c r="D228"/>
  <c r="C228"/>
  <c r="B228"/>
  <c r="A228"/>
  <c r="Y227"/>
  <c r="I227"/>
  <c r="F227"/>
  <c r="E227"/>
  <c r="D227"/>
  <c r="C227"/>
  <c r="B227"/>
  <c r="A227"/>
  <c r="Y226"/>
  <c r="L226" s="1"/>
  <c r="I226"/>
  <c r="F226"/>
  <c r="E226"/>
  <c r="D226"/>
  <c r="C226"/>
  <c r="B226"/>
  <c r="A226"/>
  <c r="Y225"/>
  <c r="I225"/>
  <c r="F225"/>
  <c r="E225"/>
  <c r="D225"/>
  <c r="C225"/>
  <c r="B225"/>
  <c r="A225"/>
  <c r="Y224"/>
  <c r="L224" s="1"/>
  <c r="M224" s="1"/>
  <c r="I224"/>
  <c r="F224"/>
  <c r="E224"/>
  <c r="D224"/>
  <c r="C224"/>
  <c r="B224"/>
  <c r="A224"/>
  <c r="Y223"/>
  <c r="I223"/>
  <c r="F223"/>
  <c r="E223"/>
  <c r="D223"/>
  <c r="C223"/>
  <c r="B223"/>
  <c r="A223"/>
  <c r="Y222"/>
  <c r="L222" s="1"/>
  <c r="I222"/>
  <c r="F222"/>
  <c r="E222"/>
  <c r="D222"/>
  <c r="C222"/>
  <c r="B222"/>
  <c r="A222"/>
  <c r="Y221"/>
  <c r="I221"/>
  <c r="F221"/>
  <c r="E221"/>
  <c r="D221"/>
  <c r="C221"/>
  <c r="B221"/>
  <c r="A221"/>
  <c r="Y220"/>
  <c r="L220" s="1"/>
  <c r="M220" s="1"/>
  <c r="I220"/>
  <c r="F220"/>
  <c r="E220"/>
  <c r="D220"/>
  <c r="C220"/>
  <c r="B220"/>
  <c r="A220"/>
  <c r="Y219"/>
  <c r="I219"/>
  <c r="F219"/>
  <c r="E219"/>
  <c r="D219"/>
  <c r="C219"/>
  <c r="B219"/>
  <c r="A219"/>
  <c r="Y218"/>
  <c r="L218" s="1"/>
  <c r="I218"/>
  <c r="F218"/>
  <c r="E218"/>
  <c r="D218"/>
  <c r="C218"/>
  <c r="B218"/>
  <c r="A218"/>
  <c r="Y217"/>
  <c r="L217" s="1"/>
  <c r="K217" s="1"/>
  <c r="N217" s="1"/>
  <c r="I217"/>
  <c r="F217"/>
  <c r="E217"/>
  <c r="D217"/>
  <c r="C217"/>
  <c r="B217"/>
  <c r="A217"/>
  <c r="Y216"/>
  <c r="L216" s="1"/>
  <c r="K216" s="1"/>
  <c r="N216" s="1"/>
  <c r="I216"/>
  <c r="F216"/>
  <c r="E216"/>
  <c r="D216"/>
  <c r="C216"/>
  <c r="B216"/>
  <c r="A216"/>
  <c r="Y215"/>
  <c r="I215"/>
  <c r="F215"/>
  <c r="E215"/>
  <c r="D215"/>
  <c r="C215"/>
  <c r="B215"/>
  <c r="A215"/>
  <c r="Y214"/>
  <c r="L214" s="1"/>
  <c r="I214"/>
  <c r="F214"/>
  <c r="E214"/>
  <c r="D214"/>
  <c r="C214"/>
  <c r="B214"/>
  <c r="A214"/>
  <c r="Y213"/>
  <c r="L213" s="1"/>
  <c r="I213"/>
  <c r="F213"/>
  <c r="E213"/>
  <c r="D213"/>
  <c r="C213"/>
  <c r="B213"/>
  <c r="A213"/>
  <c r="Y212"/>
  <c r="L212" s="1"/>
  <c r="I212"/>
  <c r="F212"/>
  <c r="E212"/>
  <c r="D212"/>
  <c r="C212"/>
  <c r="B212"/>
  <c r="A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55"/>
  <c r="R155"/>
  <c r="Y154"/>
  <c r="R154"/>
  <c r="I154"/>
  <c r="F154"/>
  <c r="E154"/>
  <c r="D154"/>
  <c r="C154"/>
  <c r="B154"/>
  <c r="A154"/>
  <c r="Y153"/>
  <c r="R153"/>
  <c r="L153" s="1"/>
  <c r="I153"/>
  <c r="F153"/>
  <c r="E153"/>
  <c r="D153"/>
  <c r="C153"/>
  <c r="B153"/>
  <c r="A153"/>
  <c r="Y152"/>
  <c r="R152"/>
  <c r="I152"/>
  <c r="F152"/>
  <c r="E152"/>
  <c r="D152"/>
  <c r="C152"/>
  <c r="B152"/>
  <c r="A152"/>
  <c r="Y151"/>
  <c r="R151"/>
  <c r="I151"/>
  <c r="F151"/>
  <c r="E151"/>
  <c r="D151"/>
  <c r="C151"/>
  <c r="B151"/>
  <c r="A151"/>
  <c r="Y150"/>
  <c r="R150"/>
  <c r="I150"/>
  <c r="F150"/>
  <c r="E150"/>
  <c r="D150"/>
  <c r="C150"/>
  <c r="B150"/>
  <c r="A150"/>
  <c r="Y143"/>
  <c r="U143"/>
  <c r="L143" s="1"/>
  <c r="R143"/>
  <c r="I143"/>
  <c r="F143"/>
  <c r="E143"/>
  <c r="D143"/>
  <c r="C143"/>
  <c r="B143"/>
  <c r="A143"/>
  <c r="Y142"/>
  <c r="U142"/>
  <c r="R142"/>
  <c r="I142"/>
  <c r="F142"/>
  <c r="E142"/>
  <c r="D142"/>
  <c r="C142"/>
  <c r="B142"/>
  <c r="A142"/>
  <c r="Y141"/>
  <c r="U141"/>
  <c r="R141"/>
  <c r="I141"/>
  <c r="F141"/>
  <c r="E141"/>
  <c r="D141"/>
  <c r="C141"/>
  <c r="B141"/>
  <c r="A141"/>
  <c r="Y140"/>
  <c r="R140"/>
  <c r="F140"/>
  <c r="E140"/>
  <c r="D140"/>
  <c r="C140"/>
  <c r="B140"/>
  <c r="A140"/>
  <c r="Y139"/>
  <c r="U139"/>
  <c r="R139"/>
  <c r="I139"/>
  <c r="F139"/>
  <c r="E139"/>
  <c r="D139"/>
  <c r="C139"/>
  <c r="B139"/>
  <c r="A139"/>
  <c r="Y138"/>
  <c r="U138"/>
  <c r="R138"/>
  <c r="I138"/>
  <c r="F138"/>
  <c r="E138"/>
  <c r="D138"/>
  <c r="C138"/>
  <c r="B138"/>
  <c r="A138"/>
  <c r="Y137"/>
  <c r="U137"/>
  <c r="R137"/>
  <c r="I137"/>
  <c r="F137"/>
  <c r="E137"/>
  <c r="D137"/>
  <c r="C137"/>
  <c r="B137"/>
  <c r="A137"/>
  <c r="Y136"/>
  <c r="U136"/>
  <c r="R136"/>
  <c r="I136"/>
  <c r="F136"/>
  <c r="E136"/>
  <c r="D136"/>
  <c r="C136"/>
  <c r="B136"/>
  <c r="A136"/>
  <c r="Y135"/>
  <c r="U135"/>
  <c r="R135"/>
  <c r="I135"/>
  <c r="F135"/>
  <c r="E135"/>
  <c r="D135"/>
  <c r="C135"/>
  <c r="B135"/>
  <c r="A135"/>
  <c r="Y134"/>
  <c r="U134"/>
  <c r="R134"/>
  <c r="I134"/>
  <c r="F134"/>
  <c r="E134"/>
  <c r="D134"/>
  <c r="C134"/>
  <c r="B134"/>
  <c r="A134"/>
  <c r="Y133"/>
  <c r="U133"/>
  <c r="R133"/>
  <c r="I133"/>
  <c r="F133"/>
  <c r="E133"/>
  <c r="D133"/>
  <c r="C133"/>
  <c r="B133"/>
  <c r="A133"/>
  <c r="Y132"/>
  <c r="U132"/>
  <c r="R132"/>
  <c r="I132"/>
  <c r="F132"/>
  <c r="E132"/>
  <c r="D132"/>
  <c r="C132"/>
  <c r="B132"/>
  <c r="A132"/>
  <c r="Y131"/>
  <c r="U131"/>
  <c r="R131"/>
  <c r="I131"/>
  <c r="F131"/>
  <c r="E131"/>
  <c r="D131"/>
  <c r="C131"/>
  <c r="B131"/>
  <c r="A131"/>
  <c r="Y130"/>
  <c r="U130"/>
  <c r="R130"/>
  <c r="I130"/>
  <c r="F130"/>
  <c r="E130"/>
  <c r="D130"/>
  <c r="C130"/>
  <c r="B130"/>
  <c r="A130"/>
  <c r="Y129"/>
  <c r="U129"/>
  <c r="R129"/>
  <c r="I129"/>
  <c r="F129"/>
  <c r="E129"/>
  <c r="D129"/>
  <c r="C129"/>
  <c r="B129"/>
  <c r="A129"/>
  <c r="Y128"/>
  <c r="U128"/>
  <c r="R128"/>
  <c r="I128"/>
  <c r="F128"/>
  <c r="E128"/>
  <c r="D128"/>
  <c r="C128"/>
  <c r="B128"/>
  <c r="A128"/>
  <c r="Y127"/>
  <c r="U127"/>
  <c r="R127"/>
  <c r="I127"/>
  <c r="F127"/>
  <c r="E127"/>
  <c r="D127"/>
  <c r="C127"/>
  <c r="B127"/>
  <c r="A127"/>
  <c r="Y126"/>
  <c r="R126"/>
  <c r="I126"/>
  <c r="F126"/>
  <c r="E126"/>
  <c r="D126"/>
  <c r="C126"/>
  <c r="B126"/>
  <c r="A126"/>
  <c r="Y125"/>
  <c r="U125"/>
  <c r="R125"/>
  <c r="I125"/>
  <c r="F125"/>
  <c r="E125"/>
  <c r="D125"/>
  <c r="C125"/>
  <c r="B125"/>
  <c r="A125"/>
  <c r="Y124"/>
  <c r="U124"/>
  <c r="R124"/>
  <c r="I124"/>
  <c r="F124"/>
  <c r="E124"/>
  <c r="D124"/>
  <c r="C124"/>
  <c r="B124"/>
  <c r="A124"/>
  <c r="Y123"/>
  <c r="U123"/>
  <c r="R123"/>
  <c r="I123"/>
  <c r="F123"/>
  <c r="E123"/>
  <c r="D123"/>
  <c r="C123"/>
  <c r="B123"/>
  <c r="A123"/>
  <c r="Y122"/>
  <c r="U122"/>
  <c r="R122"/>
  <c r="I122"/>
  <c r="F122"/>
  <c r="E122"/>
  <c r="D122"/>
  <c r="C122"/>
  <c r="B122"/>
  <c r="A122"/>
  <c r="Y121"/>
  <c r="R121"/>
  <c r="I121"/>
  <c r="F121"/>
  <c r="E121"/>
  <c r="D121"/>
  <c r="C121"/>
  <c r="B121"/>
  <c r="A121"/>
  <c r="Y120"/>
  <c r="U120"/>
  <c r="R120"/>
  <c r="I120"/>
  <c r="F120"/>
  <c r="E120"/>
  <c r="D120"/>
  <c r="C120"/>
  <c r="B120"/>
  <c r="A120"/>
  <c r="Y119"/>
  <c r="U119"/>
  <c r="R119"/>
  <c r="I119"/>
  <c r="F119"/>
  <c r="E119"/>
  <c r="D119"/>
  <c r="C119"/>
  <c r="B119"/>
  <c r="A119"/>
  <c r="Y118"/>
  <c r="U118"/>
  <c r="R118"/>
  <c r="I118"/>
  <c r="F118"/>
  <c r="E118"/>
  <c r="D118"/>
  <c r="C118"/>
  <c r="B118"/>
  <c r="A118"/>
  <c r="Y117"/>
  <c r="U117"/>
  <c r="R117"/>
  <c r="I117"/>
  <c r="F117"/>
  <c r="E117"/>
  <c r="D117"/>
  <c r="C117"/>
  <c r="B117"/>
  <c r="A117"/>
  <c r="Y116"/>
  <c r="U116"/>
  <c r="R116"/>
  <c r="I116"/>
  <c r="F116"/>
  <c r="E116"/>
  <c r="D116"/>
  <c r="C116"/>
  <c r="B116"/>
  <c r="A116"/>
  <c r="Y115"/>
  <c r="U115"/>
  <c r="R115"/>
  <c r="I115"/>
  <c r="F115"/>
  <c r="E115"/>
  <c r="D115"/>
  <c r="C115"/>
  <c r="B115"/>
  <c r="A115"/>
  <c r="Y114"/>
  <c r="U114"/>
  <c r="R114"/>
  <c r="I114"/>
  <c r="F114"/>
  <c r="E114"/>
  <c r="D114"/>
  <c r="C114"/>
  <c r="B114"/>
  <c r="A114"/>
  <c r="Y113"/>
  <c r="U113"/>
  <c r="R113"/>
  <c r="I113"/>
  <c r="F113"/>
  <c r="E113"/>
  <c r="D113"/>
  <c r="C113"/>
  <c r="B113"/>
  <c r="A113"/>
  <c r="Y112"/>
  <c r="U112"/>
  <c r="R112"/>
  <c r="I112"/>
  <c r="F112"/>
  <c r="E112"/>
  <c r="D112"/>
  <c r="C112"/>
  <c r="B112"/>
  <c r="A112"/>
  <c r="Y111"/>
  <c r="U111"/>
  <c r="R111"/>
  <c r="I111"/>
  <c r="F111"/>
  <c r="E111"/>
  <c r="D111"/>
  <c r="C111"/>
  <c r="B111"/>
  <c r="A111"/>
  <c r="Y110"/>
  <c r="U110"/>
  <c r="R110"/>
  <c r="I110"/>
  <c r="F110"/>
  <c r="E110"/>
  <c r="D110"/>
  <c r="C110"/>
  <c r="B110"/>
  <c r="A110"/>
  <c r="Y109"/>
  <c r="U109"/>
  <c r="R109"/>
  <c r="I109"/>
  <c r="F109"/>
  <c r="E109"/>
  <c r="D109"/>
  <c r="B109"/>
  <c r="A109"/>
  <c r="Y108"/>
  <c r="U108"/>
  <c r="R108"/>
  <c r="I108"/>
  <c r="F108"/>
  <c r="E108"/>
  <c r="D108"/>
  <c r="C108"/>
  <c r="B108"/>
  <c r="A108"/>
  <c r="Y107"/>
  <c r="U107"/>
  <c r="R107"/>
  <c r="I107"/>
  <c r="F107"/>
  <c r="E107"/>
  <c r="D107"/>
  <c r="C107"/>
  <c r="B107"/>
  <c r="A107"/>
  <c r="Y106"/>
  <c r="U106"/>
  <c r="R106"/>
  <c r="I106"/>
  <c r="F106"/>
  <c r="E106"/>
  <c r="D106"/>
  <c r="C106"/>
  <c r="B106"/>
  <c r="A106"/>
  <c r="Y105"/>
  <c r="U105"/>
  <c r="R105"/>
  <c r="I105"/>
  <c r="F105"/>
  <c r="E105"/>
  <c r="D105"/>
  <c r="C105"/>
  <c r="B105"/>
  <c r="A105"/>
  <c r="Y104"/>
  <c r="U104"/>
  <c r="R104"/>
  <c r="I104"/>
  <c r="F104"/>
  <c r="E104"/>
  <c r="D104"/>
  <c r="C104"/>
  <c r="B104"/>
  <c r="A104"/>
  <c r="Y103"/>
  <c r="U103"/>
  <c r="R103"/>
  <c r="I103"/>
  <c r="F103"/>
  <c r="E103"/>
  <c r="D103"/>
  <c r="C103"/>
  <c r="B103"/>
  <c r="A103"/>
  <c r="Y102"/>
  <c r="U102"/>
  <c r="R102"/>
  <c r="I102"/>
  <c r="F102"/>
  <c r="E102"/>
  <c r="D102"/>
  <c r="C102"/>
  <c r="B102"/>
  <c r="A102"/>
  <c r="Y101"/>
  <c r="U101"/>
  <c r="R101"/>
  <c r="I101"/>
  <c r="F101"/>
  <c r="E101"/>
  <c r="D101"/>
  <c r="C101"/>
  <c r="B101"/>
  <c r="A101"/>
  <c r="Y100"/>
  <c r="U100"/>
  <c r="R100"/>
  <c r="I100"/>
  <c r="F100"/>
  <c r="E100"/>
  <c r="D100"/>
  <c r="C100"/>
  <c r="B100"/>
  <c r="A100"/>
  <c r="Y99"/>
  <c r="U99"/>
  <c r="R99"/>
  <c r="I99"/>
  <c r="F99"/>
  <c r="E99"/>
  <c r="D99"/>
  <c r="C99"/>
  <c r="B99"/>
  <c r="A99"/>
  <c r="Y98"/>
  <c r="U98"/>
  <c r="R98"/>
  <c r="I98"/>
  <c r="F98"/>
  <c r="E98"/>
  <c r="D98"/>
  <c r="C98"/>
  <c r="B98"/>
  <c r="A98"/>
  <c r="Y97"/>
  <c r="U97"/>
  <c r="R97"/>
  <c r="I97"/>
  <c r="F97"/>
  <c r="E97"/>
  <c r="D97"/>
  <c r="C97"/>
  <c r="B97"/>
  <c r="A97"/>
  <c r="Y96"/>
  <c r="U96"/>
  <c r="R96"/>
  <c r="I96"/>
  <c r="F96"/>
  <c r="E96"/>
  <c r="D96"/>
  <c r="C96"/>
  <c r="B96"/>
  <c r="A96"/>
  <c r="Y95"/>
  <c r="U95"/>
  <c r="R95"/>
  <c r="I95"/>
  <c r="F95"/>
  <c r="E95"/>
  <c r="D95"/>
  <c r="C95"/>
  <c r="B95"/>
  <c r="A95"/>
  <c r="Y94"/>
  <c r="U94"/>
  <c r="R94"/>
  <c r="I94"/>
  <c r="F94"/>
  <c r="E94"/>
  <c r="D94"/>
  <c r="C94"/>
  <c r="B94"/>
  <c r="A94"/>
  <c r="Y93"/>
  <c r="U93"/>
  <c r="R93"/>
  <c r="I93"/>
  <c r="F93"/>
  <c r="E93"/>
  <c r="D93"/>
  <c r="C93"/>
  <c r="B93"/>
  <c r="A93"/>
  <c r="Y92"/>
  <c r="U92"/>
  <c r="R92"/>
  <c r="I92"/>
  <c r="F92"/>
  <c r="E92"/>
  <c r="D92"/>
  <c r="C92"/>
  <c r="B92"/>
  <c r="A92"/>
  <c r="Y91"/>
  <c r="U91"/>
  <c r="R91"/>
  <c r="I91"/>
  <c r="F91"/>
  <c r="E91"/>
  <c r="D91"/>
  <c r="C91"/>
  <c r="B91"/>
  <c r="A91"/>
  <c r="Y90"/>
  <c r="U90"/>
  <c r="R90"/>
  <c r="I90"/>
  <c r="F90"/>
  <c r="E90"/>
  <c r="D90"/>
  <c r="C90"/>
  <c r="B90"/>
  <c r="A90"/>
  <c r="Y89"/>
  <c r="U89"/>
  <c r="R89"/>
  <c r="I89"/>
  <c r="F89"/>
  <c r="E89"/>
  <c r="D89"/>
  <c r="C89"/>
  <c r="B89"/>
  <c r="A89"/>
  <c r="Y88"/>
  <c r="U88"/>
  <c r="R88"/>
  <c r="I88"/>
  <c r="F88"/>
  <c r="E88"/>
  <c r="D88"/>
  <c r="C88"/>
  <c r="B88"/>
  <c r="A88"/>
  <c r="Y87"/>
  <c r="U87"/>
  <c r="R87"/>
  <c r="I87"/>
  <c r="F87"/>
  <c r="E87"/>
  <c r="D87"/>
  <c r="C87"/>
  <c r="B87"/>
  <c r="A87"/>
  <c r="Y86"/>
  <c r="U86"/>
  <c r="R86"/>
  <c r="I86"/>
  <c r="F86"/>
  <c r="E86"/>
  <c r="D86"/>
  <c r="C86"/>
  <c r="B86"/>
  <c r="A86"/>
  <c r="Y85"/>
  <c r="U85"/>
  <c r="R85"/>
  <c r="I85"/>
  <c r="F85"/>
  <c r="E85"/>
  <c r="D85"/>
  <c r="C85"/>
  <c r="B85"/>
  <c r="A85"/>
  <c r="Y84"/>
  <c r="U84"/>
  <c r="R84"/>
  <c r="I84"/>
  <c r="F84"/>
  <c r="E84"/>
  <c r="D84"/>
  <c r="C84"/>
  <c r="B84"/>
  <c r="A84"/>
  <c r="Y83"/>
  <c r="U83"/>
  <c r="R83"/>
  <c r="I83"/>
  <c r="F83"/>
  <c r="E83"/>
  <c r="D83"/>
  <c r="C83"/>
  <c r="B83"/>
  <c r="A83"/>
  <c r="Y82"/>
  <c r="U82"/>
  <c r="R82"/>
  <c r="I82"/>
  <c r="F82"/>
  <c r="E82"/>
  <c r="D82"/>
  <c r="C82"/>
  <c r="B82"/>
  <c r="A82"/>
  <c r="Y81"/>
  <c r="U81"/>
  <c r="R81"/>
  <c r="I81"/>
  <c r="F81"/>
  <c r="E81"/>
  <c r="D81"/>
  <c r="C81"/>
  <c r="B81"/>
  <c r="A81"/>
  <c r="Y80"/>
  <c r="U80"/>
  <c r="R80"/>
  <c r="I80"/>
  <c r="F80"/>
  <c r="E80"/>
  <c r="D80"/>
  <c r="C80"/>
  <c r="B80"/>
  <c r="A80"/>
  <c r="Y79"/>
  <c r="U79"/>
  <c r="R79"/>
  <c r="I79"/>
  <c r="F79"/>
  <c r="E79"/>
  <c r="D79"/>
  <c r="C79"/>
  <c r="B79"/>
  <c r="A79"/>
  <c r="Y78"/>
  <c r="U78"/>
  <c r="R78"/>
  <c r="I78"/>
  <c r="F78"/>
  <c r="E78"/>
  <c r="D78"/>
  <c r="C78"/>
  <c r="B78"/>
  <c r="A78"/>
  <c r="Y77"/>
  <c r="U77"/>
  <c r="R77"/>
  <c r="I77"/>
  <c r="F77"/>
  <c r="E77"/>
  <c r="D77"/>
  <c r="C77"/>
  <c r="B77"/>
  <c r="A77"/>
  <c r="Y76"/>
  <c r="U76"/>
  <c r="R76"/>
  <c r="I76"/>
  <c r="F76"/>
  <c r="E76"/>
  <c r="D76"/>
  <c r="C76"/>
  <c r="B76"/>
  <c r="A76"/>
  <c r="Y75"/>
  <c r="U75"/>
  <c r="R75"/>
  <c r="I75"/>
  <c r="F75"/>
  <c r="E75"/>
  <c r="D75"/>
  <c r="C75"/>
  <c r="B75"/>
  <c r="A75"/>
  <c r="Y74"/>
  <c r="U74"/>
  <c r="R74"/>
  <c r="I74"/>
  <c r="F74"/>
  <c r="E74"/>
  <c r="D74"/>
  <c r="C74"/>
  <c r="B74"/>
  <c r="A74"/>
  <c r="Y73"/>
  <c r="U73"/>
  <c r="R73"/>
  <c r="I73"/>
  <c r="F73"/>
  <c r="E73"/>
  <c r="D73"/>
  <c r="C73"/>
  <c r="B73"/>
  <c r="A73"/>
  <c r="Y72"/>
  <c r="U72"/>
  <c r="R72"/>
  <c r="I72"/>
  <c r="F72"/>
  <c r="E72"/>
  <c r="D72"/>
  <c r="C72"/>
  <c r="B72"/>
  <c r="A72"/>
  <c r="Y71"/>
  <c r="U71"/>
  <c r="R71"/>
  <c r="I71"/>
  <c r="F71"/>
  <c r="E71"/>
  <c r="D71"/>
  <c r="C71"/>
  <c r="B71"/>
  <c r="A71"/>
  <c r="Y70"/>
  <c r="U70"/>
  <c r="R70"/>
  <c r="I70"/>
  <c r="F70"/>
  <c r="E70"/>
  <c r="D70"/>
  <c r="C70"/>
  <c r="B70"/>
  <c r="A70"/>
  <c r="Y69"/>
  <c r="U69"/>
  <c r="R69"/>
  <c r="I69"/>
  <c r="F69"/>
  <c r="E69"/>
  <c r="D69"/>
  <c r="C69"/>
  <c r="B69"/>
  <c r="A69"/>
  <c r="Y68"/>
  <c r="U68"/>
  <c r="R68"/>
  <c r="I68"/>
  <c r="F68"/>
  <c r="E68"/>
  <c r="D68"/>
  <c r="C68"/>
  <c r="B68"/>
  <c r="A68"/>
  <c r="Y67"/>
  <c r="U67"/>
  <c r="R67"/>
  <c r="I67"/>
  <c r="F67"/>
  <c r="E67"/>
  <c r="D67"/>
  <c r="C67"/>
  <c r="B67"/>
  <c r="A67"/>
  <c r="Y66"/>
  <c r="U66"/>
  <c r="R66"/>
  <c r="I66"/>
  <c r="F66"/>
  <c r="E66"/>
  <c r="D66"/>
  <c r="C66"/>
  <c r="B66"/>
  <c r="A66"/>
  <c r="Y65"/>
  <c r="U65"/>
  <c r="I65"/>
  <c r="F65"/>
  <c r="E65"/>
  <c r="D65"/>
  <c r="C65"/>
  <c r="B65"/>
  <c r="A65"/>
  <c r="Y64"/>
  <c r="U64"/>
  <c r="R64"/>
  <c r="I64"/>
  <c r="F64"/>
  <c r="E64"/>
  <c r="D64"/>
  <c r="C64"/>
  <c r="B64"/>
  <c r="A64"/>
  <c r="Y63"/>
  <c r="U63"/>
  <c r="R63"/>
  <c r="I63"/>
  <c r="F63"/>
  <c r="E63"/>
  <c r="D63"/>
  <c r="C63"/>
  <c r="B63"/>
  <c r="A63"/>
  <c r="Y62"/>
  <c r="U62"/>
  <c r="R62"/>
  <c r="I62"/>
  <c r="F62"/>
  <c r="E62"/>
  <c r="D62"/>
  <c r="C62"/>
  <c r="B62"/>
  <c r="A62"/>
  <c r="Y61"/>
  <c r="U61"/>
  <c r="R61"/>
  <c r="I61"/>
  <c r="F61"/>
  <c r="E61"/>
  <c r="D61"/>
  <c r="C61"/>
  <c r="B61"/>
  <c r="A61"/>
  <c r="Y60"/>
  <c r="U60"/>
  <c r="R60"/>
  <c r="I60"/>
  <c r="F60"/>
  <c r="E60"/>
  <c r="D60"/>
  <c r="C60"/>
  <c r="B60"/>
  <c r="A60"/>
  <c r="Y59"/>
  <c r="U59"/>
  <c r="R59"/>
  <c r="I59"/>
  <c r="F59"/>
  <c r="E59"/>
  <c r="D59"/>
  <c r="C59"/>
  <c r="B59"/>
  <c r="A59"/>
  <c r="Y58"/>
  <c r="U58"/>
  <c r="R58"/>
  <c r="I58"/>
  <c r="F58"/>
  <c r="E58"/>
  <c r="D58"/>
  <c r="C58"/>
  <c r="B58"/>
  <c r="A58"/>
  <c r="Y57"/>
  <c r="U57"/>
  <c r="R57"/>
  <c r="I57"/>
  <c r="F57"/>
  <c r="E57"/>
  <c r="D57"/>
  <c r="C57"/>
  <c r="B57"/>
  <c r="A57"/>
  <c r="Y56"/>
  <c r="U56"/>
  <c r="R56"/>
  <c r="I56"/>
  <c r="F56"/>
  <c r="E56"/>
  <c r="D56"/>
  <c r="C56"/>
  <c r="B56"/>
  <c r="A56"/>
  <c r="Y55"/>
  <c r="U55"/>
  <c r="R55"/>
  <c r="I55"/>
  <c r="F55"/>
  <c r="E55"/>
  <c r="D55"/>
  <c r="C55"/>
  <c r="B55"/>
  <c r="A55"/>
  <c r="Y54"/>
  <c r="U54"/>
  <c r="R54"/>
  <c r="I54"/>
  <c r="F54"/>
  <c r="E54"/>
  <c r="D54"/>
  <c r="C54"/>
  <c r="B54"/>
  <c r="A54"/>
  <c r="Y53"/>
  <c r="U53"/>
  <c r="R53"/>
  <c r="I53"/>
  <c r="F53"/>
  <c r="E53"/>
  <c r="D53"/>
  <c r="C53"/>
  <c r="B53"/>
  <c r="A53"/>
  <c r="Y52"/>
  <c r="U52"/>
  <c r="R52"/>
  <c r="I52"/>
  <c r="F52"/>
  <c r="E52"/>
  <c r="D52"/>
  <c r="C52"/>
  <c r="B52"/>
  <c r="A52"/>
  <c r="Y51"/>
  <c r="U51"/>
  <c r="R51"/>
  <c r="I51"/>
  <c r="F51"/>
  <c r="E51"/>
  <c r="D51"/>
  <c r="C51"/>
  <c r="B51"/>
  <c r="A51"/>
  <c r="Y50"/>
  <c r="U50"/>
  <c r="R50"/>
  <c r="I50"/>
  <c r="F50"/>
  <c r="E50"/>
  <c r="D50"/>
  <c r="C50"/>
  <c r="B50"/>
  <c r="A50"/>
  <c r="Y49"/>
  <c r="U49"/>
  <c r="R49"/>
  <c r="I49"/>
  <c r="F49"/>
  <c r="E49"/>
  <c r="D49"/>
  <c r="C49"/>
  <c r="B49"/>
  <c r="A49"/>
  <c r="Y48"/>
  <c r="U48"/>
  <c r="R48"/>
  <c r="I48"/>
  <c r="F48"/>
  <c r="E48"/>
  <c r="D48"/>
  <c r="C48"/>
  <c r="B48"/>
  <c r="A48"/>
  <c r="Y47"/>
  <c r="U47"/>
  <c r="R47"/>
  <c r="I47"/>
  <c r="F47"/>
  <c r="E47"/>
  <c r="D47"/>
  <c r="C47"/>
  <c r="B47"/>
  <c r="A47"/>
  <c r="Y46"/>
  <c r="U46"/>
  <c r="R46"/>
  <c r="I46"/>
  <c r="F46"/>
  <c r="E46"/>
  <c r="D46"/>
  <c r="C46"/>
  <c r="B46"/>
  <c r="A46"/>
  <c r="Y45"/>
  <c r="R45"/>
  <c r="I45"/>
  <c r="F45"/>
  <c r="E45"/>
  <c r="D45"/>
  <c r="C45"/>
  <c r="B45"/>
  <c r="A45"/>
  <c r="Y44"/>
  <c r="U44"/>
  <c r="R44"/>
  <c r="I44"/>
  <c r="F44"/>
  <c r="E44"/>
  <c r="D44"/>
  <c r="C44"/>
  <c r="B44"/>
  <c r="A44"/>
  <c r="Y43"/>
  <c r="U43"/>
  <c r="R43"/>
  <c r="I43"/>
  <c r="F43"/>
  <c r="E43"/>
  <c r="D43"/>
  <c r="C43"/>
  <c r="B43"/>
  <c r="A43"/>
  <c r="Y42"/>
  <c r="U42"/>
  <c r="R42"/>
  <c r="I42"/>
  <c r="F42"/>
  <c r="E42"/>
  <c r="D42"/>
  <c r="C42"/>
  <c r="B42"/>
  <c r="A42"/>
  <c r="Y41"/>
  <c r="U41"/>
  <c r="R41"/>
  <c r="I41"/>
  <c r="F41"/>
  <c r="E41"/>
  <c r="D41"/>
  <c r="C41"/>
  <c r="B41"/>
  <c r="A41"/>
  <c r="Y40"/>
  <c r="U40"/>
  <c r="R40"/>
  <c r="I40"/>
  <c r="F40"/>
  <c r="E40"/>
  <c r="D40"/>
  <c r="C40"/>
  <c r="B40"/>
  <c r="A40"/>
  <c r="Y39"/>
  <c r="U39"/>
  <c r="R39"/>
  <c r="I39"/>
  <c r="F39"/>
  <c r="E39"/>
  <c r="D39"/>
  <c r="C39"/>
  <c r="B39"/>
  <c r="A39"/>
  <c r="Y38"/>
  <c r="U38"/>
  <c r="R38"/>
  <c r="I38"/>
  <c r="F38"/>
  <c r="E38"/>
  <c r="D38"/>
  <c r="C38"/>
  <c r="B38"/>
  <c r="A38"/>
  <c r="Y37"/>
  <c r="U37"/>
  <c r="R37"/>
  <c r="I37"/>
  <c r="F37"/>
  <c r="E37"/>
  <c r="D37"/>
  <c r="C37"/>
  <c r="B37"/>
  <c r="A37"/>
  <c r="Y36"/>
  <c r="U36"/>
  <c r="R36"/>
  <c r="I36"/>
  <c r="F36"/>
  <c r="E36"/>
  <c r="D36"/>
  <c r="C36"/>
  <c r="B36"/>
  <c r="A36"/>
  <c r="Y35"/>
  <c r="U35"/>
  <c r="R35"/>
  <c r="I35"/>
  <c r="F35"/>
  <c r="E35"/>
  <c r="D35"/>
  <c r="C35"/>
  <c r="B35"/>
  <c r="A35"/>
  <c r="Y34"/>
  <c r="U34"/>
  <c r="R34"/>
  <c r="I34"/>
  <c r="F34"/>
  <c r="E34"/>
  <c r="D34"/>
  <c r="C34"/>
  <c r="B34"/>
  <c r="A34"/>
  <c r="Y33"/>
  <c r="U33"/>
  <c r="R33"/>
  <c r="I33"/>
  <c r="F33"/>
  <c r="E33"/>
  <c r="D33"/>
  <c r="C33"/>
  <c r="B33"/>
  <c r="A33"/>
  <c r="Y32"/>
  <c r="U32"/>
  <c r="R32"/>
  <c r="I32"/>
  <c r="F32"/>
  <c r="E32"/>
  <c r="D32"/>
  <c r="C32"/>
  <c r="B32"/>
  <c r="A32"/>
  <c r="Y31"/>
  <c r="U31"/>
  <c r="R31"/>
  <c r="I31"/>
  <c r="F31"/>
  <c r="E31"/>
  <c r="D31"/>
  <c r="C31"/>
  <c r="B31"/>
  <c r="A31"/>
  <c r="Y30"/>
  <c r="U30"/>
  <c r="R30"/>
  <c r="I30"/>
  <c r="F30"/>
  <c r="E30"/>
  <c r="D30"/>
  <c r="C30"/>
  <c r="B30"/>
  <c r="A30"/>
  <c r="Y29"/>
  <c r="U29"/>
  <c r="R29"/>
  <c r="I29"/>
  <c r="F29"/>
  <c r="E29"/>
  <c r="D29"/>
  <c r="C29"/>
  <c r="B29"/>
  <c r="A29"/>
  <c r="Y28"/>
  <c r="U28"/>
  <c r="R28"/>
  <c r="I28"/>
  <c r="F28"/>
  <c r="E28"/>
  <c r="D28"/>
  <c r="C28"/>
  <c r="B28"/>
  <c r="A28"/>
  <c r="Y27"/>
  <c r="U27"/>
  <c r="R27"/>
  <c r="I27"/>
  <c r="F27"/>
  <c r="E27"/>
  <c r="D27"/>
  <c r="C27"/>
  <c r="B27"/>
  <c r="A27"/>
  <c r="Y26"/>
  <c r="U26"/>
  <c r="R26"/>
  <c r="I26"/>
  <c r="F26"/>
  <c r="E26"/>
  <c r="D26"/>
  <c r="C26"/>
  <c r="B26"/>
  <c r="A26"/>
  <c r="Y25"/>
  <c r="U25"/>
  <c r="R25"/>
  <c r="I25"/>
  <c r="F25"/>
  <c r="E25"/>
  <c r="D25"/>
  <c r="C25"/>
  <c r="B25"/>
  <c r="A25"/>
  <c r="Y24"/>
  <c r="U24"/>
  <c r="R24"/>
  <c r="I24"/>
  <c r="F24"/>
  <c r="E24"/>
  <c r="D24"/>
  <c r="C24"/>
  <c r="B24"/>
  <c r="A24"/>
  <c r="Y23"/>
  <c r="U23"/>
  <c r="R23"/>
  <c r="I23"/>
  <c r="F23"/>
  <c r="E23"/>
  <c r="D23"/>
  <c r="C23"/>
  <c r="B23"/>
  <c r="A23"/>
  <c r="Y22"/>
  <c r="U22"/>
  <c r="R22"/>
  <c r="I22"/>
  <c r="F22"/>
  <c r="E22"/>
  <c r="D22"/>
  <c r="C22"/>
  <c r="B22"/>
  <c r="A22"/>
  <c r="Y21"/>
  <c r="U21"/>
  <c r="R21"/>
  <c r="I21"/>
  <c r="F21"/>
  <c r="E21"/>
  <c r="D21"/>
  <c r="C21"/>
  <c r="B21"/>
  <c r="A21"/>
  <c r="Y20"/>
  <c r="U20"/>
  <c r="R20"/>
  <c r="I20"/>
  <c r="F20"/>
  <c r="E20"/>
  <c r="D20"/>
  <c r="C20"/>
  <c r="B20"/>
  <c r="A20"/>
  <c r="Y19"/>
  <c r="U19"/>
  <c r="R19"/>
  <c r="I19"/>
  <c r="F19"/>
  <c r="E19"/>
  <c r="D19"/>
  <c r="C19"/>
  <c r="B19"/>
  <c r="A19"/>
  <c r="Y18"/>
  <c r="U18"/>
  <c r="R18"/>
  <c r="I18"/>
  <c r="F18"/>
  <c r="E18"/>
  <c r="D18"/>
  <c r="C18"/>
  <c r="B18"/>
  <c r="A18"/>
  <c r="Y17"/>
  <c r="U17"/>
  <c r="R17"/>
  <c r="I17"/>
  <c r="F17"/>
  <c r="E17"/>
  <c r="D17"/>
  <c r="C17"/>
  <c r="B17"/>
  <c r="A17"/>
  <c r="Y16"/>
  <c r="U16"/>
  <c r="R16"/>
  <c r="I16"/>
  <c r="F16"/>
  <c r="E16"/>
  <c r="D16"/>
  <c r="C16"/>
  <c r="B16"/>
  <c r="A16"/>
  <c r="Y15"/>
  <c r="U15"/>
  <c r="R15"/>
  <c r="I15"/>
  <c r="F15"/>
  <c r="E15"/>
  <c r="D15"/>
  <c r="C15"/>
  <c r="B15"/>
  <c r="A15"/>
  <c r="Y14"/>
  <c r="U14"/>
  <c r="R14"/>
  <c r="I14"/>
  <c r="F14"/>
  <c r="E14"/>
  <c r="D14"/>
  <c r="C14"/>
  <c r="B14"/>
  <c r="A14"/>
  <c r="Y13"/>
  <c r="U13"/>
  <c r="R13"/>
  <c r="I13"/>
  <c r="F13"/>
  <c r="E13"/>
  <c r="D13"/>
  <c r="C13"/>
  <c r="B13"/>
  <c r="A13"/>
  <c r="Y12"/>
  <c r="U12"/>
  <c r="R12"/>
  <c r="I12"/>
  <c r="F12"/>
  <c r="E12"/>
  <c r="D12"/>
  <c r="C12"/>
  <c r="B12"/>
  <c r="A12"/>
  <c r="Y11"/>
  <c r="U11"/>
  <c r="R11"/>
  <c r="I11"/>
  <c r="F11"/>
  <c r="E11"/>
  <c r="D11"/>
  <c r="C11"/>
  <c r="B11"/>
  <c r="A11"/>
  <c r="Y10"/>
  <c r="U10"/>
  <c r="R10"/>
  <c r="I10"/>
  <c r="F10"/>
  <c r="E10"/>
  <c r="D10"/>
  <c r="C10"/>
  <c r="B10"/>
  <c r="A10"/>
  <c r="Y9"/>
  <c r="U9"/>
  <c r="R9"/>
  <c r="I9"/>
  <c r="F9"/>
  <c r="E9"/>
  <c r="D9"/>
  <c r="C9"/>
  <c r="B9"/>
  <c r="A9"/>
  <c r="Y8"/>
  <c r="U8"/>
  <c r="R8"/>
  <c r="I8"/>
  <c r="F8"/>
  <c r="E8"/>
  <c r="D8"/>
  <c r="C8"/>
  <c r="B8"/>
  <c r="A8"/>
  <c r="Y7"/>
  <c r="U7"/>
  <c r="R7"/>
  <c r="I7"/>
  <c r="F7"/>
  <c r="E7"/>
  <c r="D7"/>
  <c r="C7"/>
  <c r="B7"/>
  <c r="A7"/>
  <c r="Y6"/>
  <c r="U6"/>
  <c r="R6"/>
  <c r="I6"/>
  <c r="F6"/>
  <c r="E6"/>
  <c r="D6"/>
  <c r="C6"/>
  <c r="B6"/>
  <c r="A6"/>
  <c r="Y5"/>
  <c r="U5"/>
  <c r="R5"/>
  <c r="I5"/>
  <c r="F5"/>
  <c r="E5"/>
  <c r="D5"/>
  <c r="C5"/>
  <c r="B5"/>
  <c r="A5"/>
  <c r="Y4"/>
  <c r="U4"/>
  <c r="R4"/>
  <c r="I4"/>
  <c r="F4"/>
  <c r="E4"/>
  <c r="D4"/>
  <c r="C4"/>
  <c r="B4"/>
  <c r="A4"/>
  <c r="Y3"/>
  <c r="U3"/>
  <c r="R3"/>
  <c r="I3"/>
  <c r="F3"/>
  <c r="E3"/>
  <c r="D3"/>
  <c r="C3"/>
  <c r="B3"/>
  <c r="A3"/>
  <c r="AF27" i="2"/>
  <c r="AF63"/>
  <c r="AF67"/>
  <c r="AF207"/>
  <c r="AL207"/>
  <c r="AF208"/>
  <c r="AL208"/>
  <c r="AF209"/>
  <c r="AL209"/>
  <c r="AF210"/>
  <c r="AL210"/>
  <c r="AF211"/>
  <c r="AL211"/>
  <c r="AF212"/>
  <c r="AL212"/>
  <c r="AF213"/>
  <c r="AL213"/>
  <c r="AF214"/>
  <c r="AL214"/>
  <c r="AF215"/>
  <c r="AL215"/>
  <c r="AF216"/>
  <c r="AL216"/>
  <c r="AF217"/>
  <c r="AL217"/>
  <c r="AF218"/>
  <c r="AL218"/>
  <c r="AF219"/>
  <c r="AL219"/>
  <c r="AF220"/>
  <c r="AL220"/>
  <c r="AF221"/>
  <c r="AL221"/>
  <c r="AF222"/>
  <c r="AL222"/>
  <c r="AF223"/>
  <c r="AL223"/>
  <c r="AF224"/>
  <c r="AL224"/>
  <c r="AF225"/>
  <c r="AL225"/>
  <c r="AF226"/>
  <c r="AL226"/>
  <c r="AF227"/>
  <c r="AL227"/>
  <c r="AF228"/>
  <c r="AL228"/>
  <c r="AF229"/>
  <c r="AL229"/>
  <c r="AF230"/>
  <c r="AL230"/>
  <c r="AF231"/>
  <c r="AL231"/>
  <c r="AF232"/>
  <c r="AL232"/>
  <c r="AF233"/>
  <c r="AL233"/>
  <c r="AF234"/>
  <c r="AL234"/>
  <c r="AF235"/>
  <c r="AL235"/>
  <c r="AF236"/>
  <c r="AL236"/>
  <c r="AF237"/>
  <c r="AL237"/>
  <c r="AF238"/>
  <c r="AL238"/>
  <c r="AF239"/>
  <c r="AL239"/>
  <c r="AF240"/>
  <c r="AL240"/>
  <c r="AF241"/>
  <c r="AL241"/>
  <c r="AF242"/>
  <c r="AL242"/>
  <c r="AF243"/>
  <c r="AL243"/>
  <c r="AF244"/>
  <c r="AL244"/>
  <c r="AF245"/>
  <c r="AL245"/>
  <c r="AF246"/>
  <c r="AL246"/>
  <c r="AF247"/>
  <c r="AL247"/>
  <c r="AF248"/>
  <c r="AL248"/>
  <c r="AF249"/>
  <c r="AL249"/>
  <c r="AF250"/>
  <c r="AL250"/>
  <c r="AF251"/>
  <c r="AL251"/>
  <c r="AF252"/>
  <c r="AL252"/>
  <c r="AF253"/>
  <c r="AL253"/>
  <c r="AF254"/>
  <c r="AL254"/>
  <c r="AF255"/>
  <c r="AL255"/>
  <c r="AF256"/>
  <c r="AL256"/>
  <c r="AF257"/>
  <c r="AL257"/>
  <c r="AF258"/>
  <c r="AL258"/>
  <c r="AF259"/>
  <c r="AL259"/>
  <c r="AF260"/>
  <c r="AL260"/>
  <c r="AF261"/>
  <c r="AL261"/>
  <c r="AF262"/>
  <c r="AL262"/>
  <c r="AF263"/>
  <c r="AL263"/>
  <c r="AF264"/>
  <c r="AL264"/>
  <c r="AF265"/>
  <c r="AL265"/>
  <c r="AF266"/>
  <c r="AL266"/>
  <c r="AF267"/>
  <c r="AL267"/>
  <c r="AF268"/>
  <c r="AL268"/>
  <c r="AF269"/>
  <c r="AL269"/>
  <c r="AF270"/>
  <c r="AL270"/>
  <c r="AF271"/>
  <c r="AL271"/>
  <c r="AF272"/>
  <c r="AL272"/>
  <c r="AF273"/>
  <c r="AL273"/>
  <c r="AF274"/>
  <c r="AL274"/>
  <c r="AF275"/>
  <c r="AL275"/>
  <c r="AF276"/>
  <c r="AL276"/>
  <c r="AF277"/>
  <c r="AL277"/>
  <c r="AF278"/>
  <c r="AL278"/>
  <c r="AF279"/>
  <c r="AL279"/>
  <c r="AF280"/>
  <c r="AL280"/>
  <c r="AF281"/>
  <c r="AL281"/>
  <c r="AF282"/>
  <c r="AL282"/>
  <c r="AF283"/>
  <c r="AL283"/>
  <c r="AF284"/>
  <c r="AL284"/>
  <c r="AF285"/>
  <c r="AL285"/>
  <c r="AF286"/>
  <c r="AL286"/>
  <c r="AF287"/>
  <c r="AL287"/>
  <c r="AF288"/>
  <c r="AL288"/>
  <c r="AF289"/>
  <c r="AL289"/>
  <c r="AF290"/>
  <c r="AL290"/>
  <c r="AF291"/>
  <c r="AL291"/>
  <c r="AF292"/>
  <c r="AL292"/>
  <c r="AF293"/>
  <c r="AL293"/>
  <c r="AF294"/>
  <c r="AL294"/>
  <c r="AF295"/>
  <c r="AL295"/>
  <c r="AF296"/>
  <c r="AL296"/>
  <c r="AF297"/>
  <c r="AL297"/>
  <c r="AF298"/>
  <c r="AL298"/>
  <c r="AF299"/>
  <c r="AL299"/>
  <c r="AF300"/>
  <c r="AL300"/>
  <c r="AF301"/>
  <c r="AL301"/>
  <c r="AF302"/>
  <c r="AL302"/>
  <c r="AF303"/>
  <c r="AL303"/>
  <c r="AF304"/>
  <c r="AL304"/>
  <c r="AF305"/>
  <c r="AL305"/>
  <c r="AF306"/>
  <c r="AL306"/>
  <c r="AF307"/>
  <c r="AL307"/>
  <c r="AF308"/>
  <c r="AL308"/>
  <c r="AF309"/>
  <c r="AL309"/>
  <c r="AF310"/>
  <c r="AL310"/>
  <c r="AF311"/>
  <c r="AL311"/>
  <c r="AF312"/>
  <c r="AL312"/>
  <c r="AF313"/>
  <c r="AL313"/>
  <c r="AF314"/>
  <c r="AL314"/>
  <c r="AF315"/>
  <c r="AL315"/>
  <c r="AF316"/>
  <c r="AL316"/>
  <c r="AF317"/>
  <c r="AL317"/>
  <c r="AF318"/>
  <c r="AL318"/>
  <c r="AF319"/>
  <c r="AL319"/>
  <c r="AF320"/>
  <c r="AL320"/>
  <c r="AF321"/>
  <c r="AL321"/>
  <c r="AF322"/>
  <c r="AL322"/>
  <c r="AF323"/>
  <c r="AL323"/>
  <c r="AF324"/>
  <c r="AL324"/>
  <c r="AF325"/>
  <c r="AL325"/>
  <c r="AF326"/>
  <c r="AL326"/>
  <c r="AF327"/>
  <c r="AL327"/>
  <c r="AF328"/>
  <c r="AL328"/>
  <c r="AF329"/>
  <c r="AL329"/>
  <c r="AF330"/>
  <c r="AL330"/>
  <c r="AF331"/>
  <c r="AL331"/>
  <c r="AF332"/>
  <c r="AL332"/>
  <c r="AF333"/>
  <c r="AL333"/>
  <c r="AF334"/>
  <c r="AL334"/>
  <c r="AF335"/>
  <c r="AL335"/>
  <c r="AF336"/>
  <c r="AL336"/>
  <c r="AF337"/>
  <c r="AL337"/>
  <c r="AF338"/>
  <c r="AL338"/>
  <c r="AF339"/>
  <c r="AL339"/>
  <c r="AF340"/>
  <c r="AL340"/>
  <c r="AF341"/>
  <c r="AL341"/>
  <c r="AF342"/>
  <c r="AL342"/>
  <c r="AF343"/>
  <c r="AL343"/>
  <c r="AF344"/>
  <c r="AL344"/>
  <c r="AF345"/>
  <c r="AL345"/>
  <c r="AF346"/>
  <c r="AL346"/>
  <c r="AF347"/>
  <c r="AL347"/>
  <c r="AF348"/>
  <c r="AL348"/>
  <c r="AF349"/>
  <c r="AL349"/>
  <c r="AF350"/>
  <c r="AL350"/>
  <c r="AF351"/>
  <c r="AL351"/>
  <c r="AF352"/>
  <c r="AL352"/>
  <c r="AF353"/>
  <c r="AL353"/>
  <c r="AF354"/>
  <c r="AL354"/>
  <c r="AF355"/>
  <c r="AL355"/>
  <c r="AF356"/>
  <c r="AL356"/>
  <c r="AF357"/>
  <c r="AL357"/>
  <c r="AF358"/>
  <c r="AL358"/>
  <c r="AF359"/>
  <c r="AL359"/>
  <c r="AF360"/>
  <c r="AL360"/>
  <c r="AF361"/>
  <c r="AL361"/>
  <c r="AF362"/>
  <c r="AL362"/>
  <c r="AF363"/>
  <c r="AL363"/>
  <c r="AF364"/>
  <c r="AL364"/>
  <c r="AF365"/>
  <c r="AL365"/>
  <c r="AF366"/>
  <c r="AL366"/>
  <c r="AF367"/>
  <c r="AL367"/>
  <c r="AF368"/>
  <c r="AL368"/>
  <c r="AF369"/>
  <c r="AL369"/>
  <c r="AF370"/>
  <c r="AL370"/>
  <c r="AF371"/>
  <c r="AL371"/>
  <c r="AF372"/>
  <c r="AL372"/>
  <c r="AF373"/>
  <c r="AL373"/>
  <c r="AF374"/>
  <c r="AL374"/>
  <c r="AF375"/>
  <c r="AL375"/>
  <c r="AF376"/>
  <c r="AL376"/>
  <c r="AF377"/>
  <c r="AL377"/>
  <c r="AF378"/>
  <c r="AL378"/>
  <c r="AF379"/>
  <c r="AL379"/>
  <c r="AF380"/>
  <c r="AL380"/>
  <c r="AF381"/>
  <c r="AL381"/>
  <c r="AF382"/>
  <c r="AL382"/>
  <c r="AF383"/>
  <c r="AL383"/>
  <c r="AF384"/>
  <c r="AL384"/>
  <c r="AF385"/>
  <c r="AL385"/>
  <c r="AF386"/>
  <c r="AL386"/>
  <c r="AF387"/>
  <c r="AL387"/>
  <c r="AF388"/>
  <c r="AL388"/>
  <c r="AF389"/>
  <c r="AL389"/>
  <c r="AF390"/>
  <c r="AL390"/>
  <c r="AF391"/>
  <c r="AL391"/>
  <c r="AF392"/>
  <c r="AL392"/>
  <c r="AF393"/>
  <c r="AL393"/>
  <c r="AF394"/>
  <c r="AL394"/>
  <c r="AF395"/>
  <c r="AL395"/>
  <c r="AF396"/>
  <c r="AL396"/>
  <c r="AF397"/>
  <c r="AL397"/>
  <c r="AF398"/>
  <c r="AL398"/>
  <c r="AF399"/>
  <c r="AL399"/>
  <c r="AF400"/>
  <c r="AL400"/>
  <c r="AF401"/>
  <c r="AL401"/>
  <c r="AF402"/>
  <c r="AL402"/>
  <c r="AF403"/>
  <c r="AL403"/>
  <c r="AF404"/>
  <c r="AL404"/>
  <c r="AF405"/>
  <c r="AL405"/>
  <c r="AF406"/>
  <c r="AL406"/>
  <c r="AF407"/>
  <c r="AL407"/>
  <c r="AF408"/>
  <c r="AL408"/>
  <c r="AF409"/>
  <c r="AL409"/>
  <c r="AF410"/>
  <c r="AL410"/>
  <c r="AF411"/>
  <c r="AL411"/>
  <c r="AF412"/>
  <c r="AL412"/>
  <c r="AF413"/>
  <c r="AL413"/>
  <c r="AF414"/>
  <c r="AL414"/>
  <c r="AF415"/>
  <c r="AL415"/>
  <c r="AF416"/>
  <c r="AL416"/>
  <c r="AF417"/>
  <c r="AL417"/>
  <c r="AF418"/>
  <c r="AL418"/>
  <c r="AF419"/>
  <c r="AL419"/>
  <c r="AF420"/>
  <c r="AL420"/>
  <c r="AF421"/>
  <c r="AL421"/>
  <c r="AF422"/>
  <c r="AL422"/>
  <c r="AF423"/>
  <c r="AL423"/>
  <c r="AF424"/>
  <c r="AL424"/>
  <c r="AF425"/>
  <c r="AL425"/>
  <c r="AF426"/>
  <c r="AL426"/>
  <c r="AF427"/>
  <c r="AL427"/>
  <c r="AF428"/>
  <c r="AL428"/>
  <c r="AF429"/>
  <c r="AL429"/>
  <c r="AF430"/>
  <c r="AL430"/>
  <c r="AF431"/>
  <c r="AL431"/>
  <c r="AF432"/>
  <c r="AL432"/>
  <c r="AF433"/>
  <c r="AL433"/>
  <c r="AF434"/>
  <c r="AL434"/>
  <c r="AF435"/>
  <c r="AL435"/>
  <c r="AF436"/>
  <c r="AL436"/>
  <c r="AF437"/>
  <c r="AL437"/>
  <c r="AF438"/>
  <c r="AL438"/>
  <c r="AF439"/>
  <c r="AL439"/>
  <c r="AF440"/>
  <c r="AL440"/>
  <c r="AF441"/>
  <c r="AL441"/>
  <c r="AF442"/>
  <c r="AL442"/>
  <c r="AF443"/>
  <c r="AL443"/>
  <c r="AF444"/>
  <c r="AL444"/>
  <c r="AF445"/>
  <c r="AL445"/>
  <c r="AF446"/>
  <c r="AL446"/>
  <c r="AF447"/>
  <c r="AL447"/>
  <c r="AF448"/>
  <c r="AL448"/>
  <c r="AF449"/>
  <c r="AL449"/>
  <c r="AF450"/>
  <c r="AL450"/>
  <c r="AF451"/>
  <c r="AL451"/>
  <c r="AF452"/>
  <c r="AL452"/>
  <c r="AF453"/>
  <c r="AL453"/>
  <c r="AF454"/>
  <c r="AL454"/>
  <c r="AF455"/>
  <c r="AL455"/>
  <c r="AF456"/>
  <c r="AL456"/>
  <c r="AF457"/>
  <c r="AL457"/>
  <c r="AF458"/>
  <c r="AL458"/>
  <c r="AF459"/>
  <c r="AL459"/>
  <c r="AF460"/>
  <c r="AL460"/>
  <c r="AF461"/>
  <c r="AL461"/>
  <c r="AF462"/>
  <c r="AL462"/>
  <c r="AF463"/>
  <c r="AL463"/>
  <c r="AF464"/>
  <c r="AL464"/>
  <c r="AF465"/>
  <c r="AL465"/>
  <c r="AF466"/>
  <c r="AL466"/>
  <c r="AF467"/>
  <c r="AL467"/>
  <c r="AF468"/>
  <c r="AL468"/>
  <c r="AF469"/>
  <c r="AL469"/>
  <c r="AF470"/>
  <c r="AL470"/>
  <c r="AF471"/>
  <c r="AL471"/>
  <c r="AF472"/>
  <c r="AL472"/>
  <c r="AF473"/>
  <c r="AL473"/>
  <c r="AF474"/>
  <c r="AL474"/>
  <c r="AF475"/>
  <c r="AL475"/>
  <c r="AF476"/>
  <c r="AL476"/>
  <c r="AF477"/>
  <c r="AL477"/>
  <c r="AF478"/>
  <c r="AL478"/>
  <c r="AF479"/>
  <c r="AL479"/>
  <c r="AF480"/>
  <c r="AL480"/>
  <c r="AF481"/>
  <c r="AL481"/>
  <c r="AF482"/>
  <c r="AL482"/>
  <c r="AF483"/>
  <c r="AL483"/>
  <c r="AF484"/>
  <c r="AL484"/>
  <c r="AF485"/>
  <c r="AL485"/>
  <c r="AF486"/>
  <c r="AL486"/>
  <c r="AF487"/>
  <c r="AL487"/>
  <c r="AF488"/>
  <c r="AL488"/>
  <c r="AF489"/>
  <c r="AL489"/>
  <c r="AF490"/>
  <c r="AL490"/>
  <c r="AF491"/>
  <c r="AL491"/>
  <c r="AF492"/>
  <c r="AL492"/>
  <c r="AF493"/>
  <c r="AL493"/>
  <c r="AF494"/>
  <c r="AL494"/>
  <c r="AF495"/>
  <c r="AL495"/>
  <c r="AF496"/>
  <c r="AL496"/>
  <c r="AF497"/>
  <c r="AL497"/>
  <c r="AF498"/>
  <c r="AL498"/>
  <c r="AF499"/>
  <c r="AL499"/>
  <c r="AF500"/>
  <c r="AL500"/>
  <c r="AF501"/>
  <c r="AL501"/>
  <c r="AF502"/>
  <c r="AL502"/>
  <c r="AF503"/>
  <c r="AL503"/>
  <c r="AF504"/>
  <c r="AL504"/>
  <c r="AF505"/>
  <c r="AL505"/>
  <c r="AF506"/>
  <c r="AL506"/>
  <c r="AF507"/>
  <c r="AL507"/>
  <c r="AF508"/>
  <c r="AL508"/>
  <c r="AF509"/>
  <c r="AL509"/>
  <c r="AF510"/>
  <c r="AL510"/>
  <c r="AF511"/>
  <c r="AL511"/>
  <c r="AF512"/>
  <c r="AL512"/>
  <c r="AF513"/>
  <c r="AL513"/>
  <c r="AF514"/>
  <c r="AL514"/>
  <c r="AF515"/>
  <c r="AL515"/>
  <c r="AF516"/>
  <c r="AL516"/>
  <c r="AF517"/>
  <c r="AL517"/>
  <c r="AF518"/>
  <c r="AL518"/>
  <c r="AF519"/>
  <c r="AL519"/>
  <c r="AF520"/>
  <c r="AL520"/>
  <c r="AF521"/>
  <c r="AL521"/>
  <c r="AF522"/>
  <c r="AL522"/>
  <c r="AF523"/>
  <c r="AL523"/>
  <c r="AF524"/>
  <c r="AL524"/>
  <c r="AF525"/>
  <c r="AL525"/>
  <c r="AF526"/>
  <c r="AL526"/>
  <c r="AF527"/>
  <c r="AL527"/>
  <c r="AF528"/>
  <c r="AL528"/>
  <c r="AF529"/>
  <c r="AL529"/>
  <c r="AF530"/>
  <c r="AL530"/>
  <c r="AF531"/>
  <c r="AL531"/>
  <c r="AF532"/>
  <c r="AL532"/>
  <c r="AF533"/>
  <c r="AL533"/>
  <c r="AF534"/>
  <c r="AL534"/>
  <c r="AF535"/>
  <c r="AL535"/>
  <c r="AF536"/>
  <c r="AL536"/>
  <c r="AF537"/>
  <c r="AL537"/>
  <c r="AF538"/>
  <c r="AL538"/>
  <c r="AF539"/>
  <c r="AL539"/>
  <c r="AF540"/>
  <c r="AL540"/>
  <c r="AF541"/>
  <c r="AL541"/>
  <c r="AF542"/>
  <c r="AL542"/>
  <c r="AF543"/>
  <c r="AL543"/>
  <c r="AF544"/>
  <c r="AL544"/>
  <c r="AF545"/>
  <c r="AL545"/>
  <c r="AF546"/>
  <c r="AL546"/>
  <c r="AF547"/>
  <c r="AL547"/>
  <c r="AF548"/>
  <c r="AL548"/>
  <c r="AF549"/>
  <c r="AL549"/>
  <c r="AF550"/>
  <c r="AL550"/>
  <c r="AF551"/>
  <c r="AL551"/>
  <c r="AF552"/>
  <c r="AL552"/>
  <c r="AF553"/>
  <c r="AL553"/>
  <c r="AF554"/>
  <c r="AL554"/>
  <c r="AF555"/>
  <c r="AL555"/>
  <c r="AF556"/>
  <c r="AL556"/>
  <c r="AF557"/>
  <c r="AL557"/>
  <c r="AF558"/>
  <c r="AL558"/>
  <c r="AF559"/>
  <c r="AL559"/>
  <c r="AF560"/>
  <c r="AL560"/>
  <c r="AF561"/>
  <c r="AL561"/>
  <c r="AF562"/>
  <c r="AL562"/>
  <c r="AF563"/>
  <c r="AL563"/>
  <c r="AF564"/>
  <c r="AL564"/>
  <c r="AF565"/>
  <c r="AL565"/>
  <c r="AF566"/>
  <c r="AL566"/>
  <c r="AF567"/>
  <c r="AL567"/>
  <c r="AF568"/>
  <c r="AL568"/>
  <c r="AF569"/>
  <c r="AL569"/>
  <c r="AF570"/>
  <c r="AL570"/>
  <c r="AF571"/>
  <c r="AL571"/>
  <c r="AF572"/>
  <c r="AL572"/>
  <c r="AF573"/>
  <c r="AL573"/>
  <c r="AF574"/>
  <c r="AL574"/>
  <c r="AF575"/>
  <c r="AL575"/>
  <c r="AF576"/>
  <c r="AL576"/>
  <c r="AF577"/>
  <c r="AL577"/>
  <c r="AF578"/>
  <c r="AL578"/>
  <c r="AF579"/>
  <c r="AL579"/>
  <c r="AF580"/>
  <c r="AL580"/>
  <c r="AF581"/>
  <c r="AL581"/>
  <c r="AF582"/>
  <c r="AL582"/>
  <c r="AF583"/>
  <c r="AL583"/>
  <c r="AF584"/>
  <c r="AL584"/>
  <c r="AF585"/>
  <c r="AL585"/>
  <c r="AF586"/>
  <c r="AL586"/>
  <c r="AF587"/>
  <c r="AL587"/>
  <c r="AF588"/>
  <c r="AL588"/>
  <c r="AF589"/>
  <c r="AL589"/>
  <c r="AF590"/>
  <c r="AL590"/>
  <c r="AF591"/>
  <c r="AL591"/>
  <c r="AF592"/>
  <c r="AL592"/>
  <c r="AF593"/>
  <c r="AL593"/>
  <c r="AF594"/>
  <c r="AL594"/>
  <c r="AF595"/>
  <c r="AL595"/>
  <c r="AF596"/>
  <c r="AL596"/>
  <c r="AF597"/>
  <c r="AL597"/>
  <c r="AF598"/>
  <c r="AL598"/>
  <c r="AF599"/>
  <c r="AL599"/>
  <c r="AF600"/>
  <c r="AL600"/>
  <c r="AF601"/>
  <c r="AL601"/>
  <c r="AF602"/>
  <c r="AL602"/>
  <c r="AF603"/>
  <c r="AL603"/>
  <c r="AF604"/>
  <c r="AL604"/>
  <c r="AF605"/>
  <c r="AL605"/>
  <c r="AF606"/>
  <c r="AL606"/>
  <c r="AF607"/>
  <c r="AL607"/>
  <c r="AF608"/>
  <c r="AL608"/>
  <c r="AF609"/>
  <c r="AL609"/>
  <c r="AF610"/>
  <c r="AL610"/>
  <c r="AF611"/>
  <c r="AL611"/>
  <c r="AF612"/>
  <c r="AL612"/>
  <c r="AF613"/>
  <c r="AL613"/>
  <c r="AF614"/>
  <c r="AL614"/>
  <c r="AF615"/>
  <c r="AL615"/>
  <c r="AF616"/>
  <c r="AL616"/>
  <c r="AF617"/>
  <c r="AL617"/>
  <c r="AF618"/>
  <c r="AL618"/>
  <c r="AF619"/>
  <c r="AL619"/>
  <c r="AF620"/>
  <c r="AL620"/>
  <c r="AF621"/>
  <c r="AL621"/>
  <c r="AF622"/>
  <c r="AL622"/>
  <c r="AF623"/>
  <c r="AL623"/>
  <c r="AF624"/>
  <c r="AL624"/>
  <c r="AF625"/>
  <c r="AL625"/>
  <c r="AF626"/>
  <c r="AL626"/>
  <c r="AF627"/>
  <c r="AL627"/>
  <c r="AF628"/>
  <c r="AL628"/>
  <c r="AF629"/>
  <c r="AL629"/>
  <c r="AF630"/>
  <c r="AL630"/>
  <c r="AF631"/>
  <c r="AL631"/>
  <c r="AA51"/>
  <c r="AA207"/>
  <c r="AA208"/>
  <c r="Q208" s="1"/>
  <c r="AA209"/>
  <c r="AA210"/>
  <c r="Q210" s="1"/>
  <c r="AA211"/>
  <c r="AA212"/>
  <c r="AA213"/>
  <c r="AA214"/>
  <c r="Q214" s="1"/>
  <c r="AA215"/>
  <c r="AA216"/>
  <c r="Q216" s="1"/>
  <c r="AA217"/>
  <c r="AA218"/>
  <c r="Q218" s="1"/>
  <c r="AA219"/>
  <c r="AA220"/>
  <c r="AA221"/>
  <c r="AA222"/>
  <c r="Q222" s="1"/>
  <c r="AA223"/>
  <c r="AA224"/>
  <c r="Q224" s="1"/>
  <c r="AA225"/>
  <c r="AA226"/>
  <c r="Q226" s="1"/>
  <c r="AA227"/>
  <c r="AA228"/>
  <c r="Q228" s="1"/>
  <c r="AA229"/>
  <c r="AA230"/>
  <c r="Q230" s="1"/>
  <c r="AA231"/>
  <c r="AA232"/>
  <c r="Q232" s="1"/>
  <c r="AA233"/>
  <c r="AA234"/>
  <c r="AA235"/>
  <c r="AA236"/>
  <c r="Q236" s="1"/>
  <c r="AA237"/>
  <c r="AA238"/>
  <c r="AA239"/>
  <c r="AA240"/>
  <c r="Q240" s="1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Q207"/>
  <c r="Q209"/>
  <c r="Q211"/>
  <c r="Q212"/>
  <c r="R212" s="1"/>
  <c r="Q213"/>
  <c r="Q215"/>
  <c r="Q217"/>
  <c r="Q219"/>
  <c r="Q220"/>
  <c r="R220" s="1"/>
  <c r="Q221"/>
  <c r="Q223"/>
  <c r="P223" s="1"/>
  <c r="S223" s="1"/>
  <c r="Q225"/>
  <c r="Q227"/>
  <c r="Q229"/>
  <c r="P229" s="1"/>
  <c r="S229" s="1"/>
  <c r="R229"/>
  <c r="Q231"/>
  <c r="P231" s="1"/>
  <c r="S231" s="1"/>
  <c r="R231"/>
  <c r="Q233"/>
  <c r="P233"/>
  <c r="S233" s="1"/>
  <c r="Q234"/>
  <c r="R234" s="1"/>
  <c r="Q235"/>
  <c r="P235" s="1"/>
  <c r="S235" s="1"/>
  <c r="Q237"/>
  <c r="P237"/>
  <c r="S237" s="1"/>
  <c r="Q238"/>
  <c r="R238" s="1"/>
  <c r="Q239"/>
  <c r="P239" s="1"/>
  <c r="S239" s="1"/>
  <c r="Q241"/>
  <c r="P241"/>
  <c r="S241" s="1"/>
  <c r="Q242"/>
  <c r="R242" s="1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R354"/>
  <c r="I309" i="7" s="1"/>
  <c r="Q355" i="2"/>
  <c r="R355" s="1"/>
  <c r="I310" i="7" s="1"/>
  <c r="Q356" i="2"/>
  <c r="R356" s="1"/>
  <c r="I311" i="7" s="1"/>
  <c r="Q357" i="2"/>
  <c r="R357" s="1"/>
  <c r="I312" i="7" s="1"/>
  <c r="Q358" i="2"/>
  <c r="R358"/>
  <c r="I313" i="7" s="1"/>
  <c r="Q359" i="2"/>
  <c r="R359" s="1"/>
  <c r="I314" i="7" s="1"/>
  <c r="Q360" i="2"/>
  <c r="R360" s="1"/>
  <c r="I315" i="7" s="1"/>
  <c r="Q361" i="2"/>
  <c r="Q362"/>
  <c r="R362"/>
  <c r="I317" i="7" s="1"/>
  <c r="Q363" i="2"/>
  <c r="Q364"/>
  <c r="R364" s="1"/>
  <c r="I319" i="7" s="1"/>
  <c r="Q365" i="2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R462"/>
  <c r="Q463"/>
  <c r="R463"/>
  <c r="Q464"/>
  <c r="R464"/>
  <c r="Q465"/>
  <c r="R465"/>
  <c r="Q466"/>
  <c r="R466"/>
  <c r="Q467"/>
  <c r="Q468"/>
  <c r="Q469"/>
  <c r="Q470"/>
  <c r="Q471"/>
  <c r="Q472"/>
  <c r="R472"/>
  <c r="I427" i="7" s="1"/>
  <c r="Q473" i="2"/>
  <c r="Q474"/>
  <c r="Q475"/>
  <c r="Q476"/>
  <c r="Q477"/>
  <c r="Q478"/>
  <c r="R478"/>
  <c r="Q479"/>
  <c r="Q480"/>
  <c r="Q481"/>
  <c r="Q482"/>
  <c r="Q483"/>
  <c r="Q484"/>
  <c r="Q485"/>
  <c r="Q486"/>
  <c r="Q487"/>
  <c r="Q488"/>
  <c r="R488"/>
  <c r="I443" i="7" s="1"/>
  <c r="Q489" i="2"/>
  <c r="Q490"/>
  <c r="Q491"/>
  <c r="Q492"/>
  <c r="Q493"/>
  <c r="Q494"/>
  <c r="R494"/>
  <c r="Q495"/>
  <c r="Q496"/>
  <c r="Q497"/>
  <c r="Q498"/>
  <c r="Q499"/>
  <c r="Q500"/>
  <c r="R500"/>
  <c r="Q501"/>
  <c r="Q502"/>
  <c r="Q503"/>
  <c r="Q504"/>
  <c r="Q505"/>
  <c r="Q506"/>
  <c r="R506"/>
  <c r="Q507"/>
  <c r="Q508"/>
  <c r="Q509"/>
  <c r="Q510"/>
  <c r="Q511"/>
  <c r="Q512"/>
  <c r="Q513"/>
  <c r="Q514"/>
  <c r="Q515"/>
  <c r="Q516"/>
  <c r="R516"/>
  <c r="Q517"/>
  <c r="Q518"/>
  <c r="Q519"/>
  <c r="Q520"/>
  <c r="Q521"/>
  <c r="Q522"/>
  <c r="R522"/>
  <c r="Q523"/>
  <c r="Q524"/>
  <c r="Q525"/>
  <c r="Q526"/>
  <c r="Q527"/>
  <c r="Q528"/>
  <c r="Q529"/>
  <c r="Q530"/>
  <c r="Q531"/>
  <c r="Q532"/>
  <c r="Q533"/>
  <c r="Q534"/>
  <c r="Q535"/>
  <c r="Q536"/>
  <c r="R536"/>
  <c r="I491" i="7" s="1"/>
  <c r="Q537" i="2"/>
  <c r="Q538"/>
  <c r="Q539"/>
  <c r="Q540"/>
  <c r="Q541"/>
  <c r="Q542"/>
  <c r="R542"/>
  <c r="Q543"/>
  <c r="Q544"/>
  <c r="Q545"/>
  <c r="Q546"/>
  <c r="Q547"/>
  <c r="Q548"/>
  <c r="Q549"/>
  <c r="Q550"/>
  <c r="R550"/>
  <c r="Q551"/>
  <c r="Q552"/>
  <c r="Q553"/>
  <c r="Q554"/>
  <c r="Q555"/>
  <c r="Q556"/>
  <c r="R556"/>
  <c r="Q557"/>
  <c r="Q558"/>
  <c r="Q559"/>
  <c r="Q560"/>
  <c r="Q561"/>
  <c r="Q562"/>
  <c r="R562"/>
  <c r="Q563"/>
  <c r="R563"/>
  <c r="Q564"/>
  <c r="Q565"/>
  <c r="Q566"/>
  <c r="Q567"/>
  <c r="Q568"/>
  <c r="Q569"/>
  <c r="R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L485" i="5"/>
  <c r="L564"/>
  <c r="L596"/>
  <c r="L628"/>
  <c r="L472"/>
  <c r="L434"/>
  <c r="L521"/>
  <c r="L595"/>
  <c r="L441"/>
  <c r="L540"/>
  <c r="L583"/>
  <c r="L429"/>
  <c r="L525"/>
  <c r="L559"/>
  <c r="L591"/>
  <c r="L623"/>
  <c r="N5" i="2"/>
  <c r="M4"/>
  <c r="M17"/>
  <c r="M14"/>
  <c r="M47"/>
  <c r="M52"/>
  <c r="N21"/>
  <c r="R241"/>
  <c r="R239"/>
  <c r="R237"/>
  <c r="R235"/>
  <c r="R233"/>
  <c r="P227"/>
  <c r="S227" s="1"/>
  <c r="R227"/>
  <c r="R223"/>
  <c r="P242"/>
  <c r="S242" s="1"/>
  <c r="P238"/>
  <c r="S238" s="1"/>
  <c r="P234"/>
  <c r="S234" s="1"/>
  <c r="P220"/>
  <c r="S220" s="1"/>
  <c r="P212"/>
  <c r="S212" s="1"/>
  <c r="M226"/>
  <c r="M224"/>
  <c r="M222"/>
  <c r="M220"/>
  <c r="M218"/>
  <c r="M216"/>
  <c r="M214"/>
  <c r="M212"/>
  <c r="M210"/>
  <c r="M208"/>
  <c r="M155"/>
  <c r="M153"/>
  <c r="M151"/>
  <c r="M143"/>
  <c r="M141"/>
  <c r="M139"/>
  <c r="M137"/>
  <c r="M135"/>
  <c r="M133"/>
  <c r="M225"/>
  <c r="M223"/>
  <c r="M221"/>
  <c r="M219"/>
  <c r="M217"/>
  <c r="M215"/>
  <c r="M213"/>
  <c r="M211"/>
  <c r="M209"/>
  <c r="M207"/>
  <c r="M154"/>
  <c r="M152"/>
  <c r="M144"/>
  <c r="M142"/>
  <c r="M140"/>
  <c r="M138"/>
  <c r="M136"/>
  <c r="M134"/>
  <c r="P631"/>
  <c r="S631" s="1"/>
  <c r="R631"/>
  <c r="I586" i="7" s="1"/>
  <c r="P629" i="2"/>
  <c r="S629" s="1"/>
  <c r="R629"/>
  <c r="I584" i="7" s="1"/>
  <c r="P627" i="2"/>
  <c r="S627" s="1"/>
  <c r="R627"/>
  <c r="I582" i="7" s="1"/>
  <c r="P625" i="2"/>
  <c r="S625" s="1"/>
  <c r="R625"/>
  <c r="I580" i="7" s="1"/>
  <c r="P623" i="2"/>
  <c r="S623" s="1"/>
  <c r="R623"/>
  <c r="I578" i="7" s="1"/>
  <c r="P621" i="2"/>
  <c r="S621" s="1"/>
  <c r="R621"/>
  <c r="I576" i="7" s="1"/>
  <c r="P619" i="2"/>
  <c r="S619" s="1"/>
  <c r="R619"/>
  <c r="I574" i="7" s="1"/>
  <c r="P617" i="2"/>
  <c r="S617" s="1"/>
  <c r="R617"/>
  <c r="I572" i="7" s="1"/>
  <c r="P615" i="2"/>
  <c r="S615" s="1"/>
  <c r="R615"/>
  <c r="I570" i="7" s="1"/>
  <c r="P613" i="2"/>
  <c r="S613" s="1"/>
  <c r="R613"/>
  <c r="I568" i="7" s="1"/>
  <c r="P611" i="2"/>
  <c r="S611" s="1"/>
  <c r="R611"/>
  <c r="I566" i="7" s="1"/>
  <c r="P609" i="2"/>
  <c r="S609" s="1"/>
  <c r="R609"/>
  <c r="I564" i="7" s="1"/>
  <c r="P607" i="2"/>
  <c r="S607" s="1"/>
  <c r="R607"/>
  <c r="I562" i="7" s="1"/>
  <c r="P605" i="2"/>
  <c r="S605" s="1"/>
  <c r="R605"/>
  <c r="I560" i="7" s="1"/>
  <c r="P603" i="2"/>
  <c r="S603" s="1"/>
  <c r="R603"/>
  <c r="I558" i="7" s="1"/>
  <c r="P601" i="2"/>
  <c r="S601" s="1"/>
  <c r="R601"/>
  <c r="I556" i="7" s="1"/>
  <c r="P599" i="2"/>
  <c r="S599" s="1"/>
  <c r="R599"/>
  <c r="I554" i="7" s="1"/>
  <c r="P597" i="2"/>
  <c r="S597" s="1"/>
  <c r="R597"/>
  <c r="I552" i="7" s="1"/>
  <c r="P595" i="2"/>
  <c r="S595" s="1"/>
  <c r="R595"/>
  <c r="I550" i="7" s="1"/>
  <c r="P593" i="2"/>
  <c r="S593" s="1"/>
  <c r="R593"/>
  <c r="I548" i="7" s="1"/>
  <c r="P591" i="2"/>
  <c r="S591" s="1"/>
  <c r="R591"/>
  <c r="I546" i="7" s="1"/>
  <c r="P589" i="2"/>
  <c r="S589" s="1"/>
  <c r="R589"/>
  <c r="I544" i="7" s="1"/>
  <c r="P587" i="2"/>
  <c r="S587" s="1"/>
  <c r="R587"/>
  <c r="I542" i="7" s="1"/>
  <c r="P585" i="2"/>
  <c r="S585" s="1"/>
  <c r="R585"/>
  <c r="I540" i="7" s="1"/>
  <c r="P583" i="2"/>
  <c r="S583" s="1"/>
  <c r="R583"/>
  <c r="I538" i="7" s="1"/>
  <c r="P581" i="2"/>
  <c r="S581" s="1"/>
  <c r="R581"/>
  <c r="I536" i="7" s="1"/>
  <c r="P579" i="2"/>
  <c r="S579" s="1"/>
  <c r="R579"/>
  <c r="I534" i="7" s="1"/>
  <c r="P577" i="2"/>
  <c r="S577" s="1"/>
  <c r="R577"/>
  <c r="I532" i="7" s="1"/>
  <c r="P575" i="2"/>
  <c r="S575" s="1"/>
  <c r="R575"/>
  <c r="I530" i="7" s="1"/>
  <c r="P573" i="2"/>
  <c r="S573" s="1"/>
  <c r="R573"/>
  <c r="I528" i="7" s="1"/>
  <c r="R630" i="2"/>
  <c r="P626"/>
  <c r="S626" s="1"/>
  <c r="R622"/>
  <c r="P618"/>
  <c r="S618" s="1"/>
  <c r="R614"/>
  <c r="P610"/>
  <c r="S610" s="1"/>
  <c r="R610"/>
  <c r="P606"/>
  <c r="S606" s="1"/>
  <c r="R606"/>
  <c r="P604"/>
  <c r="S604" s="1"/>
  <c r="R604"/>
  <c r="P602"/>
  <c r="S602"/>
  <c r="R602"/>
  <c r="P600"/>
  <c r="S600" s="1"/>
  <c r="R600"/>
  <c r="P598"/>
  <c r="S598" s="1"/>
  <c r="R598"/>
  <c r="P596"/>
  <c r="S596" s="1"/>
  <c r="R596"/>
  <c r="P594"/>
  <c r="S594"/>
  <c r="R594"/>
  <c r="P592"/>
  <c r="S592" s="1"/>
  <c r="R592"/>
  <c r="P590"/>
  <c r="S590" s="1"/>
  <c r="R590"/>
  <c r="P588"/>
  <c r="S588" s="1"/>
  <c r="R588"/>
  <c r="P586"/>
  <c r="S586"/>
  <c r="R586"/>
  <c r="P584"/>
  <c r="S584" s="1"/>
  <c r="R584"/>
  <c r="P582"/>
  <c r="S582" s="1"/>
  <c r="R582"/>
  <c r="P580"/>
  <c r="S580" s="1"/>
  <c r="R580"/>
  <c r="P578"/>
  <c r="S578"/>
  <c r="R578"/>
  <c r="P576"/>
  <c r="S576" s="1"/>
  <c r="R576"/>
  <c r="P574"/>
  <c r="S574" s="1"/>
  <c r="R574"/>
  <c r="P572"/>
  <c r="S572" s="1"/>
  <c r="P570"/>
  <c r="S570" s="1"/>
  <c r="P568"/>
  <c r="S568" s="1"/>
  <c r="P566"/>
  <c r="S566" s="1"/>
  <c r="P564"/>
  <c r="S564" s="1"/>
  <c r="P561"/>
  <c r="S561" s="1"/>
  <c r="P559"/>
  <c r="S559" s="1"/>
  <c r="P557"/>
  <c r="S557" s="1"/>
  <c r="P555"/>
  <c r="S555" s="1"/>
  <c r="P553"/>
  <c r="S553" s="1"/>
  <c r="P551"/>
  <c r="S551" s="1"/>
  <c r="P549"/>
  <c r="S549" s="1"/>
  <c r="P547"/>
  <c r="S547" s="1"/>
  <c r="P545"/>
  <c r="S545" s="1"/>
  <c r="P543"/>
  <c r="S543" s="1"/>
  <c r="P541"/>
  <c r="S541" s="1"/>
  <c r="P539"/>
  <c r="S539" s="1"/>
  <c r="P537"/>
  <c r="S537" s="1"/>
  <c r="P535"/>
  <c r="S535" s="1"/>
  <c r="P533"/>
  <c r="S533" s="1"/>
  <c r="P531"/>
  <c r="S531" s="1"/>
  <c r="P529"/>
  <c r="S529" s="1"/>
  <c r="P527"/>
  <c r="S527" s="1"/>
  <c r="P525"/>
  <c r="S525" s="1"/>
  <c r="P523"/>
  <c r="S523" s="1"/>
  <c r="P521"/>
  <c r="S521" s="1"/>
  <c r="P519"/>
  <c r="S519" s="1"/>
  <c r="P517"/>
  <c r="S517" s="1"/>
  <c r="P515"/>
  <c r="S515" s="1"/>
  <c r="P513"/>
  <c r="S513" s="1"/>
  <c r="P511"/>
  <c r="S511" s="1"/>
  <c r="P509"/>
  <c r="S509" s="1"/>
  <c r="P507"/>
  <c r="S507" s="1"/>
  <c r="P505"/>
  <c r="S505" s="1"/>
  <c r="P503"/>
  <c r="S503" s="1"/>
  <c r="P501"/>
  <c r="S501" s="1"/>
  <c r="P499"/>
  <c r="S499" s="1"/>
  <c r="P497"/>
  <c r="S497" s="1"/>
  <c r="P495"/>
  <c r="S495" s="1"/>
  <c r="P493"/>
  <c r="S493" s="1"/>
  <c r="P491"/>
  <c r="S491" s="1"/>
  <c r="P489"/>
  <c r="S489" s="1"/>
  <c r="P487"/>
  <c r="S487" s="1"/>
  <c r="P485"/>
  <c r="S485" s="1"/>
  <c r="P483"/>
  <c r="S483" s="1"/>
  <c r="P481"/>
  <c r="S481" s="1"/>
  <c r="P479"/>
  <c r="S479" s="1"/>
  <c r="P477"/>
  <c r="S477" s="1"/>
  <c r="P475"/>
  <c r="S475" s="1"/>
  <c r="P473"/>
  <c r="S473" s="1"/>
  <c r="P471"/>
  <c r="S471" s="1"/>
  <c r="P469"/>
  <c r="S469" s="1"/>
  <c r="P461"/>
  <c r="S461" s="1"/>
  <c r="P353"/>
  <c r="S353" s="1"/>
  <c r="R353"/>
  <c r="I308" i="7" s="1"/>
  <c r="P351" i="2"/>
  <c r="S351" s="1"/>
  <c r="R351"/>
  <c r="I306" i="7" s="1"/>
  <c r="P349" i="2"/>
  <c r="S349" s="1"/>
  <c r="R349"/>
  <c r="I304" i="7" s="1"/>
  <c r="P347" i="2"/>
  <c r="S347" s="1"/>
  <c r="R347"/>
  <c r="I302" i="7" s="1"/>
  <c r="P345" i="2"/>
  <c r="S345" s="1"/>
  <c r="R345"/>
  <c r="I300" i="7" s="1"/>
  <c r="P343" i="2"/>
  <c r="S343" s="1"/>
  <c r="R343"/>
  <c r="I298" i="7" s="1"/>
  <c r="P341" i="2"/>
  <c r="S341" s="1"/>
  <c r="R341"/>
  <c r="I296" i="7" s="1"/>
  <c r="P339" i="2"/>
  <c r="S339" s="1"/>
  <c r="R339"/>
  <c r="I294" i="7" s="1"/>
  <c r="P337" i="2"/>
  <c r="S337" s="1"/>
  <c r="R337"/>
  <c r="I292" i="7" s="1"/>
  <c r="P335" i="2"/>
  <c r="S335" s="1"/>
  <c r="R335"/>
  <c r="I290" i="7" s="1"/>
  <c r="P333" i="2"/>
  <c r="S333" s="1"/>
  <c r="R333"/>
  <c r="I288" i="7" s="1"/>
  <c r="P331" i="2"/>
  <c r="S331" s="1"/>
  <c r="R331"/>
  <c r="I286" i="7" s="1"/>
  <c r="P329" i="2"/>
  <c r="S329" s="1"/>
  <c r="R329"/>
  <c r="I284" i="7" s="1"/>
  <c r="P327" i="2"/>
  <c r="S327" s="1"/>
  <c r="R327"/>
  <c r="I282" i="7" s="1"/>
  <c r="P325" i="2"/>
  <c r="S325" s="1"/>
  <c r="R325"/>
  <c r="I280" i="7" s="1"/>
  <c r="P323" i="2"/>
  <c r="S323" s="1"/>
  <c r="R323"/>
  <c r="I278" i="7" s="1"/>
  <c r="P321" i="2"/>
  <c r="S321" s="1"/>
  <c r="R321"/>
  <c r="I276" i="7" s="1"/>
  <c r="P319" i="2"/>
  <c r="S319" s="1"/>
  <c r="R319"/>
  <c r="I274" i="7" s="1"/>
  <c r="P317" i="2"/>
  <c r="S317" s="1"/>
  <c r="R317"/>
  <c r="I272" i="7" s="1"/>
  <c r="P315" i="2"/>
  <c r="S315" s="1"/>
  <c r="R315"/>
  <c r="I270" i="7" s="1"/>
  <c r="P313" i="2"/>
  <c r="S313" s="1"/>
  <c r="R313"/>
  <c r="I268" i="7" s="1"/>
  <c r="P311" i="2"/>
  <c r="S311" s="1"/>
  <c r="R311"/>
  <c r="I266" i="7" s="1"/>
  <c r="P309" i="2"/>
  <c r="S309" s="1"/>
  <c r="R309"/>
  <c r="I264" i="7" s="1"/>
  <c r="P307" i="2"/>
  <c r="S307" s="1"/>
  <c r="R307"/>
  <c r="I262" i="7" s="1"/>
  <c r="P305" i="2"/>
  <c r="S305" s="1"/>
  <c r="R305"/>
  <c r="I260" i="7" s="1"/>
  <c r="P303" i="2"/>
  <c r="S303" s="1"/>
  <c r="R303"/>
  <c r="I258" i="7" s="1"/>
  <c r="P301" i="2"/>
  <c r="S301" s="1"/>
  <c r="R301"/>
  <c r="I256" i="7" s="1"/>
  <c r="P299" i="2"/>
  <c r="S299" s="1"/>
  <c r="R299"/>
  <c r="I254" i="7" s="1"/>
  <c r="P297" i="2"/>
  <c r="S297" s="1"/>
  <c r="R297"/>
  <c r="I252" i="7" s="1"/>
  <c r="P295" i="2"/>
  <c r="S295" s="1"/>
  <c r="R295"/>
  <c r="I250" i="7" s="1"/>
  <c r="P293" i="2"/>
  <c r="S293" s="1"/>
  <c r="R293"/>
  <c r="I248" i="7" s="1"/>
  <c r="P291" i="2"/>
  <c r="S291" s="1"/>
  <c r="R291"/>
  <c r="I246" i="7" s="1"/>
  <c r="P289" i="2"/>
  <c r="S289" s="1"/>
  <c r="R289"/>
  <c r="I244" i="7" s="1"/>
  <c r="P287" i="2"/>
  <c r="S287" s="1"/>
  <c r="R287"/>
  <c r="I242" i="7" s="1"/>
  <c r="P285" i="2"/>
  <c r="S285" s="1"/>
  <c r="R285"/>
  <c r="I240" i="7" s="1"/>
  <c r="P283" i="2"/>
  <c r="S283" s="1"/>
  <c r="R283"/>
  <c r="I238" i="7" s="1"/>
  <c r="P281" i="2"/>
  <c r="S281" s="1"/>
  <c r="R281"/>
  <c r="I236" i="7" s="1"/>
  <c r="P279" i="2"/>
  <c r="S279" s="1"/>
  <c r="R279"/>
  <c r="I234" i="7" s="1"/>
  <c r="P277" i="2"/>
  <c r="S277" s="1"/>
  <c r="R277"/>
  <c r="I232" i="7" s="1"/>
  <c r="P275" i="2"/>
  <c r="S275" s="1"/>
  <c r="R275"/>
  <c r="I230" i="7" s="1"/>
  <c r="P273" i="2"/>
  <c r="S273" s="1"/>
  <c r="R273"/>
  <c r="I228" i="7" s="1"/>
  <c r="P271" i="2"/>
  <c r="S271" s="1"/>
  <c r="R271"/>
  <c r="I226" i="7" s="1"/>
  <c r="P269" i="2"/>
  <c r="S269" s="1"/>
  <c r="R269"/>
  <c r="I224" i="7" s="1"/>
  <c r="P267" i="2"/>
  <c r="S267" s="1"/>
  <c r="R267"/>
  <c r="I222" i="7" s="1"/>
  <c r="P265" i="2"/>
  <c r="S265" s="1"/>
  <c r="R265"/>
  <c r="I220" i="7" s="1"/>
  <c r="P263" i="2"/>
  <c r="S263" s="1"/>
  <c r="R263"/>
  <c r="I218" i="7" s="1"/>
  <c r="P261" i="2"/>
  <c r="S261" s="1"/>
  <c r="R261"/>
  <c r="I216" i="7" s="1"/>
  <c r="P259" i="2"/>
  <c r="S259" s="1"/>
  <c r="R259"/>
  <c r="I214" i="7" s="1"/>
  <c r="P257" i="2"/>
  <c r="S257" s="1"/>
  <c r="R257"/>
  <c r="I212" i="7" s="1"/>
  <c r="P255" i="2"/>
  <c r="S255" s="1"/>
  <c r="R255"/>
  <c r="I210" i="7" s="1"/>
  <c r="P253" i="2"/>
  <c r="S253" s="1"/>
  <c r="R253"/>
  <c r="I208" i="7" s="1"/>
  <c r="P251" i="2"/>
  <c r="S251" s="1"/>
  <c r="R251"/>
  <c r="I206" i="7" s="1"/>
  <c r="P249" i="2"/>
  <c r="S249" s="1"/>
  <c r="R249"/>
  <c r="P247"/>
  <c r="S247" s="1"/>
  <c r="R247"/>
  <c r="P245"/>
  <c r="S245" s="1"/>
  <c r="R245"/>
  <c r="P243"/>
  <c r="S243"/>
  <c r="R243"/>
  <c r="P221"/>
  <c r="S221" s="1"/>
  <c r="R221"/>
  <c r="P217"/>
  <c r="S217" s="1"/>
  <c r="R217"/>
  <c r="P213"/>
  <c r="S213" s="1"/>
  <c r="R213"/>
  <c r="P209"/>
  <c r="S209" s="1"/>
  <c r="R209"/>
  <c r="R572"/>
  <c r="I527" i="7" s="1"/>
  <c r="R570" i="2"/>
  <c r="I525" i="7" s="1"/>
  <c r="R568" i="2"/>
  <c r="I523" i="7" s="1"/>
  <c r="R566" i="2"/>
  <c r="I521" i="7" s="1"/>
  <c r="R564" i="2"/>
  <c r="I519" i="7" s="1"/>
  <c r="R561" i="2"/>
  <c r="I516" i="7" s="1"/>
  <c r="R559" i="2"/>
  <c r="I514" i="7" s="1"/>
  <c r="R557" i="2"/>
  <c r="I512" i="7" s="1"/>
  <c r="R555" i="2"/>
  <c r="I510" i="7" s="1"/>
  <c r="R553" i="2"/>
  <c r="I508" i="7" s="1"/>
  <c r="R551" i="2"/>
  <c r="I506" i="7" s="1"/>
  <c r="R549" i="2"/>
  <c r="I504" i="7" s="1"/>
  <c r="R547" i="2"/>
  <c r="I502" i="7" s="1"/>
  <c r="R545" i="2"/>
  <c r="I500" i="7" s="1"/>
  <c r="R543" i="2"/>
  <c r="I498" i="7" s="1"/>
  <c r="R541" i="2"/>
  <c r="I496" i="7" s="1"/>
  <c r="R539" i="2"/>
  <c r="I494" i="7" s="1"/>
  <c r="R537" i="2"/>
  <c r="I492" i="7" s="1"/>
  <c r="R535" i="2"/>
  <c r="I490" i="7" s="1"/>
  <c r="R533" i="2"/>
  <c r="I488" i="7" s="1"/>
  <c r="R531" i="2"/>
  <c r="I486" i="7" s="1"/>
  <c r="R529" i="2"/>
  <c r="I484" i="7" s="1"/>
  <c r="R527" i="2"/>
  <c r="I482" i="7" s="1"/>
  <c r="R525" i="2"/>
  <c r="I480" i="7" s="1"/>
  <c r="R523" i="2"/>
  <c r="I478" i="7" s="1"/>
  <c r="R521" i="2"/>
  <c r="I476" i="7" s="1"/>
  <c r="R519" i="2"/>
  <c r="I474" i="7" s="1"/>
  <c r="R517" i="2"/>
  <c r="I472" i="7" s="1"/>
  <c r="R515" i="2"/>
  <c r="I470" i="7" s="1"/>
  <c r="R513" i="2"/>
  <c r="I468" i="7" s="1"/>
  <c r="R511" i="2"/>
  <c r="I466" i="7" s="1"/>
  <c r="R509" i="2"/>
  <c r="I464" i="7" s="1"/>
  <c r="R507" i="2"/>
  <c r="I462" i="7" s="1"/>
  <c r="R505" i="2"/>
  <c r="I460" i="7" s="1"/>
  <c r="R503" i="2"/>
  <c r="I458" i="7" s="1"/>
  <c r="R501" i="2"/>
  <c r="I456" i="7" s="1"/>
  <c r="R499" i="2"/>
  <c r="I454" i="7" s="1"/>
  <c r="R497" i="2"/>
  <c r="I452" i="7" s="1"/>
  <c r="R495" i="2"/>
  <c r="I450" i="7" s="1"/>
  <c r="R493" i="2"/>
  <c r="I448" i="7" s="1"/>
  <c r="R491" i="2"/>
  <c r="I446" i="7" s="1"/>
  <c r="R489" i="2"/>
  <c r="I444" i="7" s="1"/>
  <c r="R487" i="2"/>
  <c r="I442" i="7" s="1"/>
  <c r="R485" i="2"/>
  <c r="I440" i="7" s="1"/>
  <c r="R483" i="2"/>
  <c r="I438" i="7" s="1"/>
  <c r="R481" i="2"/>
  <c r="I436" i="7" s="1"/>
  <c r="R479" i="2"/>
  <c r="I434" i="7" s="1"/>
  <c r="R477" i="2"/>
  <c r="I432" i="7" s="1"/>
  <c r="R475" i="2"/>
  <c r="I430" i="7" s="1"/>
  <c r="R473" i="2"/>
  <c r="I428" i="7" s="1"/>
  <c r="R471" i="2"/>
  <c r="I426" i="7" s="1"/>
  <c r="R469" i="2"/>
  <c r="I424" i="7" s="1"/>
  <c r="R461" i="2"/>
  <c r="I416" i="7" s="1"/>
  <c r="P571" i="2"/>
  <c r="S571" s="1"/>
  <c r="I524" i="7"/>
  <c r="P569" i="2"/>
  <c r="S569" s="1"/>
  <c r="P567"/>
  <c r="S567"/>
  <c r="P565"/>
  <c r="S565"/>
  <c r="I518" i="7"/>
  <c r="P563" i="2"/>
  <c r="S563" s="1"/>
  <c r="I517" i="7"/>
  <c r="P562" i="2"/>
  <c r="S562" s="1"/>
  <c r="P560"/>
  <c r="S560" s="1"/>
  <c r="P558"/>
  <c r="S558" s="1"/>
  <c r="I511" i="7"/>
  <c r="P556" i="2"/>
  <c r="S556"/>
  <c r="P554"/>
  <c r="S554" s="1"/>
  <c r="P552"/>
  <c r="S552" s="1"/>
  <c r="I505" i="7"/>
  <c r="P550" i="2"/>
  <c r="S550"/>
  <c r="P548"/>
  <c r="S548" s="1"/>
  <c r="P546"/>
  <c r="S546" s="1"/>
  <c r="P544"/>
  <c r="S544" s="1"/>
  <c r="I497" i="7"/>
  <c r="P542" i="2"/>
  <c r="S542" s="1"/>
  <c r="P540"/>
  <c r="S540" s="1"/>
  <c r="P538"/>
  <c r="S538"/>
  <c r="P536"/>
  <c r="S536"/>
  <c r="P534"/>
  <c r="S534" s="1"/>
  <c r="P532"/>
  <c r="S532" s="1"/>
  <c r="P530"/>
  <c r="S530" s="1"/>
  <c r="P528"/>
  <c r="S528" s="1"/>
  <c r="P526"/>
  <c r="S526" s="1"/>
  <c r="P524"/>
  <c r="S524" s="1"/>
  <c r="I477" i="7"/>
  <c r="P522" i="2"/>
  <c r="S522"/>
  <c r="P520"/>
  <c r="S520"/>
  <c r="P518"/>
  <c r="S518" s="1"/>
  <c r="I471" i="7"/>
  <c r="P516" i="2"/>
  <c r="S516" s="1"/>
  <c r="P514"/>
  <c r="S514" s="1"/>
  <c r="P512"/>
  <c r="S512" s="1"/>
  <c r="P510"/>
  <c r="S510" s="1"/>
  <c r="P508"/>
  <c r="S508" s="1"/>
  <c r="I461" i="7"/>
  <c r="P506" i="2"/>
  <c r="S506"/>
  <c r="P504"/>
  <c r="S504"/>
  <c r="P502"/>
  <c r="S502" s="1"/>
  <c r="I455" i="7"/>
  <c r="P500" i="2"/>
  <c r="S500" s="1"/>
  <c r="P498"/>
  <c r="S498" s="1"/>
  <c r="P496"/>
  <c r="S496" s="1"/>
  <c r="I449" i="7"/>
  <c r="P494" i="2"/>
  <c r="S494" s="1"/>
  <c r="P492"/>
  <c r="S492" s="1"/>
  <c r="P490"/>
  <c r="S490"/>
  <c r="P488"/>
  <c r="S488"/>
  <c r="P486"/>
  <c r="S486" s="1"/>
  <c r="P484"/>
  <c r="S484" s="1"/>
  <c r="P482"/>
  <c r="S482" s="1"/>
  <c r="P480"/>
  <c r="S480" s="1"/>
  <c r="I433" i="7"/>
  <c r="P478" i="2"/>
  <c r="S478" s="1"/>
  <c r="P476"/>
  <c r="S476" s="1"/>
  <c r="P474"/>
  <c r="S474"/>
  <c r="P472"/>
  <c r="S472"/>
  <c r="P470"/>
  <c r="S470" s="1"/>
  <c r="P468"/>
  <c r="S468" s="1"/>
  <c r="P467"/>
  <c r="S467" s="1"/>
  <c r="I421" i="7"/>
  <c r="P466" i="2"/>
  <c r="S466"/>
  <c r="I420" i="7"/>
  <c r="P465" i="2"/>
  <c r="S465" s="1"/>
  <c r="I419" i="7"/>
  <c r="P464" i="2"/>
  <c r="S464" s="1"/>
  <c r="I418" i="7"/>
  <c r="P463" i="2"/>
  <c r="S463" s="1"/>
  <c r="I417" i="7"/>
  <c r="P462" i="2"/>
  <c r="S462"/>
  <c r="P460"/>
  <c r="S460" s="1"/>
  <c r="P459"/>
  <c r="S459" s="1"/>
  <c r="P458"/>
  <c r="S458" s="1"/>
  <c r="P457"/>
  <c r="S457"/>
  <c r="P456"/>
  <c r="S456" s="1"/>
  <c r="P455"/>
  <c r="S455" s="1"/>
  <c r="P454"/>
  <c r="S454" s="1"/>
  <c r="P453"/>
  <c r="S453"/>
  <c r="P452"/>
  <c r="S452" s="1"/>
  <c r="P451"/>
  <c r="S451" s="1"/>
  <c r="P450"/>
  <c r="S450" s="1"/>
  <c r="P449"/>
  <c r="S449"/>
  <c r="P448"/>
  <c r="S448" s="1"/>
  <c r="P447"/>
  <c r="S447" s="1"/>
  <c r="P446"/>
  <c r="S446" s="1"/>
  <c r="P445"/>
  <c r="S445"/>
  <c r="P444"/>
  <c r="S444" s="1"/>
  <c r="P443"/>
  <c r="S443" s="1"/>
  <c r="P442"/>
  <c r="S442" s="1"/>
  <c r="P441"/>
  <c r="S441"/>
  <c r="P440"/>
  <c r="S440" s="1"/>
  <c r="P439"/>
  <c r="S439" s="1"/>
  <c r="P438"/>
  <c r="S438" s="1"/>
  <c r="P437"/>
  <c r="S437"/>
  <c r="P436"/>
  <c r="S436" s="1"/>
  <c r="P435"/>
  <c r="S435" s="1"/>
  <c r="P434"/>
  <c r="S434" s="1"/>
  <c r="P433"/>
  <c r="S433"/>
  <c r="P432"/>
  <c r="S432" s="1"/>
  <c r="P431"/>
  <c r="S431" s="1"/>
  <c r="P430"/>
  <c r="S430" s="1"/>
  <c r="P429"/>
  <c r="S429"/>
  <c r="P428"/>
  <c r="S428" s="1"/>
  <c r="P427"/>
  <c r="S427" s="1"/>
  <c r="P426"/>
  <c r="S426" s="1"/>
  <c r="P425"/>
  <c r="S425"/>
  <c r="P424"/>
  <c r="S424" s="1"/>
  <c r="P423"/>
  <c r="S423" s="1"/>
  <c r="P422"/>
  <c r="S422" s="1"/>
  <c r="P421"/>
  <c r="S421"/>
  <c r="P420"/>
  <c r="S420" s="1"/>
  <c r="P419"/>
  <c r="S419" s="1"/>
  <c r="P418"/>
  <c r="S418" s="1"/>
  <c r="P417"/>
  <c r="S417"/>
  <c r="P416"/>
  <c r="S416" s="1"/>
  <c r="P415"/>
  <c r="S415" s="1"/>
  <c r="P414"/>
  <c r="S414" s="1"/>
  <c r="P413"/>
  <c r="S413"/>
  <c r="P412"/>
  <c r="S412" s="1"/>
  <c r="P411"/>
  <c r="S411" s="1"/>
  <c r="P410"/>
  <c r="S410" s="1"/>
  <c r="P409"/>
  <c r="S409"/>
  <c r="P408"/>
  <c r="S408" s="1"/>
  <c r="P407"/>
  <c r="S407" s="1"/>
  <c r="P406"/>
  <c r="S406" s="1"/>
  <c r="P405"/>
  <c r="S405"/>
  <c r="P404"/>
  <c r="S404" s="1"/>
  <c r="P403"/>
  <c r="S403" s="1"/>
  <c r="P402"/>
  <c r="S402" s="1"/>
  <c r="P401"/>
  <c r="S401"/>
  <c r="P400"/>
  <c r="S400" s="1"/>
  <c r="P399"/>
  <c r="S399" s="1"/>
  <c r="P398"/>
  <c r="S398" s="1"/>
  <c r="P397"/>
  <c r="S397"/>
  <c r="P396"/>
  <c r="S396" s="1"/>
  <c r="P395"/>
  <c r="S395" s="1"/>
  <c r="P394"/>
  <c r="S394" s="1"/>
  <c r="P393"/>
  <c r="S393"/>
  <c r="P392"/>
  <c r="S392" s="1"/>
  <c r="P391"/>
  <c r="S391" s="1"/>
  <c r="P390"/>
  <c r="S390" s="1"/>
  <c r="P389"/>
  <c r="S389"/>
  <c r="P388"/>
  <c r="S388" s="1"/>
  <c r="P387"/>
  <c r="S387" s="1"/>
  <c r="P386"/>
  <c r="S386" s="1"/>
  <c r="P385"/>
  <c r="S385"/>
  <c r="P384"/>
  <c r="S384" s="1"/>
  <c r="P383"/>
  <c r="S383" s="1"/>
  <c r="P382"/>
  <c r="S382" s="1"/>
  <c r="P381"/>
  <c r="S381"/>
  <c r="P380"/>
  <c r="S380" s="1"/>
  <c r="P379"/>
  <c r="S379" s="1"/>
  <c r="P378"/>
  <c r="S378" s="1"/>
  <c r="P377"/>
  <c r="S377"/>
  <c r="P376"/>
  <c r="S376" s="1"/>
  <c r="P375"/>
  <c r="S375" s="1"/>
  <c r="P374"/>
  <c r="S374" s="1"/>
  <c r="P373"/>
  <c r="S373"/>
  <c r="P372"/>
  <c r="S372" s="1"/>
  <c r="P371"/>
  <c r="S371" s="1"/>
  <c r="P370"/>
  <c r="S370" s="1"/>
  <c r="P369"/>
  <c r="S369"/>
  <c r="P368"/>
  <c r="S368" s="1"/>
  <c r="P367"/>
  <c r="S367" s="1"/>
  <c r="P366"/>
  <c r="S366" s="1"/>
  <c r="P365"/>
  <c r="S365"/>
  <c r="P364"/>
  <c r="S364"/>
  <c r="P363"/>
  <c r="S363"/>
  <c r="P362"/>
  <c r="S362"/>
  <c r="P361"/>
  <c r="S361"/>
  <c r="P360"/>
  <c r="S360"/>
  <c r="P359"/>
  <c r="S359"/>
  <c r="P358"/>
  <c r="S358"/>
  <c r="P357"/>
  <c r="S357"/>
  <c r="P356"/>
  <c r="S356"/>
  <c r="P355"/>
  <c r="S355"/>
  <c r="P354"/>
  <c r="S354"/>
  <c r="P352"/>
  <c r="S352"/>
  <c r="R352"/>
  <c r="I307" i="7"/>
  <c r="P350" i="2"/>
  <c r="S350"/>
  <c r="R350"/>
  <c r="I305" i="7"/>
  <c r="P348" i="2"/>
  <c r="S348"/>
  <c r="R348"/>
  <c r="I303" i="7"/>
  <c r="P346" i="2"/>
  <c r="S346"/>
  <c r="R346"/>
  <c r="I301" i="7"/>
  <c r="P344" i="2"/>
  <c r="S344"/>
  <c r="R344"/>
  <c r="I299" i="7"/>
  <c r="P342" i="2"/>
  <c r="S342"/>
  <c r="R342"/>
  <c r="I297" i="7"/>
  <c r="P340" i="2"/>
  <c r="S340"/>
  <c r="R340"/>
  <c r="I295" i="7"/>
  <c r="P338" i="2"/>
  <c r="S338"/>
  <c r="R338"/>
  <c r="I293" i="7"/>
  <c r="P336" i="2"/>
  <c r="S336"/>
  <c r="R336"/>
  <c r="I291" i="7"/>
  <c r="P334" i="2"/>
  <c r="S334"/>
  <c r="R334"/>
  <c r="I289" i="7"/>
  <c r="P332" i="2"/>
  <c r="S332"/>
  <c r="R332"/>
  <c r="I287" i="7"/>
  <c r="P330" i="2"/>
  <c r="S330"/>
  <c r="R330"/>
  <c r="I285" i="7"/>
  <c r="P328" i="2"/>
  <c r="S328"/>
  <c r="R328"/>
  <c r="I283" i="7"/>
  <c r="P326" i="2"/>
  <c r="S326"/>
  <c r="R326"/>
  <c r="I281" i="7"/>
  <c r="P324" i="2"/>
  <c r="S324"/>
  <c r="R324"/>
  <c r="I279" i="7"/>
  <c r="P322" i="2"/>
  <c r="S322"/>
  <c r="R322"/>
  <c r="I277" i="7"/>
  <c r="P320" i="2"/>
  <c r="S320"/>
  <c r="R320"/>
  <c r="I275" i="7"/>
  <c r="P318" i="2"/>
  <c r="S318"/>
  <c r="R318"/>
  <c r="I273" i="7"/>
  <c r="P316" i="2"/>
  <c r="S316"/>
  <c r="R316"/>
  <c r="I271" i="7"/>
  <c r="P314" i="2"/>
  <c r="S314"/>
  <c r="R314"/>
  <c r="I269" i="7"/>
  <c r="P312" i="2"/>
  <c r="S312"/>
  <c r="R312"/>
  <c r="I267" i="7"/>
  <c r="P310" i="2"/>
  <c r="S310"/>
  <c r="R310"/>
  <c r="I265" i="7"/>
  <c r="P308" i="2"/>
  <c r="S308"/>
  <c r="R308"/>
  <c r="I263" i="7"/>
  <c r="P306" i="2"/>
  <c r="S306"/>
  <c r="R306"/>
  <c r="I261" i="7"/>
  <c r="P304" i="2"/>
  <c r="S304"/>
  <c r="R304"/>
  <c r="I259" i="7"/>
  <c r="P302" i="2"/>
  <c r="S302"/>
  <c r="R302"/>
  <c r="I257" i="7"/>
  <c r="P300" i="2"/>
  <c r="S300"/>
  <c r="R300"/>
  <c r="I255" i="7"/>
  <c r="P298" i="2"/>
  <c r="S298"/>
  <c r="R298"/>
  <c r="I253" i="7"/>
  <c r="P296" i="2"/>
  <c r="S296"/>
  <c r="R296"/>
  <c r="I251" i="7"/>
  <c r="P294" i="2"/>
  <c r="S294"/>
  <c r="R294"/>
  <c r="I249" i="7"/>
  <c r="P292" i="2"/>
  <c r="S292"/>
  <c r="R292"/>
  <c r="I247" i="7"/>
  <c r="P290" i="2"/>
  <c r="S290"/>
  <c r="R290"/>
  <c r="I245" i="7"/>
  <c r="P288" i="2"/>
  <c r="S288"/>
  <c r="R288"/>
  <c r="I243" i="7"/>
  <c r="P286" i="2"/>
  <c r="S286"/>
  <c r="R286"/>
  <c r="I241" i="7"/>
  <c r="P284" i="2"/>
  <c r="S284"/>
  <c r="R284"/>
  <c r="I239" i="7"/>
  <c r="P282" i="2"/>
  <c r="S282"/>
  <c r="R282"/>
  <c r="I237" i="7"/>
  <c r="P280" i="2"/>
  <c r="S280"/>
  <c r="R280"/>
  <c r="I235" i="7"/>
  <c r="P278" i="2"/>
  <c r="S278"/>
  <c r="R278"/>
  <c r="I233" i="7"/>
  <c r="P276" i="2"/>
  <c r="S276"/>
  <c r="R276"/>
  <c r="I231" i="7"/>
  <c r="P274" i="2"/>
  <c r="S274"/>
  <c r="R274"/>
  <c r="I229" i="7"/>
  <c r="P272" i="2"/>
  <c r="S272"/>
  <c r="R272"/>
  <c r="I227" i="7"/>
  <c r="P270" i="2"/>
  <c r="S270"/>
  <c r="R270"/>
  <c r="I225" i="7"/>
  <c r="P268" i="2"/>
  <c r="S268"/>
  <c r="R268"/>
  <c r="I223" i="7"/>
  <c r="P266" i="2"/>
  <c r="S266"/>
  <c r="R266"/>
  <c r="I221" i="7"/>
  <c r="P264" i="2"/>
  <c r="S264"/>
  <c r="R264"/>
  <c r="I219" i="7"/>
  <c r="P262" i="2"/>
  <c r="S262"/>
  <c r="R262"/>
  <c r="I217" i="7"/>
  <c r="P260" i="2"/>
  <c r="S260"/>
  <c r="R260"/>
  <c r="I215" i="7"/>
  <c r="P258" i="2"/>
  <c r="S258"/>
  <c r="R258"/>
  <c r="I213" i="7"/>
  <c r="P256" i="2"/>
  <c r="S256"/>
  <c r="R256"/>
  <c r="I211" i="7"/>
  <c r="P254" i="2"/>
  <c r="S254"/>
  <c r="R254"/>
  <c r="I209" i="7"/>
  <c r="P252" i="2"/>
  <c r="S252"/>
  <c r="R252"/>
  <c r="I207" i="7"/>
  <c r="P250" i="2"/>
  <c r="S250"/>
  <c r="R250"/>
  <c r="P248"/>
  <c r="S248" s="1"/>
  <c r="R248"/>
  <c r="P246"/>
  <c r="S246" s="1"/>
  <c r="R246"/>
  <c r="P244"/>
  <c r="S244" s="1"/>
  <c r="R244"/>
  <c r="P225"/>
  <c r="S225"/>
  <c r="R225"/>
  <c r="P219"/>
  <c r="S219" s="1"/>
  <c r="R219"/>
  <c r="P215"/>
  <c r="S215" s="1"/>
  <c r="R215"/>
  <c r="P211"/>
  <c r="S211" s="1"/>
  <c r="R211"/>
  <c r="P207"/>
  <c r="S207" s="1"/>
  <c r="R207"/>
  <c r="M295"/>
  <c r="M293"/>
  <c r="M291"/>
  <c r="M289"/>
  <c r="M287"/>
  <c r="M285"/>
  <c r="M283"/>
  <c r="M281"/>
  <c r="M279"/>
  <c r="M277"/>
  <c r="M275"/>
  <c r="M273"/>
  <c r="M271"/>
  <c r="M269"/>
  <c r="M267"/>
  <c r="M265"/>
  <c r="M263"/>
  <c r="M261"/>
  <c r="M259"/>
  <c r="M257"/>
  <c r="M255"/>
  <c r="M253"/>
  <c r="M251"/>
  <c r="M249"/>
  <c r="M247"/>
  <c r="M245"/>
  <c r="M243"/>
  <c r="M241"/>
  <c r="M239"/>
  <c r="M237"/>
  <c r="M235"/>
  <c r="M233"/>
  <c r="M231"/>
  <c r="M229"/>
  <c r="M227"/>
  <c r="M131"/>
  <c r="M129"/>
  <c r="M127"/>
  <c r="M125"/>
  <c r="M123"/>
  <c r="M121"/>
  <c r="M119"/>
  <c r="M117"/>
  <c r="M115"/>
  <c r="M113"/>
  <c r="M111"/>
  <c r="M109"/>
  <c r="M107"/>
  <c r="M105"/>
  <c r="M103"/>
  <c r="M101"/>
  <c r="M99"/>
  <c r="M97"/>
  <c r="M95"/>
  <c r="M93"/>
  <c r="M91"/>
  <c r="M89"/>
  <c r="M87"/>
  <c r="M85"/>
  <c r="M83"/>
  <c r="M81"/>
  <c r="M79"/>
  <c r="M77"/>
  <c r="M75"/>
  <c r="M73"/>
  <c r="M69"/>
  <c r="M67"/>
  <c r="M65"/>
  <c r="M61"/>
  <c r="M59"/>
  <c r="M57"/>
  <c r="M53"/>
  <c r="M48"/>
  <c r="M45"/>
  <c r="M43"/>
  <c r="M41"/>
  <c r="M39"/>
  <c r="M37"/>
  <c r="M35"/>
  <c r="M33"/>
  <c r="M31"/>
  <c r="M29"/>
  <c r="M27"/>
  <c r="M25"/>
  <c r="M23"/>
  <c r="M20"/>
  <c r="M18"/>
  <c r="M15"/>
  <c r="M12"/>
  <c r="M10"/>
  <c r="M8"/>
  <c r="M294"/>
  <c r="M292"/>
  <c r="M290"/>
  <c r="M288"/>
  <c r="M286"/>
  <c r="M284"/>
  <c r="M282"/>
  <c r="M280"/>
  <c r="M278"/>
  <c r="M276"/>
  <c r="M274"/>
  <c r="M272"/>
  <c r="M270"/>
  <c r="M268"/>
  <c r="M266"/>
  <c r="M264"/>
  <c r="M262"/>
  <c r="M260"/>
  <c r="M258"/>
  <c r="M256"/>
  <c r="M254"/>
  <c r="M252"/>
  <c r="M250"/>
  <c r="M248"/>
  <c r="M246"/>
  <c r="M244"/>
  <c r="M242"/>
  <c r="M240"/>
  <c r="M238"/>
  <c r="M236"/>
  <c r="M234"/>
  <c r="M232"/>
  <c r="M230"/>
  <c r="M228"/>
  <c r="M132"/>
  <c r="M130"/>
  <c r="M128"/>
  <c r="M126"/>
  <c r="M124"/>
  <c r="M122"/>
  <c r="M120"/>
  <c r="M118"/>
  <c r="M116"/>
  <c r="M114"/>
  <c r="M112"/>
  <c r="M110"/>
  <c r="M108"/>
  <c r="M106"/>
  <c r="M104"/>
  <c r="M102"/>
  <c r="M100"/>
  <c r="M98"/>
  <c r="M96"/>
  <c r="M94"/>
  <c r="M92"/>
  <c r="M90"/>
  <c r="M88"/>
  <c r="M86"/>
  <c r="M84"/>
  <c r="M82"/>
  <c r="M80"/>
  <c r="M78"/>
  <c r="M76"/>
  <c r="M74"/>
  <c r="M72"/>
  <c r="M70"/>
  <c r="M64"/>
  <c r="M62"/>
  <c r="M60"/>
  <c r="M58"/>
  <c r="M56"/>
  <c r="M54"/>
  <c r="M51"/>
  <c r="M49"/>
  <c r="M46"/>
  <c r="M44"/>
  <c r="M42"/>
  <c r="M40"/>
  <c r="M38"/>
  <c r="M36"/>
  <c r="M34"/>
  <c r="M32"/>
  <c r="M30"/>
  <c r="M28"/>
  <c r="M26"/>
  <c r="M24"/>
  <c r="M22"/>
  <c r="M19"/>
  <c r="M16"/>
  <c r="M13"/>
  <c r="M11"/>
  <c r="M9"/>
  <c r="M7"/>
  <c r="I585" i="7"/>
  <c r="I577"/>
  <c r="I569"/>
  <c r="I565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L515" i="5"/>
  <c r="L566"/>
  <c r="L548"/>
  <c r="L579"/>
  <c r="L606"/>
  <c r="R176" i="2" l="1"/>
  <c r="J171" i="7"/>
  <c r="K168" i="5"/>
  <c r="N168" s="1"/>
  <c r="R179" i="2"/>
  <c r="I178" i="7" s="1"/>
  <c r="K178" i="5"/>
  <c r="N178" s="1"/>
  <c r="K167"/>
  <c r="N167" s="1"/>
  <c r="Q168" i="2"/>
  <c r="Q163"/>
  <c r="Q169"/>
  <c r="Q173"/>
  <c r="J167" i="7"/>
  <c r="J163"/>
  <c r="K176" i="5"/>
  <c r="N176" s="1"/>
  <c r="K171"/>
  <c r="N171" s="1"/>
  <c r="M6" i="2"/>
  <c r="M55"/>
  <c r="M63"/>
  <c r="M71"/>
  <c r="Q164"/>
  <c r="Q172"/>
  <c r="J175" i="7"/>
  <c r="K169" i="5"/>
  <c r="N169" s="1"/>
  <c r="K173"/>
  <c r="N173" s="1"/>
  <c r="L149"/>
  <c r="L147"/>
  <c r="M147" s="1"/>
  <c r="L145"/>
  <c r="M145" s="1"/>
  <c r="K163"/>
  <c r="N163" s="1"/>
  <c r="M149"/>
  <c r="K149"/>
  <c r="N149" s="1"/>
  <c r="K147"/>
  <c r="N147" s="1"/>
  <c r="K145"/>
  <c r="N145" s="1"/>
  <c r="K579"/>
  <c r="N579" s="1"/>
  <c r="K515"/>
  <c r="N515" s="1"/>
  <c r="K591"/>
  <c r="N591" s="1"/>
  <c r="M525"/>
  <c r="J482" i="7" s="1"/>
  <c r="K583" i="5"/>
  <c r="N583" s="1"/>
  <c r="M441"/>
  <c r="J398" i="7" s="1"/>
  <c r="K521" i="5"/>
  <c r="N521" s="1"/>
  <c r="M472"/>
  <c r="J429" i="7" s="1"/>
  <c r="K628" i="5"/>
  <c r="N628" s="1"/>
  <c r="K485"/>
  <c r="N485" s="1"/>
  <c r="M153"/>
  <c r="L344"/>
  <c r="M344" s="1"/>
  <c r="L346"/>
  <c r="M346" s="1"/>
  <c r="J303" i="7" s="1"/>
  <c r="K303" s="1"/>
  <c r="M303" s="1"/>
  <c r="L348" i="5"/>
  <c r="M348" s="1"/>
  <c r="J305" i="7" s="1"/>
  <c r="L367" i="5"/>
  <c r="L371"/>
  <c r="L378"/>
  <c r="L385"/>
  <c r="L386"/>
  <c r="L387"/>
  <c r="L393"/>
  <c r="L394"/>
  <c r="L402"/>
  <c r="L403"/>
  <c r="L410"/>
  <c r="L426"/>
  <c r="L435"/>
  <c r="L439"/>
  <c r="L448"/>
  <c r="L449"/>
  <c r="L450"/>
  <c r="L464"/>
  <c r="L465"/>
  <c r="L469"/>
  <c r="L470"/>
  <c r="L478"/>
  <c r="L493"/>
  <c r="L494"/>
  <c r="L517"/>
  <c r="L520"/>
  <c r="L522"/>
  <c r="L527"/>
  <c r="L533"/>
  <c r="L535"/>
  <c r="L543"/>
  <c r="L544"/>
  <c r="L549"/>
  <c r="L550"/>
  <c r="L556"/>
  <c r="L565"/>
  <c r="L569"/>
  <c r="L572"/>
  <c r="L573"/>
  <c r="L574"/>
  <c r="L581"/>
  <c r="L587"/>
  <c r="L588"/>
  <c r="L597"/>
  <c r="L599"/>
  <c r="L601"/>
  <c r="L603"/>
  <c r="L604"/>
  <c r="L611"/>
  <c r="L613"/>
  <c r="L620"/>
  <c r="L626"/>
  <c r="L159"/>
  <c r="M159" s="1"/>
  <c r="J164" i="7"/>
  <c r="J169"/>
  <c r="J173"/>
  <c r="K165" i="5"/>
  <c r="N165" s="1"/>
  <c r="K164"/>
  <c r="N164" s="1"/>
  <c r="M606"/>
  <c r="J563" i="7" s="1"/>
  <c r="M548" i="5"/>
  <c r="J505" i="7" s="1"/>
  <c r="K566" i="5"/>
  <c r="N566" s="1"/>
  <c r="M623"/>
  <c r="J580" i="7" s="1"/>
  <c r="M559" i="5"/>
  <c r="M429"/>
  <c r="J386" i="7" s="1"/>
  <c r="M540" i="5"/>
  <c r="J497" i="7" s="1"/>
  <c r="M595" i="5"/>
  <c r="M434"/>
  <c r="J391" i="7" s="1"/>
  <c r="K564" i="5"/>
  <c r="N564" s="1"/>
  <c r="K143"/>
  <c r="N143" s="1"/>
  <c r="M622"/>
  <c r="J579" i="7" s="1"/>
  <c r="K477" i="5"/>
  <c r="N477" s="1"/>
  <c r="M537"/>
  <c r="J494" i="7" s="1"/>
  <c r="K373" i="5"/>
  <c r="N373" s="1"/>
  <c r="M607"/>
  <c r="J564" i="7" s="1"/>
  <c r="K575" i="5"/>
  <c r="N575" s="1"/>
  <c r="K541"/>
  <c r="N541" s="1"/>
  <c r="K509"/>
  <c r="N509" s="1"/>
  <c r="M614"/>
  <c r="K562"/>
  <c r="N562" s="1"/>
  <c r="M529"/>
  <c r="M619"/>
  <c r="M486"/>
  <c r="J443" i="7" s="1"/>
  <c r="K418" i="5"/>
  <c r="N418" s="1"/>
  <c r="K456"/>
  <c r="N456" s="1"/>
  <c r="K612"/>
  <c r="N612" s="1"/>
  <c r="K580"/>
  <c r="N580" s="1"/>
  <c r="M505"/>
  <c r="J462" i="7" s="1"/>
  <c r="K462" s="1"/>
  <c r="M462" s="1"/>
  <c r="K508" i="5"/>
  <c r="N508" s="1"/>
  <c r="M148"/>
  <c r="M146"/>
  <c r="M144"/>
  <c r="L131"/>
  <c r="L135"/>
  <c r="L139"/>
  <c r="Q178" i="2"/>
  <c r="M66"/>
  <c r="Q166"/>
  <c r="Q170"/>
  <c r="Q174"/>
  <c r="AL61"/>
  <c r="AL51"/>
  <c r="Q51" s="1"/>
  <c r="R571"/>
  <c r="I526" i="7" s="1"/>
  <c r="R565" i="2"/>
  <c r="R558"/>
  <c r="I513" i="7" s="1"/>
  <c r="R552" i="2"/>
  <c r="R546"/>
  <c r="R544"/>
  <c r="R530"/>
  <c r="I485" i="7" s="1"/>
  <c r="R524" i="2"/>
  <c r="I479" i="7" s="1"/>
  <c r="R518" i="2"/>
  <c r="I473" i="7" s="1"/>
  <c r="R508" i="2"/>
  <c r="I463" i="7" s="1"/>
  <c r="R502" i="2"/>
  <c r="I457" i="7" s="1"/>
  <c r="R496" i="2"/>
  <c r="R482"/>
  <c r="I437" i="7" s="1"/>
  <c r="P630" i="2"/>
  <c r="S630" s="1"/>
  <c r="R626"/>
  <c r="I581" i="7" s="1"/>
  <c r="P622" i="2"/>
  <c r="S622" s="1"/>
  <c r="R618"/>
  <c r="I573" i="7" s="1"/>
  <c r="P614" i="2"/>
  <c r="S614" s="1"/>
  <c r="R567"/>
  <c r="I522" i="7" s="1"/>
  <c r="R554" i="2"/>
  <c r="I509" i="7" s="1"/>
  <c r="R548" i="2"/>
  <c r="I503" i="7" s="1"/>
  <c r="R540" i="2"/>
  <c r="I495" i="7" s="1"/>
  <c r="R534" i="2"/>
  <c r="I489" i="7" s="1"/>
  <c r="R528" i="2"/>
  <c r="I483" i="7" s="1"/>
  <c r="R514" i="2"/>
  <c r="I469" i="7" s="1"/>
  <c r="R512" i="2"/>
  <c r="R498"/>
  <c r="I453" i="7" s="1"/>
  <c r="R492" i="2"/>
  <c r="I447" i="7" s="1"/>
  <c r="R486" i="2"/>
  <c r="I441" i="7" s="1"/>
  <c r="I520"/>
  <c r="R560" i="2"/>
  <c r="I515" i="7" s="1"/>
  <c r="I507"/>
  <c r="I501"/>
  <c r="R538" i="2"/>
  <c r="I493" i="7" s="1"/>
  <c r="R532" i="2"/>
  <c r="I487" i="7" s="1"/>
  <c r="R526" i="2"/>
  <c r="I481" i="7" s="1"/>
  <c r="R520" i="2"/>
  <c r="I475" i="7" s="1"/>
  <c r="R510" i="2"/>
  <c r="I465" i="7" s="1"/>
  <c r="R504" i="2"/>
  <c r="I459" i="7" s="1"/>
  <c r="I451"/>
  <c r="R490" i="2"/>
  <c r="I445" i="7" s="1"/>
  <c r="R484" i="2"/>
  <c r="I439" i="7" s="1"/>
  <c r="R480" i="2"/>
  <c r="R460"/>
  <c r="I415" i="7" s="1"/>
  <c r="R458" i="2"/>
  <c r="I413" i="7" s="1"/>
  <c r="R456" i="2"/>
  <c r="I411" i="7" s="1"/>
  <c r="R454" i="2"/>
  <c r="I409" i="7" s="1"/>
  <c r="R452" i="2"/>
  <c r="I407" i="7" s="1"/>
  <c r="R450" i="2"/>
  <c r="I405" i="7" s="1"/>
  <c r="R448" i="2"/>
  <c r="I403" i="7" s="1"/>
  <c r="R446" i="2"/>
  <c r="I401" i="7" s="1"/>
  <c r="R444" i="2"/>
  <c r="I399" i="7" s="1"/>
  <c r="R442" i="2"/>
  <c r="I397" i="7" s="1"/>
  <c r="R440" i="2"/>
  <c r="I395" i="7" s="1"/>
  <c r="R438" i="2"/>
  <c r="I393" i="7" s="1"/>
  <c r="R436" i="2"/>
  <c r="I391" i="7" s="1"/>
  <c r="K391" s="1"/>
  <c r="M391" s="1"/>
  <c r="R434" i="2"/>
  <c r="I389" i="7" s="1"/>
  <c r="R432" i="2"/>
  <c r="I387" i="7" s="1"/>
  <c r="R430" i="2"/>
  <c r="I385" i="7" s="1"/>
  <c r="R428" i="2"/>
  <c r="I383" i="7" s="1"/>
  <c r="R426" i="2"/>
  <c r="I381" i="7" s="1"/>
  <c r="R424" i="2"/>
  <c r="I379" i="7" s="1"/>
  <c r="R422" i="2"/>
  <c r="I377" i="7" s="1"/>
  <c r="R420" i="2"/>
  <c r="I375" i="7" s="1"/>
  <c r="R418" i="2"/>
  <c r="I373" i="7" s="1"/>
  <c r="R416" i="2"/>
  <c r="I371" i="7" s="1"/>
  <c r="R414" i="2"/>
  <c r="I369" i="7" s="1"/>
  <c r="R412" i="2"/>
  <c r="I367" i="7" s="1"/>
  <c r="R410" i="2"/>
  <c r="I365" i="7" s="1"/>
  <c r="R408" i="2"/>
  <c r="I363" i="7" s="1"/>
  <c r="R406" i="2"/>
  <c r="I361" i="7" s="1"/>
  <c r="R404" i="2"/>
  <c r="I359" i="7" s="1"/>
  <c r="R402" i="2"/>
  <c r="I357" i="7" s="1"/>
  <c r="R400" i="2"/>
  <c r="I355" i="7" s="1"/>
  <c r="R398" i="2"/>
  <c r="I353" i="7" s="1"/>
  <c r="R396" i="2"/>
  <c r="I351" i="7" s="1"/>
  <c r="R394" i="2"/>
  <c r="I349" i="7" s="1"/>
  <c r="R392" i="2"/>
  <c r="I347" i="7" s="1"/>
  <c r="R390" i="2"/>
  <c r="I345" i="7" s="1"/>
  <c r="R388" i="2"/>
  <c r="I343" i="7" s="1"/>
  <c r="R386" i="2"/>
  <c r="I341" i="7" s="1"/>
  <c r="R384" i="2"/>
  <c r="I339" i="7" s="1"/>
  <c r="R382" i="2"/>
  <c r="I337" i="7" s="1"/>
  <c r="R380" i="2"/>
  <c r="I335" i="7" s="1"/>
  <c r="R378" i="2"/>
  <c r="I333" i="7" s="1"/>
  <c r="R376" i="2"/>
  <c r="I331" i="7" s="1"/>
  <c r="R374" i="2"/>
  <c r="I329" i="7" s="1"/>
  <c r="R372" i="2"/>
  <c r="I327" i="7" s="1"/>
  <c r="R370" i="2"/>
  <c r="I325" i="7" s="1"/>
  <c r="R368" i="2"/>
  <c r="I323" i="7" s="1"/>
  <c r="R366" i="2"/>
  <c r="I321" i="7" s="1"/>
  <c r="R363" i="2"/>
  <c r="I318" i="7" s="1"/>
  <c r="R476" i="2"/>
  <c r="I431" i="7" s="1"/>
  <c r="R470" i="2"/>
  <c r="I425" i="7" s="1"/>
  <c r="R459" i="2"/>
  <c r="I414" i="7" s="1"/>
  <c r="R457" i="2"/>
  <c r="I412" i="7" s="1"/>
  <c r="R455" i="2"/>
  <c r="I410" i="7" s="1"/>
  <c r="R453" i="2"/>
  <c r="I408" i="7" s="1"/>
  <c r="R451" i="2"/>
  <c r="I406" i="7" s="1"/>
  <c r="R449" i="2"/>
  <c r="I404" i="7" s="1"/>
  <c r="R447" i="2"/>
  <c r="I402" i="7" s="1"/>
  <c r="R445" i="2"/>
  <c r="I400" i="7" s="1"/>
  <c r="R443" i="2"/>
  <c r="I398" i="7" s="1"/>
  <c r="R441" i="2"/>
  <c r="I396" i="7" s="1"/>
  <c r="R439" i="2"/>
  <c r="I394" i="7" s="1"/>
  <c r="R437" i="2"/>
  <c r="I392" i="7" s="1"/>
  <c r="R435" i="2"/>
  <c r="I390" i="7" s="1"/>
  <c r="R433" i="2"/>
  <c r="I388" i="7" s="1"/>
  <c r="R431" i="2"/>
  <c r="I386" i="7" s="1"/>
  <c r="R429" i="2"/>
  <c r="I384" i="7" s="1"/>
  <c r="R427" i="2"/>
  <c r="I382" i="7" s="1"/>
  <c r="R425" i="2"/>
  <c r="I380" i="7" s="1"/>
  <c r="R423" i="2"/>
  <c r="I378" i="7" s="1"/>
  <c r="R421" i="2"/>
  <c r="I376" i="7" s="1"/>
  <c r="R419" i="2"/>
  <c r="I374" i="7" s="1"/>
  <c r="R417" i="2"/>
  <c r="I372" i="7" s="1"/>
  <c r="R415" i="2"/>
  <c r="I370" i="7" s="1"/>
  <c r="R413" i="2"/>
  <c r="I368" i="7" s="1"/>
  <c r="R411" i="2"/>
  <c r="I366" i="7" s="1"/>
  <c r="R409" i="2"/>
  <c r="I364" i="7" s="1"/>
  <c r="R407" i="2"/>
  <c r="I362" i="7" s="1"/>
  <c r="R405" i="2"/>
  <c r="I360" i="7" s="1"/>
  <c r="R403" i="2"/>
  <c r="I358" i="7" s="1"/>
  <c r="R401" i="2"/>
  <c r="I356" i="7" s="1"/>
  <c r="R399" i="2"/>
  <c r="I354" i="7" s="1"/>
  <c r="R397" i="2"/>
  <c r="I352" i="7" s="1"/>
  <c r="R395" i="2"/>
  <c r="I350" i="7" s="1"/>
  <c r="R393" i="2"/>
  <c r="I348" i="7" s="1"/>
  <c r="R391" i="2"/>
  <c r="I346" i="7" s="1"/>
  <c r="R389" i="2"/>
  <c r="I344" i="7" s="1"/>
  <c r="R387" i="2"/>
  <c r="I342" i="7" s="1"/>
  <c r="R385" i="2"/>
  <c r="I340" i="7" s="1"/>
  <c r="R383" i="2"/>
  <c r="I338" i="7" s="1"/>
  <c r="R381" i="2"/>
  <c r="I336" i="7" s="1"/>
  <c r="R379" i="2"/>
  <c r="I334" i="7" s="1"/>
  <c r="R377" i="2"/>
  <c r="I332" i="7" s="1"/>
  <c r="R375" i="2"/>
  <c r="I330" i="7" s="1"/>
  <c r="R373" i="2"/>
  <c r="I328" i="7" s="1"/>
  <c r="R371" i="2"/>
  <c r="I326" i="7" s="1"/>
  <c r="R369" i="2"/>
  <c r="I324" i="7" s="1"/>
  <c r="R367" i="2"/>
  <c r="I322" i="7" s="1"/>
  <c r="R365" i="2"/>
  <c r="I320" i="7" s="1"/>
  <c r="R361" i="2"/>
  <c r="I316" i="7" s="1"/>
  <c r="R474" i="2"/>
  <c r="I429" i="7" s="1"/>
  <c r="R468" i="2"/>
  <c r="I423" i="7" s="1"/>
  <c r="R467" i="2"/>
  <c r="I422" i="7" s="1"/>
  <c r="R226" i="2"/>
  <c r="P226"/>
  <c r="S226" s="1"/>
  <c r="R224"/>
  <c r="P224"/>
  <c r="S224" s="1"/>
  <c r="R216"/>
  <c r="P216"/>
  <c r="S216" s="1"/>
  <c r="R208"/>
  <c r="P208"/>
  <c r="S208" s="1"/>
  <c r="AJ181"/>
  <c r="AK181" s="1"/>
  <c r="M178" i="5"/>
  <c r="J178" i="7" s="1"/>
  <c r="P179" i="2"/>
  <c r="S179" s="1"/>
  <c r="Q177"/>
  <c r="K177" i="5"/>
  <c r="N177" s="1"/>
  <c r="M177"/>
  <c r="J177" i="7" s="1"/>
  <c r="K224" i="5"/>
  <c r="N224" s="1"/>
  <c r="Q171" i="2"/>
  <c r="K236" i="5"/>
  <c r="N236" s="1"/>
  <c r="K304"/>
  <c r="N304" s="1"/>
  <c r="M628"/>
  <c r="J585" i="7" s="1"/>
  <c r="K585" s="1"/>
  <c r="M585" s="1"/>
  <c r="M485" i="5"/>
  <c r="J442" i="7" s="1"/>
  <c r="K246" i="5"/>
  <c r="N246" s="1"/>
  <c r="Q167" i="2"/>
  <c r="Q165"/>
  <c r="K220" i="5"/>
  <c r="N220" s="1"/>
  <c r="M274"/>
  <c r="J231" i="7" s="1"/>
  <c r="K288" i="5"/>
  <c r="N288" s="1"/>
  <c r="M326"/>
  <c r="J283" i="7" s="1"/>
  <c r="K283" s="1"/>
  <c r="M283" s="1"/>
  <c r="M310" i="5"/>
  <c r="J267" i="7" s="1"/>
  <c r="K267" s="1"/>
  <c r="M267" s="1"/>
  <c r="K294" i="5"/>
  <c r="N294" s="1"/>
  <c r="K276"/>
  <c r="N276" s="1"/>
  <c r="K268"/>
  <c r="N268" s="1"/>
  <c r="Y179"/>
  <c r="I175" i="7"/>
  <c r="K175" s="1"/>
  <c r="M175" s="1"/>
  <c r="P176" i="2"/>
  <c r="S176" s="1"/>
  <c r="R163"/>
  <c r="I162" i="7" s="1"/>
  <c r="R175" i="2"/>
  <c r="I174" i="7" s="1"/>
  <c r="P175" i="2"/>
  <c r="S175" s="1"/>
  <c r="AE180"/>
  <c r="AE181"/>
  <c r="AL181" s="1"/>
  <c r="K537" i="5"/>
  <c r="N537" s="1"/>
  <c r="M508"/>
  <c r="J465" i="7" s="1"/>
  <c r="L161" i="5"/>
  <c r="M161" s="1"/>
  <c r="J161" i="7" s="1"/>
  <c r="K159" i="5"/>
  <c r="N159" s="1"/>
  <c r="L157"/>
  <c r="K157" s="1"/>
  <c r="N157" s="1"/>
  <c r="K614"/>
  <c r="N614" s="1"/>
  <c r="L127"/>
  <c r="J159" i="7"/>
  <c r="AL157" i="2"/>
  <c r="L160" i="5"/>
  <c r="M160" s="1"/>
  <c r="L158"/>
  <c r="L156"/>
  <c r="L336"/>
  <c r="M336" s="1"/>
  <c r="J293" i="7" s="1"/>
  <c r="K293" s="1"/>
  <c r="M293" s="1"/>
  <c r="L351" i="5"/>
  <c r="K351" s="1"/>
  <c r="N351" s="1"/>
  <c r="L360"/>
  <c r="L370"/>
  <c r="J148" i="7"/>
  <c r="J146"/>
  <c r="J144"/>
  <c r="J149"/>
  <c r="AL162" i="2"/>
  <c r="Q162" s="1"/>
  <c r="AL161"/>
  <c r="Q161" s="1"/>
  <c r="AL160"/>
  <c r="Q160" s="1"/>
  <c r="AL159"/>
  <c r="Q159" s="1"/>
  <c r="AL158"/>
  <c r="Q158" s="1"/>
  <c r="AF157"/>
  <c r="M162"/>
  <c r="K505" i="7"/>
  <c r="M505" s="1"/>
  <c r="K235"/>
  <c r="M235" s="1"/>
  <c r="K225"/>
  <c r="M225" s="1"/>
  <c r="K233"/>
  <c r="M233" s="1"/>
  <c r="K261"/>
  <c r="M261" s="1"/>
  <c r="M581" i="5"/>
  <c r="J538" i="7" s="1"/>
  <c r="K538" s="1"/>
  <c r="M538" s="1"/>
  <c r="M450" i="5"/>
  <c r="J407" i="7" s="1"/>
  <c r="M435" i="5"/>
  <c r="J392" i="7" s="1"/>
  <c r="K392" s="1"/>
  <c r="M392" s="1"/>
  <c r="K597" i="5"/>
  <c r="N597" s="1"/>
  <c r="J301" i="7"/>
  <c r="K301" s="1"/>
  <c r="M301" s="1"/>
  <c r="M477" i="5"/>
  <c r="J434" i="7" s="1"/>
  <c r="K434" s="1"/>
  <c r="M434" s="1"/>
  <c r="M517" i="5"/>
  <c r="J474" i="7" s="1"/>
  <c r="K474" s="1"/>
  <c r="M474" s="1"/>
  <c r="M286" i="5"/>
  <c r="J243" i="7" s="1"/>
  <c r="K243" s="1"/>
  <c r="M243" s="1"/>
  <c r="J249"/>
  <c r="K249" s="1"/>
  <c r="M249" s="1"/>
  <c r="M262" i="5"/>
  <c r="J219" i="7" s="1"/>
  <c r="K219" s="1"/>
  <c r="M219" s="1"/>
  <c r="K565" i="5"/>
  <c r="N565" s="1"/>
  <c r="M439"/>
  <c r="J396" i="7" s="1"/>
  <c r="L3" i="5"/>
  <c r="L5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L49"/>
  <c r="L51"/>
  <c r="L53"/>
  <c r="L55"/>
  <c r="L57"/>
  <c r="L59"/>
  <c r="L61"/>
  <c r="L63"/>
  <c r="L65"/>
  <c r="L67"/>
  <c r="L69"/>
  <c r="L71"/>
  <c r="L75"/>
  <c r="L77"/>
  <c r="L79"/>
  <c r="L81"/>
  <c r="L83"/>
  <c r="L85"/>
  <c r="L87"/>
  <c r="L89"/>
  <c r="L91"/>
  <c r="L93"/>
  <c r="L95"/>
  <c r="L97"/>
  <c r="L99"/>
  <c r="L101"/>
  <c r="L103"/>
  <c r="L105"/>
  <c r="L107"/>
  <c r="L109"/>
  <c r="L111"/>
  <c r="L113"/>
  <c r="L115"/>
  <c r="L117"/>
  <c r="L119"/>
  <c r="L121"/>
  <c r="L123"/>
  <c r="L125"/>
  <c r="L129"/>
  <c r="L133"/>
  <c r="L137"/>
  <c r="L141"/>
  <c r="L151"/>
  <c r="L155"/>
  <c r="K278"/>
  <c r="N278" s="1"/>
  <c r="M541"/>
  <c r="J498" i="7" s="1"/>
  <c r="K498" s="1"/>
  <c r="M498" s="1"/>
  <c r="K385" i="5"/>
  <c r="N385" s="1"/>
  <c r="M579"/>
  <c r="J536" i="7" s="1"/>
  <c r="K536" s="1"/>
  <c r="M536" s="1"/>
  <c r="K549" i="5"/>
  <c r="N549" s="1"/>
  <c r="M562"/>
  <c r="J519" i="7" s="1"/>
  <c r="K519" s="1"/>
  <c r="M519" s="1"/>
  <c r="K613" i="5"/>
  <c r="N613" s="1"/>
  <c r="M533"/>
  <c r="J490" i="7" s="1"/>
  <c r="K490" s="1"/>
  <c r="M490" s="1"/>
  <c r="K619" i="5"/>
  <c r="N619" s="1"/>
  <c r="M604"/>
  <c r="J561" i="7" s="1"/>
  <c r="K561" s="1"/>
  <c r="M561" s="1"/>
  <c r="K470" i="5"/>
  <c r="N470" s="1"/>
  <c r="K595"/>
  <c r="N595" s="1"/>
  <c r="M15"/>
  <c r="J15" i="7" s="1"/>
  <c r="J571"/>
  <c r="M587" i="5"/>
  <c r="J544" i="7" s="1"/>
  <c r="K544" s="1"/>
  <c r="M544" s="1"/>
  <c r="M393" i="5"/>
  <c r="J350" i="7" s="1"/>
  <c r="K350" s="1"/>
  <c r="M350" s="1"/>
  <c r="M574" i="5"/>
  <c r="J531" i="7" s="1"/>
  <c r="K531" s="1"/>
  <c r="M531" s="1"/>
  <c r="M583" i="5"/>
  <c r="J540" i="7" s="1"/>
  <c r="K540" s="1"/>
  <c r="M540" s="1"/>
  <c r="M378" i="5"/>
  <c r="J335" i="7" s="1"/>
  <c r="K544" i="5"/>
  <c r="N544" s="1"/>
  <c r="M238"/>
  <c r="L73"/>
  <c r="AL27" i="2"/>
  <c r="Q27" s="1"/>
  <c r="AL149"/>
  <c r="Q149" s="1"/>
  <c r="AL150"/>
  <c r="Q150" s="1"/>
  <c r="AL151"/>
  <c r="AL145"/>
  <c r="Q145" s="1"/>
  <c r="AL146"/>
  <c r="Q146" s="1"/>
  <c r="AL147"/>
  <c r="Q147" s="1"/>
  <c r="AL148"/>
  <c r="Q148" s="1"/>
  <c r="AL152"/>
  <c r="Q152" s="1"/>
  <c r="M3" i="5"/>
  <c r="J3" i="7" s="1"/>
  <c r="M228" i="5"/>
  <c r="K228"/>
  <c r="N228" s="1"/>
  <c r="K250"/>
  <c r="N250" s="1"/>
  <c r="M250"/>
  <c r="J207" i="7" s="1"/>
  <c r="K207" s="1"/>
  <c r="M207" s="1"/>
  <c r="M515" i="5"/>
  <c r="J472" i="7" s="1"/>
  <c r="K472" s="1"/>
  <c r="M472" s="1"/>
  <c r="M418" i="5"/>
  <c r="J375" i="7" s="1"/>
  <c r="K375" s="1"/>
  <c r="M375" s="1"/>
  <c r="M626" i="5"/>
  <c r="J583" i="7" s="1"/>
  <c r="K314" i="5"/>
  <c r="N314" s="1"/>
  <c r="K305"/>
  <c r="N305" s="1"/>
  <c r="M591"/>
  <c r="J548" i="7" s="1"/>
  <c r="K548" s="1"/>
  <c r="M548" s="1"/>
  <c r="J552"/>
  <c r="K552" s="1"/>
  <c r="M552" s="1"/>
  <c r="J576"/>
  <c r="K576" s="1"/>
  <c r="M576" s="1"/>
  <c r="M521" i="5"/>
  <c r="J478" i="7" s="1"/>
  <c r="K478" s="1"/>
  <c r="M478" s="1"/>
  <c r="K386" i="5"/>
  <c r="N386" s="1"/>
  <c r="K33"/>
  <c r="N33" s="1"/>
  <c r="M212"/>
  <c r="K212"/>
  <c r="N212" s="1"/>
  <c r="K230"/>
  <c r="N230" s="1"/>
  <c r="M230"/>
  <c r="K232"/>
  <c r="N232" s="1"/>
  <c r="M232"/>
  <c r="M254"/>
  <c r="J211" i="7" s="1"/>
  <c r="K211" s="1"/>
  <c r="M211" s="1"/>
  <c r="M264" i="5"/>
  <c r="J221" i="7" s="1"/>
  <c r="K221" s="1"/>
  <c r="M221" s="1"/>
  <c r="K264" i="5"/>
  <c r="N264" s="1"/>
  <c r="M266"/>
  <c r="J223" i="7" s="1"/>
  <c r="K223" s="1"/>
  <c r="M223" s="1"/>
  <c r="M284" i="5"/>
  <c r="J241" i="7" s="1"/>
  <c r="K241" s="1"/>
  <c r="M241" s="1"/>
  <c r="K284" i="5"/>
  <c r="N284" s="1"/>
  <c r="M287"/>
  <c r="J244" i="7" s="1"/>
  <c r="K287" i="5"/>
  <c r="N287" s="1"/>
  <c r="K290"/>
  <c r="N290" s="1"/>
  <c r="M290"/>
  <c r="J247" i="7" s="1"/>
  <c r="K247" s="1"/>
  <c r="M247" s="1"/>
  <c r="M297" i="5"/>
  <c r="J254" i="7" s="1"/>
  <c r="K254" s="1"/>
  <c r="M254" s="1"/>
  <c r="M306" i="5"/>
  <c r="J263" i="7" s="1"/>
  <c r="K263" s="1"/>
  <c r="M263" s="1"/>
  <c r="K306" i="5"/>
  <c r="N306" s="1"/>
  <c r="M308"/>
  <c r="K308"/>
  <c r="N308" s="1"/>
  <c r="M309"/>
  <c r="J266" i="7" s="1"/>
  <c r="K266" s="1"/>
  <c r="M266" s="1"/>
  <c r="K309" i="5"/>
  <c r="N309" s="1"/>
  <c r="K318"/>
  <c r="N318" s="1"/>
  <c r="M318"/>
  <c r="J275" i="7" s="1"/>
  <c r="K275" s="1"/>
  <c r="M275" s="1"/>
  <c r="M321" i="5"/>
  <c r="J278" i="7" s="1"/>
  <c r="K278" s="1"/>
  <c r="M278" s="1"/>
  <c r="K321" i="5"/>
  <c r="N321" s="1"/>
  <c r="M322"/>
  <c r="K322"/>
  <c r="N322" s="1"/>
  <c r="J279" i="7"/>
  <c r="K279" s="1"/>
  <c r="M279" s="1"/>
  <c r="M330" i="5"/>
  <c r="J287" i="7" s="1"/>
  <c r="K287" s="1"/>
  <c r="M287" s="1"/>
  <c r="K330" i="5"/>
  <c r="N330" s="1"/>
  <c r="M332"/>
  <c r="J289" i="7" s="1"/>
  <c r="K289" s="1"/>
  <c r="M289" s="1"/>
  <c r="K332" i="5"/>
  <c r="N332" s="1"/>
  <c r="K336"/>
  <c r="N336" s="1"/>
  <c r="M351"/>
  <c r="J308" i="7" s="1"/>
  <c r="K308" s="1"/>
  <c r="M308" s="1"/>
  <c r="J262"/>
  <c r="K262" s="1"/>
  <c r="M262" s="1"/>
  <c r="K622" i="5"/>
  <c r="N622" s="1"/>
  <c r="K548"/>
  <c r="N548" s="1"/>
  <c r="M566"/>
  <c r="J523" i="7" s="1"/>
  <c r="K523" s="1"/>
  <c r="M523" s="1"/>
  <c r="M469" i="5"/>
  <c r="J426" i="7" s="1"/>
  <c r="K426" s="1"/>
  <c r="M426" s="1"/>
  <c r="K543" i="5"/>
  <c r="N543" s="1"/>
  <c r="M573"/>
  <c r="J530" i="7" s="1"/>
  <c r="K530" s="1"/>
  <c r="M530" s="1"/>
  <c r="M575" i="5"/>
  <c r="J532" i="7" s="1"/>
  <c r="K532" s="1"/>
  <c r="M532" s="1"/>
  <c r="K280" i="5"/>
  <c r="N280" s="1"/>
  <c r="M258"/>
  <c r="J215" i="7" s="1"/>
  <c r="K215" s="1"/>
  <c r="M215" s="1"/>
  <c r="K607" i="5"/>
  <c r="N607" s="1"/>
  <c r="M509"/>
  <c r="J466" i="7" s="1"/>
  <c r="K466" s="1"/>
  <c r="M466" s="1"/>
  <c r="K525" i="5"/>
  <c r="N525" s="1"/>
  <c r="K559"/>
  <c r="N559" s="1"/>
  <c r="K300"/>
  <c r="N300" s="1"/>
  <c r="K367"/>
  <c r="N367" s="1"/>
  <c r="K505"/>
  <c r="N505" s="1"/>
  <c r="K394"/>
  <c r="N394" s="1"/>
  <c r="M564"/>
  <c r="J521" i="7" s="1"/>
  <c r="K521" s="1"/>
  <c r="M521" s="1"/>
  <c r="K231"/>
  <c r="M231" s="1"/>
  <c r="K329" i="5"/>
  <c r="N329" s="1"/>
  <c r="P628" i="2"/>
  <c r="S628" s="1"/>
  <c r="R628"/>
  <c r="I583" i="7" s="1"/>
  <c r="P624" i="2"/>
  <c r="S624" s="1"/>
  <c r="R624"/>
  <c r="I579" i="7" s="1"/>
  <c r="K579" s="1"/>
  <c r="M579" s="1"/>
  <c r="P620" i="2"/>
  <c r="S620" s="1"/>
  <c r="R620"/>
  <c r="I575" i="7" s="1"/>
  <c r="P616" i="2"/>
  <c r="S616" s="1"/>
  <c r="R616"/>
  <c r="I571" i="7" s="1"/>
  <c r="P612" i="2"/>
  <c r="S612" s="1"/>
  <c r="R612"/>
  <c r="I567" i="7" s="1"/>
  <c r="P608" i="2"/>
  <c r="S608" s="1"/>
  <c r="R608"/>
  <c r="I563" i="7" s="1"/>
  <c r="P240" i="2"/>
  <c r="S240" s="1"/>
  <c r="R240"/>
  <c r="P236"/>
  <c r="S236" s="1"/>
  <c r="R236"/>
  <c r="P232"/>
  <c r="S232" s="1"/>
  <c r="R232"/>
  <c r="P230"/>
  <c r="S230" s="1"/>
  <c r="R230"/>
  <c r="P228"/>
  <c r="S228" s="1"/>
  <c r="R228"/>
  <c r="P222"/>
  <c r="S222" s="1"/>
  <c r="R222"/>
  <c r="P218"/>
  <c r="S218" s="1"/>
  <c r="R218"/>
  <c r="P214"/>
  <c r="S214" s="1"/>
  <c r="R214"/>
  <c r="P210"/>
  <c r="S210" s="1"/>
  <c r="R210"/>
  <c r="K494" i="7"/>
  <c r="M494" s="1"/>
  <c r="K245"/>
  <c r="M245" s="1"/>
  <c r="K251"/>
  <c r="M251" s="1"/>
  <c r="I499"/>
  <c r="I467"/>
  <c r="I435"/>
  <c r="K443"/>
  <c r="M443" s="1"/>
  <c r="M150" i="2"/>
  <c r="M148"/>
  <c r="M146"/>
  <c r="M149"/>
  <c r="M147"/>
  <c r="M145"/>
  <c r="K580" i="7"/>
  <c r="M580" s="1"/>
  <c r="K482"/>
  <c r="M482" s="1"/>
  <c r="K269"/>
  <c r="M269" s="1"/>
  <c r="K286"/>
  <c r="M286" s="1"/>
  <c r="K305"/>
  <c r="M305" s="1"/>
  <c r="K257"/>
  <c r="M257" s="1"/>
  <c r="K442"/>
  <c r="M442" s="1"/>
  <c r="K227"/>
  <c r="M227" s="1"/>
  <c r="K497"/>
  <c r="M497" s="1"/>
  <c r="K398"/>
  <c r="M398" s="1"/>
  <c r="K259"/>
  <c r="M259" s="1"/>
  <c r="K270" i="5"/>
  <c r="N270" s="1"/>
  <c r="K256"/>
  <c r="N256" s="1"/>
  <c r="K254"/>
  <c r="N254" s="1"/>
  <c r="K234"/>
  <c r="N234" s="1"/>
  <c r="M234"/>
  <c r="K292"/>
  <c r="N292" s="1"/>
  <c r="K599"/>
  <c r="N599" s="1"/>
  <c r="K346"/>
  <c r="N346" s="1"/>
  <c r="M282"/>
  <c r="J239" i="7" s="1"/>
  <c r="K239" s="1"/>
  <c r="M239" s="1"/>
  <c r="K218" i="5"/>
  <c r="N218" s="1"/>
  <c r="M218"/>
  <c r="M233"/>
  <c r="K233"/>
  <c r="N233" s="1"/>
  <c r="M252"/>
  <c r="J209" i="7" s="1"/>
  <c r="K209" s="1"/>
  <c r="M209" s="1"/>
  <c r="K252" i="5"/>
  <c r="N252" s="1"/>
  <c r="M13"/>
  <c r="J13" i="7" s="1"/>
  <c r="K266" i="5"/>
  <c r="N266" s="1"/>
  <c r="K529"/>
  <c r="N529" s="1"/>
  <c r="K348"/>
  <c r="N348" s="1"/>
  <c r="K540"/>
  <c r="N540" s="1"/>
  <c r="M216"/>
  <c r="M319"/>
  <c r="J276" i="7" s="1"/>
  <c r="K276" s="1"/>
  <c r="M276" s="1"/>
  <c r="K242" i="5"/>
  <c r="N242" s="1"/>
  <c r="K297"/>
  <c r="N297" s="1"/>
  <c r="Q9" i="2"/>
  <c r="AL45"/>
  <c r="Q45" s="1"/>
  <c r="AL11"/>
  <c r="Q11" s="1"/>
  <c r="AA5"/>
  <c r="Q5" s="1"/>
  <c r="Q41"/>
  <c r="Q7"/>
  <c r="Q31"/>
  <c r="Q10"/>
  <c r="AL24"/>
  <c r="Q24" s="1"/>
  <c r="AL121"/>
  <c r="Q121" s="1"/>
  <c r="AL138"/>
  <c r="Q138" s="1"/>
  <c r="AL44"/>
  <c r="Q44" s="1"/>
  <c r="AL114"/>
  <c r="Q114" s="1"/>
  <c r="M68"/>
  <c r="M50"/>
  <c r="AL131"/>
  <c r="Q131" s="1"/>
  <c r="AL17"/>
  <c r="Q17" s="1"/>
  <c r="AL112"/>
  <c r="Q112" s="1"/>
  <c r="AL110"/>
  <c r="Q110" s="1"/>
  <c r="AA61"/>
  <c r="AL137"/>
  <c r="Q137" s="1"/>
  <c r="Q15"/>
  <c r="AL122"/>
  <c r="Q122" s="1"/>
  <c r="AL90"/>
  <c r="Q90" s="1"/>
  <c r="AL92"/>
  <c r="Q92" s="1"/>
  <c r="AL154"/>
  <c r="Q154" s="1"/>
  <c r="Q25"/>
  <c r="AA59"/>
  <c r="Q59" s="1"/>
  <c r="Q43"/>
  <c r="AL140"/>
  <c r="Q140" s="1"/>
  <c r="AL136"/>
  <c r="AL132"/>
  <c r="AL128"/>
  <c r="AL124"/>
  <c r="Q124" s="1"/>
  <c r="AL120"/>
  <c r="AL116"/>
  <c r="Q116" s="1"/>
  <c r="AL76"/>
  <c r="Q76" s="1"/>
  <c r="AL74"/>
  <c r="AL72"/>
  <c r="AL70"/>
  <c r="AL68"/>
  <c r="Q68" s="1"/>
  <c r="AL66"/>
  <c r="Q66" s="1"/>
  <c r="AL64"/>
  <c r="Q29"/>
  <c r="AL80"/>
  <c r="Q80" s="1"/>
  <c r="AL144"/>
  <c r="Q144" s="1"/>
  <c r="AL50"/>
  <c r="Q50" s="1"/>
  <c r="AL52"/>
  <c r="Q52" s="1"/>
  <c r="AL129"/>
  <c r="Q129" s="1"/>
  <c r="AL130"/>
  <c r="Q130" s="1"/>
  <c r="AL118"/>
  <c r="Q118" s="1"/>
  <c r="AL102"/>
  <c r="Q102" s="1"/>
  <c r="AL82"/>
  <c r="Q82" s="1"/>
  <c r="AA70"/>
  <c r="Q70" s="1"/>
  <c r="AL84"/>
  <c r="Q84" s="1"/>
  <c r="AL104"/>
  <c r="Q104" s="1"/>
  <c r="AA120"/>
  <c r="Q120" s="1"/>
  <c r="AA132"/>
  <c r="Q132" s="1"/>
  <c r="M156"/>
  <c r="AL156"/>
  <c r="K61" i="5"/>
  <c r="N61" s="1"/>
  <c r="K213"/>
  <c r="N213" s="1"/>
  <c r="M213"/>
  <c r="K279"/>
  <c r="N279" s="1"/>
  <c r="M279"/>
  <c r="J236" i="7" s="1"/>
  <c r="K236" s="1"/>
  <c r="M236" s="1"/>
  <c r="M527" i="5"/>
  <c r="J484" i="7" s="1"/>
  <c r="K484" s="1"/>
  <c r="M484" s="1"/>
  <c r="K522" i="5"/>
  <c r="N522" s="1"/>
  <c r="K387"/>
  <c r="N387" s="1"/>
  <c r="K291"/>
  <c r="N291" s="1"/>
  <c r="M291"/>
  <c r="J248" i="7" s="1"/>
  <c r="K248" s="1"/>
  <c r="M248" s="1"/>
  <c r="M35" i="5"/>
  <c r="J35" i="7" s="1"/>
  <c r="K298" i="5"/>
  <c r="N298" s="1"/>
  <c r="K89"/>
  <c r="N89" s="1"/>
  <c r="M117"/>
  <c r="J117" i="7" s="1"/>
  <c r="K43" i="5"/>
  <c r="N43" s="1"/>
  <c r="M27"/>
  <c r="J27" i="7" s="1"/>
  <c r="K105" i="5"/>
  <c r="N105" s="1"/>
  <c r="K137"/>
  <c r="N137" s="1"/>
  <c r="K65"/>
  <c r="N65" s="1"/>
  <c r="M324"/>
  <c r="J281" i="7" s="1"/>
  <c r="K281" s="1"/>
  <c r="M281" s="1"/>
  <c r="K135" i="5"/>
  <c r="N135" s="1"/>
  <c r="M569"/>
  <c r="J526" i="7" s="1"/>
  <c r="K526" s="1"/>
  <c r="M526" s="1"/>
  <c r="K115" i="5"/>
  <c r="N115" s="1"/>
  <c r="K429"/>
  <c r="N429" s="1"/>
  <c r="M111"/>
  <c r="M127"/>
  <c r="J127" i="7" s="1"/>
  <c r="K47" i="5"/>
  <c r="N47" s="1"/>
  <c r="K55"/>
  <c r="N55" s="1"/>
  <c r="K312"/>
  <c r="N312" s="1"/>
  <c r="M237"/>
  <c r="J111" i="7"/>
  <c r="M123" i="5"/>
  <c r="M75"/>
  <c r="J75" i="7" s="1"/>
  <c r="K623" i="5"/>
  <c r="N623" s="1"/>
  <c r="M371"/>
  <c r="J328" i="7" s="1"/>
  <c r="K328" s="1"/>
  <c r="M328" s="1"/>
  <c r="K344" i="5"/>
  <c r="N344" s="1"/>
  <c r="L4"/>
  <c r="L6"/>
  <c r="L8"/>
  <c r="L10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6"/>
  <c r="L58"/>
  <c r="L62"/>
  <c r="L64"/>
  <c r="L66"/>
  <c r="L68"/>
  <c r="L70"/>
  <c r="L72"/>
  <c r="L74"/>
  <c r="L76"/>
  <c r="L78"/>
  <c r="L80"/>
  <c r="M80" s="1"/>
  <c r="J80" i="7" s="1"/>
  <c r="L82" i="5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20"/>
  <c r="L122"/>
  <c r="L124"/>
  <c r="L126"/>
  <c r="L128"/>
  <c r="L130"/>
  <c r="L132"/>
  <c r="L134"/>
  <c r="L136"/>
  <c r="L138"/>
  <c r="L140"/>
  <c r="L142"/>
  <c r="L150"/>
  <c r="L152"/>
  <c r="L154"/>
  <c r="L333"/>
  <c r="L334"/>
  <c r="M334" s="1"/>
  <c r="J291" i="7" s="1"/>
  <c r="K291" s="1"/>
  <c r="M291" s="1"/>
  <c r="L335" i="5"/>
  <c r="L337"/>
  <c r="M337" s="1"/>
  <c r="J294" i="7" s="1"/>
  <c r="K294" s="1"/>
  <c r="M294" s="1"/>
  <c r="L338" i="5"/>
  <c r="M338" s="1"/>
  <c r="J295" i="7" s="1"/>
  <c r="K295" s="1"/>
  <c r="M295" s="1"/>
  <c r="L339" i="5"/>
  <c r="K339" s="1"/>
  <c r="N339" s="1"/>
  <c r="L340"/>
  <c r="M340" s="1"/>
  <c r="L341"/>
  <c r="L342"/>
  <c r="K342" s="1"/>
  <c r="N342" s="1"/>
  <c r="L345"/>
  <c r="K345" s="1"/>
  <c r="N345" s="1"/>
  <c r="L347"/>
  <c r="M347" s="1"/>
  <c r="J304" i="7" s="1"/>
  <c r="K304" s="1"/>
  <c r="M304" s="1"/>
  <c r="L349" i="5"/>
  <c r="L350"/>
  <c r="M350" s="1"/>
  <c r="J307" i="7" s="1"/>
  <c r="K307" s="1"/>
  <c r="M307" s="1"/>
  <c r="L352" i="5"/>
  <c r="M352" s="1"/>
  <c r="J309" i="7" s="1"/>
  <c r="K309" s="1"/>
  <c r="M309" s="1"/>
  <c r="L353" i="5"/>
  <c r="L354"/>
  <c r="M354" s="1"/>
  <c r="J311" i="7" s="1"/>
  <c r="K311" s="1"/>
  <c r="M311" s="1"/>
  <c r="L355" i="5"/>
  <c r="K355" s="1"/>
  <c r="N355" s="1"/>
  <c r="L356"/>
  <c r="L357"/>
  <c r="K357" s="1"/>
  <c r="N357" s="1"/>
  <c r="L358"/>
  <c r="L359"/>
  <c r="L361"/>
  <c r="L362"/>
  <c r="L363"/>
  <c r="L364"/>
  <c r="L365"/>
  <c r="L366"/>
  <c r="L368"/>
  <c r="L369"/>
  <c r="L372"/>
  <c r="L374"/>
  <c r="L375"/>
  <c r="L376"/>
  <c r="L377"/>
  <c r="L379"/>
  <c r="L380"/>
  <c r="L381"/>
  <c r="L382"/>
  <c r="L383"/>
  <c r="L384"/>
  <c r="L388"/>
  <c r="L389"/>
  <c r="L390"/>
  <c r="L391"/>
  <c r="L392"/>
  <c r="L395"/>
  <c r="L396"/>
  <c r="L397"/>
  <c r="L398"/>
  <c r="L399"/>
  <c r="L400"/>
  <c r="L401"/>
  <c r="L404"/>
  <c r="L405"/>
  <c r="L406"/>
  <c r="L407"/>
  <c r="L408"/>
  <c r="L409"/>
  <c r="L411"/>
  <c r="L412"/>
  <c r="L413"/>
  <c r="L414"/>
  <c r="L415"/>
  <c r="L416"/>
  <c r="L417"/>
  <c r="L419"/>
  <c r="L420"/>
  <c r="L421"/>
  <c r="L422"/>
  <c r="L423"/>
  <c r="L424"/>
  <c r="L425"/>
  <c r="L427"/>
  <c r="L428"/>
  <c r="L430"/>
  <c r="L431"/>
  <c r="L432"/>
  <c r="L433"/>
  <c r="L436"/>
  <c r="L437"/>
  <c r="L438"/>
  <c r="L440"/>
  <c r="L442"/>
  <c r="L443"/>
  <c r="L444"/>
  <c r="L445"/>
  <c r="L446"/>
  <c r="L447"/>
  <c r="L451"/>
  <c r="L452"/>
  <c r="L453"/>
  <c r="L454"/>
  <c r="L455"/>
  <c r="L457"/>
  <c r="L458"/>
  <c r="L459"/>
  <c r="L460"/>
  <c r="L461"/>
  <c r="L462"/>
  <c r="L463"/>
  <c r="L466"/>
  <c r="L467"/>
  <c r="L468"/>
  <c r="L471"/>
  <c r="L473"/>
  <c r="L474"/>
  <c r="L475"/>
  <c r="L476"/>
  <c r="L479"/>
  <c r="L480"/>
  <c r="L481"/>
  <c r="L482"/>
  <c r="L483"/>
  <c r="L484"/>
  <c r="L487"/>
  <c r="L488"/>
  <c r="L489"/>
  <c r="L490"/>
  <c r="L491"/>
  <c r="L492"/>
  <c r="L495"/>
  <c r="L496"/>
  <c r="L497"/>
  <c r="L498"/>
  <c r="L499"/>
  <c r="L500"/>
  <c r="L501"/>
  <c r="L502"/>
  <c r="L503"/>
  <c r="L504"/>
  <c r="L506"/>
  <c r="L507"/>
  <c r="L510"/>
  <c r="L511"/>
  <c r="L512"/>
  <c r="L513"/>
  <c r="L514"/>
  <c r="L516"/>
  <c r="L518"/>
  <c r="L519"/>
  <c r="L523"/>
  <c r="L524"/>
  <c r="L528"/>
  <c r="L530"/>
  <c r="L531"/>
  <c r="L532"/>
  <c r="L534"/>
  <c r="L536"/>
  <c r="L538"/>
  <c r="L539"/>
  <c r="L542"/>
  <c r="L545"/>
  <c r="L546"/>
  <c r="L547"/>
  <c r="L551"/>
  <c r="L552"/>
  <c r="L553"/>
  <c r="L554"/>
  <c r="L557"/>
  <c r="L558"/>
  <c r="L560"/>
  <c r="L561"/>
  <c r="L563"/>
  <c r="L567"/>
  <c r="L568"/>
  <c r="L570"/>
  <c r="L571"/>
  <c r="L576"/>
  <c r="L577"/>
  <c r="L578"/>
  <c r="L582"/>
  <c r="L584"/>
  <c r="L585"/>
  <c r="L586"/>
  <c r="L590"/>
  <c r="L592"/>
  <c r="L593"/>
  <c r="L594"/>
  <c r="L598"/>
  <c r="L600"/>
  <c r="L602"/>
  <c r="L605"/>
  <c r="L608"/>
  <c r="L609"/>
  <c r="L615"/>
  <c r="L616"/>
  <c r="L617"/>
  <c r="L618"/>
  <c r="L621"/>
  <c r="L624"/>
  <c r="L625"/>
  <c r="L331"/>
  <c r="L317"/>
  <c r="L315"/>
  <c r="K315" s="1"/>
  <c r="N315" s="1"/>
  <c r="L313"/>
  <c r="L303"/>
  <c r="L301"/>
  <c r="L299"/>
  <c r="L293"/>
  <c r="L285"/>
  <c r="L281"/>
  <c r="M281" s="1"/>
  <c r="J238" i="7" s="1"/>
  <c r="K238" s="1"/>
  <c r="M238" s="1"/>
  <c r="L277" i="5"/>
  <c r="L249"/>
  <c r="K249" s="1"/>
  <c r="N249" s="1"/>
  <c r="L221"/>
  <c r="L60"/>
  <c r="M16"/>
  <c r="J16" i="7" s="1"/>
  <c r="M40" i="5"/>
  <c r="J40" i="7" s="1"/>
  <c r="M56" i="5"/>
  <c r="K64"/>
  <c r="N64" s="1"/>
  <c r="M70"/>
  <c r="J70" i="7" s="1"/>
  <c r="K84" i="5"/>
  <c r="N84" s="1"/>
  <c r="M88"/>
  <c r="J88" i="7" s="1"/>
  <c r="M92" i="5"/>
  <c r="J92" i="7" s="1"/>
  <c r="M96" i="5"/>
  <c r="J96" i="7" s="1"/>
  <c r="M100" i="5"/>
  <c r="J100" i="7" s="1"/>
  <c r="M104" i="5"/>
  <c r="J104" i="7" s="1"/>
  <c r="K108" i="5"/>
  <c r="N108" s="1"/>
  <c r="K112"/>
  <c r="N112" s="1"/>
  <c r="K116"/>
  <c r="N116" s="1"/>
  <c r="K120"/>
  <c r="N120" s="1"/>
  <c r="M124"/>
  <c r="J124" i="7" s="1"/>
  <c r="M128" i="5"/>
  <c r="J128" i="7" s="1"/>
  <c r="M132" i="5"/>
  <c r="J132" i="7" s="1"/>
  <c r="M136" i="5"/>
  <c r="J136" i="7" s="1"/>
  <c r="K140" i="5"/>
  <c r="N140" s="1"/>
  <c r="M150"/>
  <c r="J150" i="7" s="1"/>
  <c r="K154" i="5"/>
  <c r="N154" s="1"/>
  <c r="K334"/>
  <c r="N334" s="1"/>
  <c r="K337"/>
  <c r="N337" s="1"/>
  <c r="M339"/>
  <c r="J296" i="7" s="1"/>
  <c r="K296" s="1"/>
  <c r="M296" s="1"/>
  <c r="K352" i="5"/>
  <c r="N352" s="1"/>
  <c r="K354"/>
  <c r="N354" s="1"/>
  <c r="M361"/>
  <c r="J318" i="7" s="1"/>
  <c r="K318" s="1"/>
  <c r="M318" s="1"/>
  <c r="M379" i="5"/>
  <c r="J336" i="7" s="1"/>
  <c r="K382" i="5"/>
  <c r="N382" s="1"/>
  <c r="M395"/>
  <c r="K414"/>
  <c r="N414" s="1"/>
  <c r="M421"/>
  <c r="J378" i="7" s="1"/>
  <c r="K378" s="1"/>
  <c r="M378" s="1"/>
  <c r="K423" i="5"/>
  <c r="N423" s="1"/>
  <c r="M437"/>
  <c r="J394" i="7" s="1"/>
  <c r="K394" s="1"/>
  <c r="M394" s="1"/>
  <c r="M452" i="5"/>
  <c r="J409" i="7" s="1"/>
  <c r="K409" s="1"/>
  <c r="M409" s="1"/>
  <c r="K454" i="5"/>
  <c r="N454" s="1"/>
  <c r="K457"/>
  <c r="N457" s="1"/>
  <c r="K476"/>
  <c r="N476" s="1"/>
  <c r="M482"/>
  <c r="J439" i="7" s="1"/>
  <c r="K439" s="1"/>
  <c r="M439" s="1"/>
  <c r="K490" i="5"/>
  <c r="N490" s="1"/>
  <c r="M498"/>
  <c r="J455" i="7" s="1"/>
  <c r="K455" s="1"/>
  <c r="M455" s="1"/>
  <c r="K504" i="5"/>
  <c r="N504" s="1"/>
  <c r="M532"/>
  <c r="J489" i="7" s="1"/>
  <c r="K489" s="1"/>
  <c r="M489" s="1"/>
  <c r="M6" i="5"/>
  <c r="J6" i="7" s="1"/>
  <c r="M10" i="5"/>
  <c r="J10" i="7" s="1"/>
  <c r="K14" i="5"/>
  <c r="N14" s="1"/>
  <c r="K18"/>
  <c r="N18" s="1"/>
  <c r="M22"/>
  <c r="J22" i="7" s="1"/>
  <c r="K26" i="5"/>
  <c r="N26" s="1"/>
  <c r="K30"/>
  <c r="N30" s="1"/>
  <c r="M34"/>
  <c r="J34" i="7" s="1"/>
  <c r="K38" i="5"/>
  <c r="N38" s="1"/>
  <c r="M42"/>
  <c r="J42" i="7" s="1"/>
  <c r="K46" i="5"/>
  <c r="N46" s="1"/>
  <c r="M50"/>
  <c r="J50" i="7" s="1"/>
  <c r="K54" i="5"/>
  <c r="N54" s="1"/>
  <c r="K58"/>
  <c r="N58" s="1"/>
  <c r="K68"/>
  <c r="N68" s="1"/>
  <c r="M72"/>
  <c r="J72" i="7" s="1"/>
  <c r="K76" i="5"/>
  <c r="N76" s="1"/>
  <c r="K80"/>
  <c r="N80" s="1"/>
  <c r="M535"/>
  <c r="J492" i="7" s="1"/>
  <c r="K492" s="1"/>
  <c r="M492" s="1"/>
  <c r="K535" i="5"/>
  <c r="N535" s="1"/>
  <c r="K596"/>
  <c r="N596" s="1"/>
  <c r="M596"/>
  <c r="J553" i="7" s="1"/>
  <c r="K553" s="1"/>
  <c r="M553" s="1"/>
  <c r="K493" i="5"/>
  <c r="N493" s="1"/>
  <c r="M493"/>
  <c r="J450" i="7" s="1"/>
  <c r="K450" s="1"/>
  <c r="M450" s="1"/>
  <c r="M345" i="5"/>
  <c r="J302" i="7" s="1"/>
  <c r="K302" s="1"/>
  <c r="M302" s="1"/>
  <c r="K363" i="5"/>
  <c r="N363" s="1"/>
  <c r="K407"/>
  <c r="N407" s="1"/>
  <c r="K463"/>
  <c r="N463" s="1"/>
  <c r="M557"/>
  <c r="J514" i="7" s="1"/>
  <c r="K514" s="1"/>
  <c r="M514" s="1"/>
  <c r="M594" i="5"/>
  <c r="J551" i="7" s="1"/>
  <c r="K551" s="1"/>
  <c r="M551" s="1"/>
  <c r="M615" i="5"/>
  <c r="M315"/>
  <c r="J272" i="7" s="1"/>
  <c r="K272" s="1"/>
  <c r="M272" s="1"/>
  <c r="K281" i="5"/>
  <c r="N281" s="1"/>
  <c r="K248"/>
  <c r="N248" s="1"/>
  <c r="M248"/>
  <c r="K226"/>
  <c r="N226" s="1"/>
  <c r="M226"/>
  <c r="K555"/>
  <c r="N555" s="1"/>
  <c r="M555"/>
  <c r="J512" i="7" s="1"/>
  <c r="K512" s="1"/>
  <c r="M512" s="1"/>
  <c r="K316" i="5"/>
  <c r="N316" s="1"/>
  <c r="M316"/>
  <c r="J273" i="7" s="1"/>
  <c r="K273" s="1"/>
  <c r="M273" s="1"/>
  <c r="K620" i="5"/>
  <c r="N620" s="1"/>
  <c r="M620"/>
  <c r="J577" i="7" s="1"/>
  <c r="K577" s="1"/>
  <c r="M577" s="1"/>
  <c r="K588" i="5"/>
  <c r="N588" s="1"/>
  <c r="M588"/>
  <c r="J545" i="7" s="1"/>
  <c r="K545" s="1"/>
  <c r="M545" s="1"/>
  <c r="K572" i="5"/>
  <c r="N572" s="1"/>
  <c r="M572"/>
  <c r="J529" i="7" s="1"/>
  <c r="K529" s="1"/>
  <c r="M529" s="1"/>
  <c r="K556" i="5"/>
  <c r="N556" s="1"/>
  <c r="M556"/>
  <c r="J513" i="7" s="1"/>
  <c r="K513" s="1"/>
  <c r="M513" s="1"/>
  <c r="K307" i="5"/>
  <c r="N307" s="1"/>
  <c r="M307"/>
  <c r="J264" i="7" s="1"/>
  <c r="K264" s="1"/>
  <c r="M264" s="1"/>
  <c r="M465" i="5"/>
  <c r="J422" i="7" s="1"/>
  <c r="K422" s="1"/>
  <c r="M422" s="1"/>
  <c r="M139" i="5"/>
  <c r="J139" i="7" s="1"/>
  <c r="M143" i="5"/>
  <c r="J143" i="7" s="1"/>
  <c r="K131" i="5"/>
  <c r="N131" s="1"/>
  <c r="K153"/>
  <c r="N153" s="1"/>
  <c r="K119"/>
  <c r="N119" s="1"/>
  <c r="K109"/>
  <c r="N109" s="1"/>
  <c r="K121"/>
  <c r="N121" s="1"/>
  <c r="K328"/>
  <c r="N328" s="1"/>
  <c r="K289"/>
  <c r="N289" s="1"/>
  <c r="M373"/>
  <c r="J330" i="7" s="1"/>
  <c r="K330" s="1"/>
  <c r="M330" s="1"/>
  <c r="K296" i="5"/>
  <c r="N296" s="1"/>
  <c r="M91"/>
  <c r="J91" i="7" s="1"/>
  <c r="K603" i="5"/>
  <c r="N603" s="1"/>
  <c r="K478"/>
  <c r="N478" s="1"/>
  <c r="K272"/>
  <c r="N272" s="1"/>
  <c r="K449"/>
  <c r="N449" s="1"/>
  <c r="K63"/>
  <c r="N63" s="1"/>
  <c r="K75"/>
  <c r="N75" s="1"/>
  <c r="M77"/>
  <c r="J77" i="7" s="1"/>
  <c r="K7" i="5"/>
  <c r="N7" s="1"/>
  <c r="M39"/>
  <c r="J39" i="7" s="1"/>
  <c r="K244" i="5"/>
  <c r="N244" s="1"/>
  <c r="M283"/>
  <c r="J240" i="7" s="1"/>
  <c r="K240" s="1"/>
  <c r="M240" s="1"/>
  <c r="M464" i="5"/>
  <c r="J421" i="7" s="1"/>
  <c r="K421" s="1"/>
  <c r="M421" s="1"/>
  <c r="M217" i="5"/>
  <c r="M601"/>
  <c r="J558" i="7" s="1"/>
  <c r="K558" s="1"/>
  <c r="M558" s="1"/>
  <c r="J516"/>
  <c r="K516" s="1"/>
  <c r="M516" s="1"/>
  <c r="K472" i="5"/>
  <c r="N472" s="1"/>
  <c r="K372"/>
  <c r="N372" s="1"/>
  <c r="K416"/>
  <c r="N416" s="1"/>
  <c r="K486"/>
  <c r="N486" s="1"/>
  <c r="K494"/>
  <c r="N494" s="1"/>
  <c r="K340"/>
  <c r="N340" s="1"/>
  <c r="M240"/>
  <c r="K441"/>
  <c r="N441" s="1"/>
  <c r="K520"/>
  <c r="N520" s="1"/>
  <c r="K550"/>
  <c r="N550" s="1"/>
  <c r="K370"/>
  <c r="N370" s="1"/>
  <c r="K402"/>
  <c r="N402" s="1"/>
  <c r="K410"/>
  <c r="N410" s="1"/>
  <c r="K426"/>
  <c r="N426" s="1"/>
  <c r="K434"/>
  <c r="N434" s="1"/>
  <c r="K302"/>
  <c r="N302" s="1"/>
  <c r="M229"/>
  <c r="K403"/>
  <c r="N403" s="1"/>
  <c r="M580"/>
  <c r="J537" i="7" s="1"/>
  <c r="K537" s="1"/>
  <c r="M537" s="1"/>
  <c r="M448" i="5"/>
  <c r="J405" i="7" s="1"/>
  <c r="K405" s="1"/>
  <c r="M405" s="1"/>
  <c r="M446" i="5"/>
  <c r="J403" i="7" s="1"/>
  <c r="K403" s="1"/>
  <c r="M403" s="1"/>
  <c r="M456" i="5"/>
  <c r="J413" i="7" s="1"/>
  <c r="K413" s="1"/>
  <c r="M413" s="1"/>
  <c r="M612" i="5"/>
  <c r="J569" i="7" s="1"/>
  <c r="K569" s="1"/>
  <c r="M569" s="1"/>
  <c r="M323" i="5"/>
  <c r="J280" i="7" s="1"/>
  <c r="K280" s="1"/>
  <c r="M280" s="1"/>
  <c r="L215" i="5"/>
  <c r="L219"/>
  <c r="M219" s="1"/>
  <c r="L223"/>
  <c r="L225"/>
  <c r="L227"/>
  <c r="K227" s="1"/>
  <c r="N227" s="1"/>
  <c r="L231"/>
  <c r="L235"/>
  <c r="L239"/>
  <c r="K239" s="1"/>
  <c r="N239" s="1"/>
  <c r="L241"/>
  <c r="L243"/>
  <c r="L245"/>
  <c r="L247"/>
  <c r="K247" s="1"/>
  <c r="N247" s="1"/>
  <c r="L251"/>
  <c r="L253"/>
  <c r="K253" s="1"/>
  <c r="N253" s="1"/>
  <c r="L255"/>
  <c r="L257"/>
  <c r="M257" s="1"/>
  <c r="J214" i="7" s="1"/>
  <c r="K214" s="1"/>
  <c r="M214" s="1"/>
  <c r="L259" i="5"/>
  <c r="L261"/>
  <c r="L263"/>
  <c r="M263" s="1"/>
  <c r="J220" i="7" s="1"/>
  <c r="K220" s="1"/>
  <c r="M220" s="1"/>
  <c r="L265" i="5"/>
  <c r="L267"/>
  <c r="L269"/>
  <c r="M269" s="1"/>
  <c r="J226" i="7" s="1"/>
  <c r="K226" s="1"/>
  <c r="M226" s="1"/>
  <c r="L271" i="5"/>
  <c r="L273"/>
  <c r="L275"/>
  <c r="M275" s="1"/>
  <c r="J232" i="7" s="1"/>
  <c r="K232" s="1"/>
  <c r="M232" s="1"/>
  <c r="L295" i="5"/>
  <c r="M295" s="1"/>
  <c r="J252" i="7" s="1"/>
  <c r="K252" s="1"/>
  <c r="M252" s="1"/>
  <c r="L311" i="5"/>
  <c r="L325"/>
  <c r="L327"/>
  <c r="L343"/>
  <c r="L526"/>
  <c r="L589"/>
  <c r="L610"/>
  <c r="L627"/>
  <c r="L629"/>
  <c r="K606"/>
  <c r="N606" s="1"/>
  <c r="M71"/>
  <c r="J71" i="7" s="1"/>
  <c r="M511" i="5"/>
  <c r="J468" i="7" s="1"/>
  <c r="K468" s="1"/>
  <c r="M468" s="1"/>
  <c r="M611" i="5"/>
  <c r="J568" i="7" s="1"/>
  <c r="K568" s="1"/>
  <c r="M568" s="1"/>
  <c r="J153"/>
  <c r="K222" i="5"/>
  <c r="N222" s="1"/>
  <c r="M222"/>
  <c r="K271" i="7"/>
  <c r="M271" s="1"/>
  <c r="M214" i="5"/>
  <c r="K214"/>
  <c r="N214" s="1"/>
  <c r="M320"/>
  <c r="J277" i="7" s="1"/>
  <c r="K277" s="1"/>
  <c r="M277" s="1"/>
  <c r="K320" i="5"/>
  <c r="N320" s="1"/>
  <c r="J285" i="7"/>
  <c r="K285" s="1"/>
  <c r="M285" s="1"/>
  <c r="K260" i="5"/>
  <c r="N260" s="1"/>
  <c r="M260"/>
  <c r="J217" i="7" s="1"/>
  <c r="K217" s="1"/>
  <c r="M217" s="1"/>
  <c r="K246"/>
  <c r="M246" s="1"/>
  <c r="J237"/>
  <c r="K237" s="1"/>
  <c r="M237" s="1"/>
  <c r="K255"/>
  <c r="M255" s="1"/>
  <c r="AL78" i="2"/>
  <c r="Q78" s="1"/>
  <c r="AL96"/>
  <c r="Q96" s="1"/>
  <c r="AA72"/>
  <c r="AA64"/>
  <c r="Q64" s="1"/>
  <c r="AL94"/>
  <c r="Q94" s="1"/>
  <c r="Q23"/>
  <c r="AL69"/>
  <c r="Q69" s="1"/>
  <c r="AL36"/>
  <c r="Q36" s="1"/>
  <c r="AL28"/>
  <c r="Q28" s="1"/>
  <c r="AL40"/>
  <c r="Q40" s="1"/>
  <c r="AL125"/>
  <c r="Q125" s="1"/>
  <c r="AL133"/>
  <c r="Q133" s="1"/>
  <c r="AL142"/>
  <c r="Q142" s="1"/>
  <c r="AL134"/>
  <c r="Q134" s="1"/>
  <c r="AL126"/>
  <c r="Q126" s="1"/>
  <c r="AL106"/>
  <c r="Q106" s="1"/>
  <c r="AL98"/>
  <c r="Q98" s="1"/>
  <c r="AL86"/>
  <c r="Q86" s="1"/>
  <c r="Q14"/>
  <c r="AA74"/>
  <c r="AL88"/>
  <c r="Q88" s="1"/>
  <c r="AL100"/>
  <c r="Q100" s="1"/>
  <c r="AL108"/>
  <c r="Q108" s="1"/>
  <c r="AA128"/>
  <c r="Q128" s="1"/>
  <c r="AA136"/>
  <c r="AL4"/>
  <c r="AL155"/>
  <c r="Q155" s="1"/>
  <c r="AL153"/>
  <c r="Q153" s="1"/>
  <c r="AL143"/>
  <c r="AL139"/>
  <c r="AL135"/>
  <c r="Q135" s="1"/>
  <c r="AL127"/>
  <c r="AL123"/>
  <c r="AL119"/>
  <c r="Q119" s="1"/>
  <c r="AL115"/>
  <c r="AL113"/>
  <c r="Q113" s="1"/>
  <c r="AL111"/>
  <c r="Q111" s="1"/>
  <c r="AL109"/>
  <c r="AL107"/>
  <c r="AL105"/>
  <c r="Q105" s="1"/>
  <c r="AL103"/>
  <c r="Q103" s="1"/>
  <c r="AL101"/>
  <c r="AL99"/>
  <c r="AL97"/>
  <c r="Q97" s="1"/>
  <c r="AL95"/>
  <c r="Q95" s="1"/>
  <c r="AL93"/>
  <c r="AL91"/>
  <c r="AL89"/>
  <c r="Q89" s="1"/>
  <c r="AL87"/>
  <c r="Q87" s="1"/>
  <c r="AL85"/>
  <c r="AL83"/>
  <c r="AL81"/>
  <c r="Q81" s="1"/>
  <c r="AL79"/>
  <c r="Q79" s="1"/>
  <c r="AL77"/>
  <c r="Q77" s="1"/>
  <c r="AL75"/>
  <c r="AL73"/>
  <c r="AL71"/>
  <c r="AL67"/>
  <c r="Q67" s="1"/>
  <c r="AL65"/>
  <c r="Q65" s="1"/>
  <c r="Q13"/>
  <c r="AL48"/>
  <c r="Q48" s="1"/>
  <c r="Q30"/>
  <c r="AA83"/>
  <c r="AA99"/>
  <c r="AA107"/>
  <c r="AA115"/>
  <c r="AA143"/>
  <c r="AL8"/>
  <c r="Q8" s="1"/>
  <c r="AL57"/>
  <c r="Q57" s="1"/>
  <c r="AL49"/>
  <c r="Q49" s="1"/>
  <c r="AL20"/>
  <c r="Q20" s="1"/>
  <c r="AL16"/>
  <c r="Q16" s="1"/>
  <c r="AL26"/>
  <c r="Q26" s="1"/>
  <c r="AL32"/>
  <c r="Q32" s="1"/>
  <c r="AL38"/>
  <c r="Q38" s="1"/>
  <c r="AL42"/>
  <c r="Q42" s="1"/>
  <c r="AA73"/>
  <c r="AL117"/>
  <c r="Q117" s="1"/>
  <c r="AL141"/>
  <c r="Q141" s="1"/>
  <c r="Q37"/>
  <c r="AA127"/>
  <c r="AL6"/>
  <c r="Q6" s="1"/>
  <c r="AA4"/>
  <c r="Q12"/>
  <c r="Q21"/>
  <c r="AA139"/>
  <c r="AA123"/>
  <c r="AA109"/>
  <c r="AA101"/>
  <c r="AA85"/>
  <c r="AA75"/>
  <c r="Q63"/>
  <c r="Q55"/>
  <c r="Q47"/>
  <c r="Q39"/>
  <c r="AL62"/>
  <c r="Q62" s="1"/>
  <c r="AL60"/>
  <c r="Q60" s="1"/>
  <c r="AL58"/>
  <c r="Q58" s="1"/>
  <c r="AL56"/>
  <c r="Q56" s="1"/>
  <c r="AL54"/>
  <c r="Q54" s="1"/>
  <c r="AL46"/>
  <c r="Q46" s="1"/>
  <c r="K564" i="7"/>
  <c r="M564" s="1"/>
  <c r="K386"/>
  <c r="M386" s="1"/>
  <c r="K429"/>
  <c r="M429" s="1"/>
  <c r="K229"/>
  <c r="M229" s="1"/>
  <c r="K244"/>
  <c r="M244" s="1"/>
  <c r="Q35" i="2"/>
  <c r="Q53"/>
  <c r="Q34"/>
  <c r="Q19"/>
  <c r="Q33"/>
  <c r="Q151"/>
  <c r="Q22"/>
  <c r="Q18"/>
  <c r="J265" i="7"/>
  <c r="K265" s="1"/>
  <c r="M265" s="1"/>
  <c r="J253"/>
  <c r="K253" s="1"/>
  <c r="M253" s="1"/>
  <c r="J213"/>
  <c r="K213" s="1"/>
  <c r="M213" s="1"/>
  <c r="J486"/>
  <c r="K486" s="1"/>
  <c r="M486" s="1"/>
  <c r="K336" l="1"/>
  <c r="M336" s="1"/>
  <c r="K563"/>
  <c r="M563" s="1"/>
  <c r="K571"/>
  <c r="M571" s="1"/>
  <c r="K335"/>
  <c r="M335" s="1"/>
  <c r="K396"/>
  <c r="M396" s="1"/>
  <c r="K407"/>
  <c r="M407" s="1"/>
  <c r="K465"/>
  <c r="M465" s="1"/>
  <c r="J31" i="21"/>
  <c r="N31" s="1"/>
  <c r="O31" s="1"/>
  <c r="J149"/>
  <c r="N149" s="1"/>
  <c r="O149" s="1"/>
  <c r="J151"/>
  <c r="N151" s="1"/>
  <c r="O151" s="1"/>
  <c r="J97"/>
  <c r="N97" s="1"/>
  <c r="O97" s="1"/>
  <c r="J134"/>
  <c r="N134" s="1"/>
  <c r="O134" s="1"/>
  <c r="J82"/>
  <c r="N82" s="1"/>
  <c r="O82" s="1"/>
  <c r="R25" i="2"/>
  <c r="I24" i="7" s="1"/>
  <c r="J129" i="21"/>
  <c r="N129" s="1"/>
  <c r="O129" s="1"/>
  <c r="J23"/>
  <c r="N23" s="1"/>
  <c r="O23" s="1"/>
  <c r="J19"/>
  <c r="N19" s="1"/>
  <c r="O19" s="1"/>
  <c r="J51"/>
  <c r="N51" s="1"/>
  <c r="O51" s="1"/>
  <c r="J98"/>
  <c r="N98" s="1"/>
  <c r="O98" s="1"/>
  <c r="P165" i="2"/>
  <c r="S165" s="1"/>
  <c r="J13" i="21"/>
  <c r="N13" s="1"/>
  <c r="O13" s="1"/>
  <c r="P174" i="2"/>
  <c r="S174" s="1"/>
  <c r="P166"/>
  <c r="S166" s="1"/>
  <c r="P172"/>
  <c r="S172" s="1"/>
  <c r="R173"/>
  <c r="I172" i="7" s="1"/>
  <c r="K172" s="1"/>
  <c r="M172" s="1"/>
  <c r="P163" i="2"/>
  <c r="S163" s="1"/>
  <c r="J99" i="21"/>
  <c r="N99" s="1"/>
  <c r="O99" s="1"/>
  <c r="J111"/>
  <c r="N111" s="1"/>
  <c r="O111" s="1"/>
  <c r="J140"/>
  <c r="N140" s="1"/>
  <c r="O140" s="1"/>
  <c r="J74"/>
  <c r="N74" s="1"/>
  <c r="O74" s="1"/>
  <c r="J136"/>
  <c r="N136" s="1"/>
  <c r="O136" s="1"/>
  <c r="J135"/>
  <c r="N135" s="1"/>
  <c r="O135" s="1"/>
  <c r="P94" i="2"/>
  <c r="S94" s="1"/>
  <c r="J5" i="21"/>
  <c r="N5" s="1"/>
  <c r="O5" s="1"/>
  <c r="J75"/>
  <c r="N75" s="1"/>
  <c r="O75" s="1"/>
  <c r="P29" i="2"/>
  <c r="S29" s="1"/>
  <c r="J130" i="21"/>
  <c r="N130" s="1"/>
  <c r="O130" s="1"/>
  <c r="J95"/>
  <c r="N95" s="1"/>
  <c r="O95" s="1"/>
  <c r="P167" i="2"/>
  <c r="S167" s="1"/>
  <c r="R171"/>
  <c r="I170" i="7" s="1"/>
  <c r="K170" s="1"/>
  <c r="M170" s="1"/>
  <c r="P170" i="2"/>
  <c r="S170" s="1"/>
  <c r="P164"/>
  <c r="S164" s="1"/>
  <c r="R169"/>
  <c r="I168" i="7" s="1"/>
  <c r="K168" s="1"/>
  <c r="M168" s="1"/>
  <c r="R168" i="2"/>
  <c r="I167" i="7" s="1"/>
  <c r="K167" s="1"/>
  <c r="M167" s="1"/>
  <c r="K178"/>
  <c r="M178" s="1"/>
  <c r="J145"/>
  <c r="R178" i="2"/>
  <c r="I177" i="7" s="1"/>
  <c r="K177" s="1"/>
  <c r="M177" s="1"/>
  <c r="J147"/>
  <c r="P168" i="2"/>
  <c r="S168" s="1"/>
  <c r="P169"/>
  <c r="S169" s="1"/>
  <c r="P173"/>
  <c r="S173" s="1"/>
  <c r="Q157"/>
  <c r="R170"/>
  <c r="I169" i="7" s="1"/>
  <c r="K169" s="1"/>
  <c r="M169" s="1"/>
  <c r="R164" i="2"/>
  <c r="I163" i="7" s="1"/>
  <c r="K163" s="1"/>
  <c r="M163" s="1"/>
  <c r="R172" i="2"/>
  <c r="I171" i="7" s="1"/>
  <c r="K171" s="1"/>
  <c r="M171" s="1"/>
  <c r="R174" i="2"/>
  <c r="I173" i="7" s="1"/>
  <c r="K173" s="1"/>
  <c r="M173" s="1"/>
  <c r="P178" i="2"/>
  <c r="Q61"/>
  <c r="Q123"/>
  <c r="Q115"/>
  <c r="Q99"/>
  <c r="Q136"/>
  <c r="Q72"/>
  <c r="R166"/>
  <c r="I165" i="7" s="1"/>
  <c r="K165" s="1"/>
  <c r="M165" s="1"/>
  <c r="Q74" i="2"/>
  <c r="R104"/>
  <c r="R167"/>
  <c r="I166" i="7" s="1"/>
  <c r="K166" s="1"/>
  <c r="M166" s="1"/>
  <c r="Q143" i="2"/>
  <c r="Q83"/>
  <c r="M60" i="5"/>
  <c r="J60" i="7" s="1"/>
  <c r="K615" i="5"/>
  <c r="N615" s="1"/>
  <c r="K585"/>
  <c r="N585" s="1"/>
  <c r="K557"/>
  <c r="N557" s="1"/>
  <c r="K518"/>
  <c r="N518" s="1"/>
  <c r="M512"/>
  <c r="J469" i="7" s="1"/>
  <c r="K469" s="1"/>
  <c r="M469" s="1"/>
  <c r="M499" i="5"/>
  <c r="J456" i="7" s="1"/>
  <c r="K456" s="1"/>
  <c r="M456" s="1"/>
  <c r="M497" i="5"/>
  <c r="J454" i="7" s="1"/>
  <c r="K454" s="1"/>
  <c r="M454" s="1"/>
  <c r="M489" i="5"/>
  <c r="J446" i="7" s="1"/>
  <c r="K446" s="1"/>
  <c r="M446" s="1"/>
  <c r="M487" i="5"/>
  <c r="J444" i="7" s="1"/>
  <c r="K444" s="1"/>
  <c r="M444" s="1"/>
  <c r="M483" i="5"/>
  <c r="J440" i="7" s="1"/>
  <c r="K440" s="1"/>
  <c r="M440" s="1"/>
  <c r="M481" i="5"/>
  <c r="J438" i="7" s="1"/>
  <c r="K438" s="1"/>
  <c r="M438" s="1"/>
  <c r="M473" i="5"/>
  <c r="J430" i="7" s="1"/>
  <c r="K430" s="1"/>
  <c r="M430" s="1"/>
  <c r="K468" i="5"/>
  <c r="N468" s="1"/>
  <c r="K460"/>
  <c r="N460" s="1"/>
  <c r="M455"/>
  <c r="J412" i="7" s="1"/>
  <c r="K412" s="1"/>
  <c r="M412" s="1"/>
  <c r="K446" i="5"/>
  <c r="N446" s="1"/>
  <c r="K444"/>
  <c r="N444" s="1"/>
  <c r="M438"/>
  <c r="J395" i="7" s="1"/>
  <c r="K395" s="1"/>
  <c r="M395" s="1"/>
  <c r="M430" i="5"/>
  <c r="J387" i="7" s="1"/>
  <c r="K387" s="1"/>
  <c r="M387" s="1"/>
  <c r="K427" i="5"/>
  <c r="N427" s="1"/>
  <c r="M422"/>
  <c r="J379" i="7" s="1"/>
  <c r="K379" s="1"/>
  <c r="M379" s="1"/>
  <c r="K417" i="5"/>
  <c r="N417" s="1"/>
  <c r="M411"/>
  <c r="J368" i="7" s="1"/>
  <c r="K368" s="1"/>
  <c r="M368" s="1"/>
  <c r="M406" i="5"/>
  <c r="J363" i="7" s="1"/>
  <c r="K363" s="1"/>
  <c r="M363" s="1"/>
  <c r="K398" i="5"/>
  <c r="N398" s="1"/>
  <c r="K396"/>
  <c r="N396" s="1"/>
  <c r="M390"/>
  <c r="J347" i="7" s="1"/>
  <c r="K347" s="1"/>
  <c r="M347" s="1"/>
  <c r="M388" i="5"/>
  <c r="J345" i="7" s="1"/>
  <c r="K345" s="1"/>
  <c r="M345" s="1"/>
  <c r="K383" i="5"/>
  <c r="N383" s="1"/>
  <c r="K381"/>
  <c r="N381" s="1"/>
  <c r="K379"/>
  <c r="N379" s="1"/>
  <c r="M374"/>
  <c r="J331" i="7" s="1"/>
  <c r="K331" s="1"/>
  <c r="M331" s="1"/>
  <c r="K366" i="5"/>
  <c r="N366" s="1"/>
  <c r="K364"/>
  <c r="N364" s="1"/>
  <c r="M359"/>
  <c r="J316" i="7" s="1"/>
  <c r="K316" s="1"/>
  <c r="M316" s="1"/>
  <c r="K152" i="5"/>
  <c r="N152" s="1"/>
  <c r="K142"/>
  <c r="N142" s="1"/>
  <c r="K138"/>
  <c r="N138" s="1"/>
  <c r="M134"/>
  <c r="K130"/>
  <c r="N130" s="1"/>
  <c r="K126"/>
  <c r="N126" s="1"/>
  <c r="M122"/>
  <c r="J122" i="7" s="1"/>
  <c r="M118" i="5"/>
  <c r="J118" i="7" s="1"/>
  <c r="M114" i="5"/>
  <c r="J114" i="7" s="1"/>
  <c r="K110" i="5"/>
  <c r="N110" s="1"/>
  <c r="M106"/>
  <c r="M102"/>
  <c r="J102" i="7" s="1"/>
  <c r="K98" i="5"/>
  <c r="N98" s="1"/>
  <c r="M94"/>
  <c r="J94" i="7" s="1"/>
  <c r="M90" i="5"/>
  <c r="J90" i="7" s="1"/>
  <c r="M86" i="5"/>
  <c r="J86" i="7" s="1"/>
  <c r="K82" i="5"/>
  <c r="N82" s="1"/>
  <c r="M78"/>
  <c r="J78" i="7" s="1"/>
  <c r="M74" i="5"/>
  <c r="J74" i="7" s="1"/>
  <c r="K70" i="5"/>
  <c r="N70" s="1"/>
  <c r="K66"/>
  <c r="N66" s="1"/>
  <c r="K62"/>
  <c r="N62" s="1"/>
  <c r="K56"/>
  <c r="N56" s="1"/>
  <c r="M52"/>
  <c r="J52" i="7" s="1"/>
  <c r="M48" i="5"/>
  <c r="J48" i="7" s="1"/>
  <c r="K44" i="5"/>
  <c r="N44" s="1"/>
  <c r="K40"/>
  <c r="N40" s="1"/>
  <c r="K36"/>
  <c r="N36" s="1"/>
  <c r="M32"/>
  <c r="J32" i="7" s="1"/>
  <c r="M28" i="5"/>
  <c r="J28" i="7" s="1"/>
  <c r="K24" i="5"/>
  <c r="N24" s="1"/>
  <c r="K20"/>
  <c r="N20" s="1"/>
  <c r="K16"/>
  <c r="N16" s="1"/>
  <c r="M12"/>
  <c r="M8"/>
  <c r="J8" i="7" s="1"/>
  <c r="K4" i="5"/>
  <c r="N4" s="1"/>
  <c r="K151"/>
  <c r="N151" s="1"/>
  <c r="M137"/>
  <c r="J137" i="7" s="1"/>
  <c r="K129" i="5"/>
  <c r="N129" s="1"/>
  <c r="K123"/>
  <c r="N123" s="1"/>
  <c r="M119"/>
  <c r="J119" i="7" s="1"/>
  <c r="M115" i="5"/>
  <c r="J115" i="7" s="1"/>
  <c r="K111" i="5"/>
  <c r="N111" s="1"/>
  <c r="M107"/>
  <c r="J107" i="7" s="1"/>
  <c r="K103" i="5"/>
  <c r="N103" s="1"/>
  <c r="M99"/>
  <c r="J99" i="7" s="1"/>
  <c r="M95" i="5"/>
  <c r="J95" i="7" s="1"/>
  <c r="K91" i="5"/>
  <c r="N91" s="1"/>
  <c r="M87"/>
  <c r="J87" i="7" s="1"/>
  <c r="M83" i="5"/>
  <c r="K79"/>
  <c r="N79" s="1"/>
  <c r="K69"/>
  <c r="N69" s="1"/>
  <c r="M65"/>
  <c r="J65" i="7" s="1"/>
  <c r="M61" i="5"/>
  <c r="K57"/>
  <c r="N57" s="1"/>
  <c r="M53"/>
  <c r="J53" i="7" s="1"/>
  <c r="M49" i="5"/>
  <c r="M45"/>
  <c r="J45" i="7" s="1"/>
  <c r="M41" i="5"/>
  <c r="K37"/>
  <c r="N37" s="1"/>
  <c r="M33"/>
  <c r="J33" i="7" s="1"/>
  <c r="K29" i="5"/>
  <c r="N29" s="1"/>
  <c r="M25"/>
  <c r="J25" i="7" s="1"/>
  <c r="K21" i="5"/>
  <c r="N21" s="1"/>
  <c r="M17"/>
  <c r="K13"/>
  <c r="N13" s="1"/>
  <c r="K9"/>
  <c r="N9" s="1"/>
  <c r="K5"/>
  <c r="N5" s="1"/>
  <c r="M370"/>
  <c r="J327" i="7" s="1"/>
  <c r="K327" s="1"/>
  <c r="M327" s="1"/>
  <c r="K127" i="5"/>
  <c r="N127" s="1"/>
  <c r="K139"/>
  <c r="N139" s="1"/>
  <c r="M131"/>
  <c r="J131" i="7" s="1"/>
  <c r="K611" i="5"/>
  <c r="N611" s="1"/>
  <c r="M603"/>
  <c r="J560" i="7" s="1"/>
  <c r="K560" s="1"/>
  <c r="M560" s="1"/>
  <c r="M599" i="5"/>
  <c r="J556" i="7" s="1"/>
  <c r="K556" s="1"/>
  <c r="M556" s="1"/>
  <c r="K581" i="5"/>
  <c r="N581" s="1"/>
  <c r="K573"/>
  <c r="N573" s="1"/>
  <c r="K569"/>
  <c r="N569" s="1"/>
  <c r="M549"/>
  <c r="J506" i="7" s="1"/>
  <c r="K506" s="1"/>
  <c r="M506" s="1"/>
  <c r="M543" i="5"/>
  <c r="J500" i="7" s="1"/>
  <c r="K500" s="1"/>
  <c r="M500" s="1"/>
  <c r="K533" i="5"/>
  <c r="N533" s="1"/>
  <c r="M522"/>
  <c r="J479" i="7" s="1"/>
  <c r="K479" s="1"/>
  <c r="M479" s="1"/>
  <c r="K517" i="5"/>
  <c r="N517" s="1"/>
  <c r="M470"/>
  <c r="J427" i="7" s="1"/>
  <c r="K427" s="1"/>
  <c r="M427" s="1"/>
  <c r="K465" i="5"/>
  <c r="N465" s="1"/>
  <c r="K450"/>
  <c r="N450" s="1"/>
  <c r="K448"/>
  <c r="N448" s="1"/>
  <c r="K435"/>
  <c r="N435" s="1"/>
  <c r="M410"/>
  <c r="J367" i="7" s="1"/>
  <c r="K367" s="1"/>
  <c r="M367" s="1"/>
  <c r="M402" i="5"/>
  <c r="J359" i="7" s="1"/>
  <c r="K359" s="1"/>
  <c r="M359" s="1"/>
  <c r="K393" i="5"/>
  <c r="N393" s="1"/>
  <c r="M386"/>
  <c r="J343" i="7" s="1"/>
  <c r="K343" s="1"/>
  <c r="M343" s="1"/>
  <c r="K378" i="5"/>
  <c r="N378" s="1"/>
  <c r="M367"/>
  <c r="J324" i="7" s="1"/>
  <c r="K324" s="1"/>
  <c r="M324" s="1"/>
  <c r="K594" i="5"/>
  <c r="N594" s="1"/>
  <c r="K532"/>
  <c r="N532" s="1"/>
  <c r="K511"/>
  <c r="N511" s="1"/>
  <c r="K507"/>
  <c r="N507" s="1"/>
  <c r="M504"/>
  <c r="J461" i="7" s="1"/>
  <c r="K461" s="1"/>
  <c r="M461" s="1"/>
  <c r="K498" i="5"/>
  <c r="N498" s="1"/>
  <c r="M490"/>
  <c r="J447" i="7" s="1"/>
  <c r="K447" s="1"/>
  <c r="M447" s="1"/>
  <c r="K482" i="5"/>
  <c r="N482" s="1"/>
  <c r="M476"/>
  <c r="J433" i="7" s="1"/>
  <c r="K433" s="1"/>
  <c r="M433" s="1"/>
  <c r="M463" i="5"/>
  <c r="J420" i="7" s="1"/>
  <c r="K420" s="1"/>
  <c r="M420" s="1"/>
  <c r="M457" i="5"/>
  <c r="M454"/>
  <c r="J411" i="7" s="1"/>
  <c r="K411" s="1"/>
  <c r="M411" s="1"/>
  <c r="K452" i="5"/>
  <c r="N452" s="1"/>
  <c r="K437"/>
  <c r="N437" s="1"/>
  <c r="M423"/>
  <c r="J380" i="7" s="1"/>
  <c r="K380" s="1"/>
  <c r="M380" s="1"/>
  <c r="K421" i="5"/>
  <c r="N421" s="1"/>
  <c r="K419"/>
  <c r="N419" s="1"/>
  <c r="M416"/>
  <c r="J373" i="7" s="1"/>
  <c r="K373" s="1"/>
  <c r="M373" s="1"/>
  <c r="M414" i="5"/>
  <c r="J371" i="7" s="1"/>
  <c r="K371" s="1"/>
  <c r="M371" s="1"/>
  <c r="M407" i="5"/>
  <c r="J364" i="7" s="1"/>
  <c r="K364" s="1"/>
  <c r="M364" s="1"/>
  <c r="K395" i="5"/>
  <c r="N395" s="1"/>
  <c r="M382"/>
  <c r="J339" i="7" s="1"/>
  <c r="K339" s="1"/>
  <c r="M339" s="1"/>
  <c r="M380" i="5"/>
  <c r="J337" i="7" s="1"/>
  <c r="K337" s="1"/>
  <c r="M337" s="1"/>
  <c r="M372" i="5"/>
  <c r="J329" i="7" s="1"/>
  <c r="K329" s="1"/>
  <c r="M329" s="1"/>
  <c r="M363" i="5"/>
  <c r="J320" i="7" s="1"/>
  <c r="K320" s="1"/>
  <c r="M320" s="1"/>
  <c r="K361" i="5"/>
  <c r="N361" s="1"/>
  <c r="M154"/>
  <c r="J154" i="7" s="1"/>
  <c r="K150" i="5"/>
  <c r="N150" s="1"/>
  <c r="M140"/>
  <c r="J140" i="7" s="1"/>
  <c r="K136" i="5"/>
  <c r="N136" s="1"/>
  <c r="K132"/>
  <c r="N132" s="1"/>
  <c r="K128"/>
  <c r="N128" s="1"/>
  <c r="K124"/>
  <c r="N124" s="1"/>
  <c r="M120"/>
  <c r="J120" i="7" s="1"/>
  <c r="M116" i="5"/>
  <c r="J116" i="7" s="1"/>
  <c r="M112" i="5"/>
  <c r="J112" i="7" s="1"/>
  <c r="M108" i="5"/>
  <c r="K104"/>
  <c r="N104" s="1"/>
  <c r="K100"/>
  <c r="N100" s="1"/>
  <c r="K96"/>
  <c r="N96" s="1"/>
  <c r="K92"/>
  <c r="N92" s="1"/>
  <c r="K88"/>
  <c r="N88" s="1"/>
  <c r="M84"/>
  <c r="J84" i="7" s="1"/>
  <c r="M76" i="5"/>
  <c r="J76" i="7" s="1"/>
  <c r="K72" i="5"/>
  <c r="N72" s="1"/>
  <c r="M68"/>
  <c r="J68" i="7" s="1"/>
  <c r="M64" i="5"/>
  <c r="J64" i="7" s="1"/>
  <c r="M58" i="5"/>
  <c r="J58" i="7" s="1"/>
  <c r="M54" i="5"/>
  <c r="J54" i="7" s="1"/>
  <c r="K50" i="5"/>
  <c r="N50" s="1"/>
  <c r="M46"/>
  <c r="J46" i="7" s="1"/>
  <c r="K42" i="5"/>
  <c r="N42" s="1"/>
  <c r="M38"/>
  <c r="J38" i="7" s="1"/>
  <c r="K34" i="5"/>
  <c r="N34" s="1"/>
  <c r="M30"/>
  <c r="J30" i="7" s="1"/>
  <c r="M26" i="5"/>
  <c r="J26" i="7" s="1"/>
  <c r="K22" i="5"/>
  <c r="N22" s="1"/>
  <c r="M18"/>
  <c r="J18" i="7" s="1"/>
  <c r="M14" i="5"/>
  <c r="J14" i="7" s="1"/>
  <c r="K10" i="5"/>
  <c r="N10" s="1"/>
  <c r="K6"/>
  <c r="N6" s="1"/>
  <c r="M73"/>
  <c r="J73" i="7" s="1"/>
  <c r="K155" i="5"/>
  <c r="N155" s="1"/>
  <c r="M141"/>
  <c r="J141" i="7" s="1"/>
  <c r="K133" i="5"/>
  <c r="N133" s="1"/>
  <c r="M125"/>
  <c r="J125" i="7" s="1"/>
  <c r="M121" i="5"/>
  <c r="J121" i="7" s="1"/>
  <c r="K117" i="5"/>
  <c r="N117" s="1"/>
  <c r="K113"/>
  <c r="N113" s="1"/>
  <c r="M109"/>
  <c r="M105"/>
  <c r="J105" i="7" s="1"/>
  <c r="M101" i="5"/>
  <c r="J101" i="7" s="1"/>
  <c r="K97" i="5"/>
  <c r="N97" s="1"/>
  <c r="M93"/>
  <c r="J93" i="7" s="1"/>
  <c r="M89" i="5"/>
  <c r="J89" i="7" s="1"/>
  <c r="K85" i="5"/>
  <c r="N85" s="1"/>
  <c r="K81"/>
  <c r="N81" s="1"/>
  <c r="K77"/>
  <c r="N77" s="1"/>
  <c r="K71"/>
  <c r="N71" s="1"/>
  <c r="M67"/>
  <c r="J67" i="7" s="1"/>
  <c r="M63" i="5"/>
  <c r="J63" i="7" s="1"/>
  <c r="M59" i="5"/>
  <c r="J59" i="7" s="1"/>
  <c r="M55" i="5"/>
  <c r="J55" i="7" s="1"/>
  <c r="M51" i="5"/>
  <c r="J51" i="7" s="1"/>
  <c r="M47" i="5"/>
  <c r="J47" i="7" s="1"/>
  <c r="M43" i="5"/>
  <c r="J43" i="7" s="1"/>
  <c r="K39" i="5"/>
  <c r="N39" s="1"/>
  <c r="K35"/>
  <c r="N35" s="1"/>
  <c r="K31"/>
  <c r="N31" s="1"/>
  <c r="K27"/>
  <c r="N27" s="1"/>
  <c r="M23"/>
  <c r="J23" i="7" s="1"/>
  <c r="M19" i="5"/>
  <c r="J19" i="7" s="1"/>
  <c r="K15" i="5"/>
  <c r="N15" s="1"/>
  <c r="K11"/>
  <c r="N11" s="1"/>
  <c r="M7"/>
  <c r="K3"/>
  <c r="N3" s="1"/>
  <c r="M360"/>
  <c r="J317" i="7" s="1"/>
  <c r="K317" s="1"/>
  <c r="M317" s="1"/>
  <c r="M135" i="5"/>
  <c r="J135" i="7" s="1"/>
  <c r="K626" i="5"/>
  <c r="N626" s="1"/>
  <c r="M613"/>
  <c r="J570" i="7" s="1"/>
  <c r="K570" s="1"/>
  <c r="M570" s="1"/>
  <c r="K604" i="5"/>
  <c r="N604" s="1"/>
  <c r="K601"/>
  <c r="N601" s="1"/>
  <c r="M597"/>
  <c r="J554" i="7" s="1"/>
  <c r="K554" s="1"/>
  <c r="M554" s="1"/>
  <c r="K587" i="5"/>
  <c r="N587" s="1"/>
  <c r="K574"/>
  <c r="N574" s="1"/>
  <c r="M565"/>
  <c r="J522" i="7" s="1"/>
  <c r="K522" s="1"/>
  <c r="M522" s="1"/>
  <c r="M550" i="5"/>
  <c r="J507" i="7" s="1"/>
  <c r="K507" s="1"/>
  <c r="M507" s="1"/>
  <c r="M544" i="5"/>
  <c r="J501" i="7" s="1"/>
  <c r="K501" s="1"/>
  <c r="M501" s="1"/>
  <c r="K527" i="5"/>
  <c r="N527" s="1"/>
  <c r="M520"/>
  <c r="J477" i="7" s="1"/>
  <c r="K477" s="1"/>
  <c r="M477" s="1"/>
  <c r="M494" i="5"/>
  <c r="J451" i="7" s="1"/>
  <c r="K451" s="1"/>
  <c r="M451" s="1"/>
  <c r="M478" i="5"/>
  <c r="J435" i="7" s="1"/>
  <c r="K435" s="1"/>
  <c r="M435" s="1"/>
  <c r="K469" i="5"/>
  <c r="N469" s="1"/>
  <c r="K464"/>
  <c r="N464" s="1"/>
  <c r="M449"/>
  <c r="J406" i="7" s="1"/>
  <c r="K406" s="1"/>
  <c r="M406" s="1"/>
  <c r="K439" i="5"/>
  <c r="N439" s="1"/>
  <c r="M426"/>
  <c r="J383" i="7" s="1"/>
  <c r="K383" s="1"/>
  <c r="M383" s="1"/>
  <c r="M403" i="5"/>
  <c r="J360" i="7" s="1"/>
  <c r="K360" s="1"/>
  <c r="M360" s="1"/>
  <c r="M394" i="5"/>
  <c r="J351" i="7" s="1"/>
  <c r="K351" s="1"/>
  <c r="M351" s="1"/>
  <c r="M387" i="5"/>
  <c r="J344" i="7" s="1"/>
  <c r="K344" s="1"/>
  <c r="M344" s="1"/>
  <c r="M385" i="5"/>
  <c r="J342" i="7" s="1"/>
  <c r="K342" s="1"/>
  <c r="M342" s="1"/>
  <c r="K371" i="5"/>
  <c r="N371" s="1"/>
  <c r="AL180" i="2"/>
  <c r="P177"/>
  <c r="S177" s="1"/>
  <c r="R177"/>
  <c r="I176" i="7" s="1"/>
  <c r="K176" s="1"/>
  <c r="M176" s="1"/>
  <c r="P171" i="2"/>
  <c r="S171" s="1"/>
  <c r="R165"/>
  <c r="I164" i="7" s="1"/>
  <c r="K164" s="1"/>
  <c r="M164" s="1"/>
  <c r="Q85" i="2"/>
  <c r="K161" i="5"/>
  <c r="N161" s="1"/>
  <c r="K160"/>
  <c r="N160" s="1"/>
  <c r="J160" i="7"/>
  <c r="M156" i="5"/>
  <c r="J156" i="7" s="1"/>
  <c r="M158" i="5"/>
  <c r="J158" i="7" s="1"/>
  <c r="M157" i="5"/>
  <c r="J157" i="7" s="1"/>
  <c r="R159" i="2"/>
  <c r="I158" i="7" s="1"/>
  <c r="I103"/>
  <c r="P90" i="2"/>
  <c r="S90" s="1"/>
  <c r="P153"/>
  <c r="S153" s="1"/>
  <c r="P78"/>
  <c r="S78" s="1"/>
  <c r="R150"/>
  <c r="I149" i="7" s="1"/>
  <c r="K149" s="1"/>
  <c r="M149" s="1"/>
  <c r="R161" i="2"/>
  <c r="I160" i="7" s="1"/>
  <c r="K158" i="5"/>
  <c r="N158" s="1"/>
  <c r="K156"/>
  <c r="N156" s="1"/>
  <c r="J109" i="7"/>
  <c r="M85" i="5"/>
  <c r="K360"/>
  <c r="N360" s="1"/>
  <c r="M357"/>
  <c r="J314" i="7" s="1"/>
  <c r="K314" s="1"/>
  <c r="M314" s="1"/>
  <c r="K23" i="5"/>
  <c r="N23" s="1"/>
  <c r="M81"/>
  <c r="K93"/>
  <c r="N93" s="1"/>
  <c r="M97"/>
  <c r="K141"/>
  <c r="N141" s="1"/>
  <c r="K101"/>
  <c r="N101" s="1"/>
  <c r="M133"/>
  <c r="K487"/>
  <c r="N487" s="1"/>
  <c r="K347"/>
  <c r="N347" s="1"/>
  <c r="M82"/>
  <c r="J82" i="7" s="1"/>
  <c r="K512" i="5"/>
  <c r="N512" s="1"/>
  <c r="M468"/>
  <c r="K438"/>
  <c r="N438" s="1"/>
  <c r="K430"/>
  <c r="N430" s="1"/>
  <c r="K406"/>
  <c r="N406" s="1"/>
  <c r="M366"/>
  <c r="M342"/>
  <c r="J299" i="7" s="1"/>
  <c r="K299" s="1"/>
  <c r="M299" s="1"/>
  <c r="K338" i="5"/>
  <c r="N338" s="1"/>
  <c r="M152"/>
  <c r="M142"/>
  <c r="M138"/>
  <c r="M130"/>
  <c r="K102"/>
  <c r="N102" s="1"/>
  <c r="M98"/>
  <c r="K94"/>
  <c r="N94" s="1"/>
  <c r="K90"/>
  <c r="N90" s="1"/>
  <c r="K86"/>
  <c r="N86" s="1"/>
  <c r="K78"/>
  <c r="N78" s="1"/>
  <c r="K48"/>
  <c r="N48" s="1"/>
  <c r="K28"/>
  <c r="N28" s="1"/>
  <c r="K8"/>
  <c r="N8" s="1"/>
  <c r="K67"/>
  <c r="N67" s="1"/>
  <c r="K59"/>
  <c r="N59" s="1"/>
  <c r="K51"/>
  <c r="N51" s="1"/>
  <c r="M155"/>
  <c r="M31"/>
  <c r="K125"/>
  <c r="N125" s="1"/>
  <c r="M113"/>
  <c r="K19"/>
  <c r="N19" s="1"/>
  <c r="M11"/>
  <c r="J7" i="7"/>
  <c r="M585" i="5"/>
  <c r="K83"/>
  <c r="N83" s="1"/>
  <c r="M249"/>
  <c r="J206" i="7" s="1"/>
  <c r="K206" s="1"/>
  <c r="M206" s="1"/>
  <c r="K499" i="5"/>
  <c r="N499" s="1"/>
  <c r="K483"/>
  <c r="N483" s="1"/>
  <c r="K455"/>
  <c r="N455" s="1"/>
  <c r="M383"/>
  <c r="K350"/>
  <c r="N350" s="1"/>
  <c r="M62"/>
  <c r="M518"/>
  <c r="K497"/>
  <c r="N497" s="1"/>
  <c r="K489"/>
  <c r="N489" s="1"/>
  <c r="K481"/>
  <c r="N481" s="1"/>
  <c r="K473"/>
  <c r="N473" s="1"/>
  <c r="M460"/>
  <c r="M444"/>
  <c r="M427"/>
  <c r="K422"/>
  <c r="N422" s="1"/>
  <c r="M417"/>
  <c r="K411"/>
  <c r="N411" s="1"/>
  <c r="M398"/>
  <c r="K390"/>
  <c r="N390" s="1"/>
  <c r="M381"/>
  <c r="K374"/>
  <c r="N374" s="1"/>
  <c r="M364"/>
  <c r="K359"/>
  <c r="N359" s="1"/>
  <c r="K122"/>
  <c r="N122" s="1"/>
  <c r="K118"/>
  <c r="N118" s="1"/>
  <c r="K114"/>
  <c r="N114" s="1"/>
  <c r="M110"/>
  <c r="K74"/>
  <c r="N74" s="1"/>
  <c r="K52"/>
  <c r="N52" s="1"/>
  <c r="M44"/>
  <c r="K32"/>
  <c r="N32" s="1"/>
  <c r="M24"/>
  <c r="J12" i="7"/>
  <c r="M4" i="5"/>
  <c r="K95"/>
  <c r="N95" s="1"/>
  <c r="K53"/>
  <c r="N53" s="1"/>
  <c r="M69"/>
  <c r="M129"/>
  <c r="K49"/>
  <c r="N49" s="1"/>
  <c r="M5"/>
  <c r="R162" i="2"/>
  <c r="I161" i="7" s="1"/>
  <c r="K161" s="1"/>
  <c r="M161" s="1"/>
  <c r="P162" i="2"/>
  <c r="S162" s="1"/>
  <c r="P161"/>
  <c r="S161" s="1"/>
  <c r="R160"/>
  <c r="P160"/>
  <c r="S160" s="1"/>
  <c r="P159"/>
  <c r="S159" s="1"/>
  <c r="R158"/>
  <c r="P158"/>
  <c r="S158" s="1"/>
  <c r="R149"/>
  <c r="I148" i="7" s="1"/>
  <c r="K148" s="1"/>
  <c r="M148" s="1"/>
  <c r="K583"/>
  <c r="M583" s="1"/>
  <c r="Q101" i="2"/>
  <c r="Q4"/>
  <c r="R18"/>
  <c r="I17" i="7" s="1"/>
  <c r="R62" i="2"/>
  <c r="I61" i="7" s="1"/>
  <c r="R122" i="2"/>
  <c r="I121" i="7" s="1"/>
  <c r="K121" s="1"/>
  <c r="M121" s="1"/>
  <c r="P46" i="2"/>
  <c r="S46" s="1"/>
  <c r="R132"/>
  <c r="I131" i="7" s="1"/>
  <c r="K131" s="1"/>
  <c r="M131" s="1"/>
  <c r="P86" i="2"/>
  <c r="S86" s="1"/>
  <c r="R121"/>
  <c r="I120" i="7" s="1"/>
  <c r="K120" s="1"/>
  <c r="M120" s="1"/>
  <c r="R151" i="2"/>
  <c r="I150" i="7" s="1"/>
  <c r="K150" s="1"/>
  <c r="M150" s="1"/>
  <c r="R80" i="2"/>
  <c r="R82"/>
  <c r="I81" i="7" s="1"/>
  <c r="P100" i="2"/>
  <c r="S100" s="1"/>
  <c r="R106"/>
  <c r="R114"/>
  <c r="P128"/>
  <c r="S128" s="1"/>
  <c r="R152"/>
  <c r="I151" i="7" s="1"/>
  <c r="P137" i="2"/>
  <c r="S137" s="1"/>
  <c r="R68"/>
  <c r="R53"/>
  <c r="I52" i="7" s="1"/>
  <c r="R112" i="2"/>
  <c r="I111" i="7" s="1"/>
  <c r="K111" s="1"/>
  <c r="M111" s="1"/>
  <c r="R56" i="2"/>
  <c r="I55" i="7" s="1"/>
  <c r="K55" s="1"/>
  <c r="M55" s="1"/>
  <c r="P125" i="2"/>
  <c r="S125" s="1"/>
  <c r="R27"/>
  <c r="I26" i="7" s="1"/>
  <c r="R44" i="2"/>
  <c r="I43" i="7" s="1"/>
  <c r="K43" s="1"/>
  <c r="M43" s="1"/>
  <c r="P50" i="2"/>
  <c r="S50" s="1"/>
  <c r="P67"/>
  <c r="S67" s="1"/>
  <c r="R77"/>
  <c r="I76" i="7" s="1"/>
  <c r="P88" i="2"/>
  <c r="S88" s="1"/>
  <c r="P14"/>
  <c r="S14" s="1"/>
  <c r="P142"/>
  <c r="S142" s="1"/>
  <c r="R94"/>
  <c r="I93" i="7" s="1"/>
  <c r="R78" i="2"/>
  <c r="I77" i="7" s="1"/>
  <c r="K77" s="1"/>
  <c r="M77" s="1"/>
  <c r="P104" i="2"/>
  <c r="S104" s="1"/>
  <c r="R118"/>
  <c r="I117" i="7" s="1"/>
  <c r="K117" s="1"/>
  <c r="M117" s="1"/>
  <c r="R129" i="2"/>
  <c r="I128" i="7" s="1"/>
  <c r="K128" s="1"/>
  <c r="M128" s="1"/>
  <c r="P17" i="2"/>
  <c r="S17" s="1"/>
  <c r="R154"/>
  <c r="I153" i="7" s="1"/>
  <c r="K153" s="1"/>
  <c r="M153" s="1"/>
  <c r="R90" i="2"/>
  <c r="I89" i="7" s="1"/>
  <c r="K89" s="1"/>
  <c r="M89" s="1"/>
  <c r="R7" i="2"/>
  <c r="I6" i="7" s="1"/>
  <c r="K6" s="1"/>
  <c r="M6" s="1"/>
  <c r="R22" i="2"/>
  <c r="I21" i="7" s="1"/>
  <c r="P76" i="2"/>
  <c r="S76" s="1"/>
  <c r="R116"/>
  <c r="I115" i="7" s="1"/>
  <c r="K115" s="1"/>
  <c r="M115" s="1"/>
  <c r="P48" i="2"/>
  <c r="S48" s="1"/>
  <c r="P84"/>
  <c r="S84" s="1"/>
  <c r="R108"/>
  <c r="I107" i="7" s="1"/>
  <c r="P130" i="2"/>
  <c r="S130" s="1"/>
  <c r="R33"/>
  <c r="I32" i="7" s="1"/>
  <c r="K32" s="1"/>
  <c r="M32" s="1"/>
  <c r="P19" i="2"/>
  <c r="S19" s="1"/>
  <c r="P92"/>
  <c r="S92" s="1"/>
  <c r="R102"/>
  <c r="I101" i="7" s="1"/>
  <c r="K101" s="1"/>
  <c r="M101" s="1"/>
  <c r="P110" i="2"/>
  <c r="S110" s="1"/>
  <c r="P126"/>
  <c r="S126" s="1"/>
  <c r="P34"/>
  <c r="S34" s="1"/>
  <c r="R52"/>
  <c r="R138"/>
  <c r="I137" i="7" s="1"/>
  <c r="R69" i="2"/>
  <c r="I68" i="7" s="1"/>
  <c r="K68" s="1"/>
  <c r="M68" s="1"/>
  <c r="P70" i="2"/>
  <c r="S70" s="1"/>
  <c r="P58"/>
  <c r="S58" s="1"/>
  <c r="R37"/>
  <c r="I36" i="7" s="1"/>
  <c r="R42" i="2"/>
  <c r="I41" i="7" s="1"/>
  <c r="P32" i="2"/>
  <c r="S32" s="1"/>
  <c r="R45"/>
  <c r="I44" i="7" s="1"/>
  <c r="R131" i="2"/>
  <c r="I130" i="7" s="1"/>
  <c r="R11" i="2"/>
  <c r="I10" i="7" s="1"/>
  <c r="K10" s="1"/>
  <c r="M10" s="1"/>
  <c r="P140" i="2"/>
  <c r="S140" s="1"/>
  <c r="R13"/>
  <c r="I12" i="7" s="1"/>
  <c r="P134" i="2"/>
  <c r="S134" s="1"/>
  <c r="P133"/>
  <c r="S133" s="1"/>
  <c r="P40"/>
  <c r="S40" s="1"/>
  <c r="R23"/>
  <c r="I22" i="7" s="1"/>
  <c r="K22" s="1"/>
  <c r="M22" s="1"/>
  <c r="P64" i="2"/>
  <c r="S64" s="1"/>
  <c r="R96"/>
  <c r="I95" i="7" s="1"/>
  <c r="K95" s="1"/>
  <c r="M95" s="1"/>
  <c r="P120" i="2"/>
  <c r="S120" s="1"/>
  <c r="R29"/>
  <c r="I28" i="7" s="1"/>
  <c r="K28" s="1"/>
  <c r="M28" s="1"/>
  <c r="P25" i="2"/>
  <c r="S25" s="1"/>
  <c r="P10"/>
  <c r="S10" s="1"/>
  <c r="P150"/>
  <c r="S150" s="1"/>
  <c r="J352" i="7"/>
  <c r="K352" s="1"/>
  <c r="M352" s="1"/>
  <c r="K219" i="5"/>
  <c r="N219" s="1"/>
  <c r="J108" i="7"/>
  <c r="M507" i="5"/>
  <c r="K380"/>
  <c r="N380" s="1"/>
  <c r="K25"/>
  <c r="N25" s="1"/>
  <c r="K17"/>
  <c r="N17" s="1"/>
  <c r="K87"/>
  <c r="N87" s="1"/>
  <c r="J69" i="7"/>
  <c r="J49"/>
  <c r="J123"/>
  <c r="M151" i="5"/>
  <c r="K107"/>
  <c r="N107" s="1"/>
  <c r="J414" i="7"/>
  <c r="K414" s="1"/>
  <c r="M414" s="1"/>
  <c r="J83"/>
  <c r="M103" i="5"/>
  <c r="M37"/>
  <c r="K99"/>
  <c r="N99" s="1"/>
  <c r="M21"/>
  <c r="K73"/>
  <c r="N73" s="1"/>
  <c r="J61" i="7"/>
  <c r="K45" i="5"/>
  <c r="N45" s="1"/>
  <c r="M79"/>
  <c r="J17" i="7"/>
  <c r="M57" i="5"/>
  <c r="M29"/>
  <c r="M9"/>
  <c r="K41"/>
  <c r="N41" s="1"/>
  <c r="J41" i="7"/>
  <c r="K275" i="5"/>
  <c r="N275" s="1"/>
  <c r="M253"/>
  <c r="J210" i="7" s="1"/>
  <c r="K210" s="1"/>
  <c r="M210" s="1"/>
  <c r="M239" i="5"/>
  <c r="J572" i="7"/>
  <c r="K572" s="1"/>
  <c r="M572" s="1"/>
  <c r="K388" i="5"/>
  <c r="N388" s="1"/>
  <c r="J297" i="7"/>
  <c r="K297" s="1"/>
  <c r="M297" s="1"/>
  <c r="M355" i="5"/>
  <c r="J312" i="7" s="1"/>
  <c r="K312" s="1"/>
  <c r="M312" s="1"/>
  <c r="K106" i="5"/>
  <c r="N106" s="1"/>
  <c r="M66"/>
  <c r="M36"/>
  <c r="M20"/>
  <c r="K12"/>
  <c r="N12" s="1"/>
  <c r="Q93" i="2"/>
  <c r="R148"/>
  <c r="I147" i="7" s="1"/>
  <c r="K147" s="1"/>
  <c r="M147" s="1"/>
  <c r="P148" i="2"/>
  <c r="S148" s="1"/>
  <c r="P146"/>
  <c r="S146" s="1"/>
  <c r="R146"/>
  <c r="P147"/>
  <c r="S147" s="1"/>
  <c r="R147"/>
  <c r="P145"/>
  <c r="S145" s="1"/>
  <c r="R145"/>
  <c r="P149"/>
  <c r="S149" s="1"/>
  <c r="K263" i="5"/>
  <c r="N263" s="1"/>
  <c r="R24" i="2"/>
  <c r="I23" i="7" s="1"/>
  <c r="K23" s="1"/>
  <c r="M23" s="1"/>
  <c r="P24" i="2"/>
  <c r="S24" s="1"/>
  <c r="R58"/>
  <c r="I57" i="7" s="1"/>
  <c r="Q109" i="2"/>
  <c r="Q139"/>
  <c r="Q127"/>
  <c r="Q73"/>
  <c r="R17"/>
  <c r="I16" i="7" s="1"/>
  <c r="K16" s="1"/>
  <c r="M16" s="1"/>
  <c r="P151" i="2"/>
  <c r="S151" s="1"/>
  <c r="R144"/>
  <c r="I143" i="7" s="1"/>
  <c r="K143" s="1"/>
  <c r="M143" s="1"/>
  <c r="P144" i="2"/>
  <c r="S144" s="1"/>
  <c r="Q75"/>
  <c r="Q107"/>
  <c r="Q91"/>
  <c r="Q71"/>
  <c r="P131"/>
  <c r="S131" s="1"/>
  <c r="P43"/>
  <c r="S43" s="1"/>
  <c r="R43"/>
  <c r="I42" i="7" s="1"/>
  <c r="K42" s="1"/>
  <c r="M42" s="1"/>
  <c r="R140" i="2"/>
  <c r="I139" i="7" s="1"/>
  <c r="K139" s="1"/>
  <c r="M139" s="1"/>
  <c r="P129" i="2"/>
  <c r="S129" s="1"/>
  <c r="R50"/>
  <c r="I49" i="7" s="1"/>
  <c r="P118" i="2"/>
  <c r="S118" s="1"/>
  <c r="P124"/>
  <c r="S124" s="1"/>
  <c r="R124"/>
  <c r="I123" i="7" s="1"/>
  <c r="R125" i="2"/>
  <c r="R133"/>
  <c r="I132" i="7" s="1"/>
  <c r="K132" s="1"/>
  <c r="M132" s="1"/>
  <c r="P11" i="2"/>
  <c r="S11" s="1"/>
  <c r="R14"/>
  <c r="I13" i="7" s="1"/>
  <c r="K13" s="1"/>
  <c r="M13" s="1"/>
  <c r="P44" i="2"/>
  <c r="S44" s="1"/>
  <c r="P77"/>
  <c r="S77" s="1"/>
  <c r="R134"/>
  <c r="I133" i="7" s="1"/>
  <c r="P23" i="2"/>
  <c r="S23" s="1"/>
  <c r="P7"/>
  <c r="S7" s="1"/>
  <c r="P152"/>
  <c r="S152" s="1"/>
  <c r="R64"/>
  <c r="I63" i="7" s="1"/>
  <c r="K63" s="1"/>
  <c r="M63" s="1"/>
  <c r="R32" i="2"/>
  <c r="I31" i="7" s="1"/>
  <c r="P138" i="2"/>
  <c r="S138" s="1"/>
  <c r="R126"/>
  <c r="I125" i="7" s="1"/>
  <c r="P47" i="2"/>
  <c r="S47" s="1"/>
  <c r="R47"/>
  <c r="I46" i="7" s="1"/>
  <c r="K46" s="1"/>
  <c r="M46" s="1"/>
  <c r="R155" i="2"/>
  <c r="I154" i="7" s="1"/>
  <c r="K154" s="1"/>
  <c r="M154" s="1"/>
  <c r="P155" i="2"/>
  <c r="S155" s="1"/>
  <c r="R117"/>
  <c r="I116" i="7" s="1"/>
  <c r="K116" s="1"/>
  <c r="M116" s="1"/>
  <c r="P117" i="2"/>
  <c r="S117" s="1"/>
  <c r="P102"/>
  <c r="S102" s="1"/>
  <c r="R110"/>
  <c r="I109" i="7" s="1"/>
  <c r="R10" i="2"/>
  <c r="I9" i="7" s="1"/>
  <c r="R46" i="2"/>
  <c r="I45" i="7" s="1"/>
  <c r="P38" i="2"/>
  <c r="S38" s="1"/>
  <c r="P154"/>
  <c r="S154" s="1"/>
  <c r="R38"/>
  <c r="I37" i="7" s="1"/>
  <c r="R130" i="2"/>
  <c r="I129" i="7" s="1"/>
  <c r="P37" i="2"/>
  <c r="S37" s="1"/>
  <c r="R142"/>
  <c r="I141" i="7" s="1"/>
  <c r="R84" i="2"/>
  <c r="I83" i="7" s="1"/>
  <c r="K83" s="1"/>
  <c r="M83" s="1"/>
  <c r="P96" i="2"/>
  <c r="S96" s="1"/>
  <c r="P116"/>
  <c r="S116" s="1"/>
  <c r="Q156"/>
  <c r="R67"/>
  <c r="I66" i="7" s="1"/>
  <c r="M227" i="5"/>
  <c r="M126"/>
  <c r="K60"/>
  <c r="N60" s="1"/>
  <c r="J134" i="7"/>
  <c r="K134" i="5"/>
  <c r="N134" s="1"/>
  <c r="J106" i="7"/>
  <c r="M247" i="5"/>
  <c r="K257"/>
  <c r="N257" s="1"/>
  <c r="K295"/>
  <c r="N295" s="1"/>
  <c r="K269"/>
  <c r="N269" s="1"/>
  <c r="J56" i="7"/>
  <c r="K293" i="5"/>
  <c r="N293" s="1"/>
  <c r="M293"/>
  <c r="J250" i="7" s="1"/>
  <c r="K250" s="1"/>
  <c r="M250" s="1"/>
  <c r="K301" i="5"/>
  <c r="N301" s="1"/>
  <c r="M301"/>
  <c r="J258" i="7" s="1"/>
  <c r="K258" s="1"/>
  <c r="M258" s="1"/>
  <c r="M313" i="5"/>
  <c r="J270" i="7" s="1"/>
  <c r="K270" s="1"/>
  <c r="M270" s="1"/>
  <c r="K313" i="5"/>
  <c r="N313" s="1"/>
  <c r="M317"/>
  <c r="J274" i="7" s="1"/>
  <c r="K274" s="1"/>
  <c r="M274" s="1"/>
  <c r="K317" i="5"/>
  <c r="N317" s="1"/>
  <c r="K625"/>
  <c r="N625" s="1"/>
  <c r="M625"/>
  <c r="M621"/>
  <c r="K621"/>
  <c r="N621" s="1"/>
  <c r="M617"/>
  <c r="K617"/>
  <c r="N617" s="1"/>
  <c r="J574" i="7"/>
  <c r="K574" s="1"/>
  <c r="M574" s="1"/>
  <c r="K608" i="5"/>
  <c r="N608" s="1"/>
  <c r="M608"/>
  <c r="K602"/>
  <c r="N602" s="1"/>
  <c r="M602"/>
  <c r="M598"/>
  <c r="K598"/>
  <c r="N598" s="1"/>
  <c r="J555" i="7"/>
  <c r="K555" s="1"/>
  <c r="M555" s="1"/>
  <c r="M593" i="5"/>
  <c r="K593"/>
  <c r="N593" s="1"/>
  <c r="M590"/>
  <c r="K590"/>
  <c r="N590" s="1"/>
  <c r="M582"/>
  <c r="K582"/>
  <c r="N582" s="1"/>
  <c r="K577"/>
  <c r="N577" s="1"/>
  <c r="M577"/>
  <c r="M571"/>
  <c r="K571"/>
  <c r="N571" s="1"/>
  <c r="K568"/>
  <c r="N568" s="1"/>
  <c r="M568"/>
  <c r="M563"/>
  <c r="K563"/>
  <c r="N563" s="1"/>
  <c r="K560"/>
  <c r="N560" s="1"/>
  <c r="M560"/>
  <c r="M553"/>
  <c r="K553"/>
  <c r="N553" s="1"/>
  <c r="J510" i="7"/>
  <c r="K510" s="1"/>
  <c r="M510" s="1"/>
  <c r="M551" i="5"/>
  <c r="K551"/>
  <c r="N551" s="1"/>
  <c r="J508" i="7"/>
  <c r="K508" s="1"/>
  <c r="M508" s="1"/>
  <c r="M546" i="5"/>
  <c r="K546"/>
  <c r="N546" s="1"/>
  <c r="M542"/>
  <c r="K542"/>
  <c r="N542" s="1"/>
  <c r="J499" i="7"/>
  <c r="K499" s="1"/>
  <c r="M499" s="1"/>
  <c r="M538" i="5"/>
  <c r="K538"/>
  <c r="N538" s="1"/>
  <c r="M534"/>
  <c r="K534"/>
  <c r="N534" s="1"/>
  <c r="J491" i="7"/>
  <c r="K491" s="1"/>
  <c r="M491" s="1"/>
  <c r="K531" i="5"/>
  <c r="N531" s="1"/>
  <c r="M531"/>
  <c r="K528"/>
  <c r="N528" s="1"/>
  <c r="M528"/>
  <c r="M523"/>
  <c r="K523"/>
  <c r="N523" s="1"/>
  <c r="K514"/>
  <c r="N514" s="1"/>
  <c r="M514"/>
  <c r="K510"/>
  <c r="N510" s="1"/>
  <c r="M510"/>
  <c r="K506"/>
  <c r="N506" s="1"/>
  <c r="M506"/>
  <c r="M503"/>
  <c r="K503"/>
  <c r="N503" s="1"/>
  <c r="J460" i="7"/>
  <c r="K460" s="1"/>
  <c r="M460" s="1"/>
  <c r="M501" i="5"/>
  <c r="K501"/>
  <c r="N501" s="1"/>
  <c r="K495"/>
  <c r="N495" s="1"/>
  <c r="M495"/>
  <c r="K491"/>
  <c r="N491" s="1"/>
  <c r="M491"/>
  <c r="K479"/>
  <c r="N479" s="1"/>
  <c r="M479"/>
  <c r="M475"/>
  <c r="K475"/>
  <c r="N475" s="1"/>
  <c r="K466"/>
  <c r="N466" s="1"/>
  <c r="M466"/>
  <c r="K462"/>
  <c r="N462" s="1"/>
  <c r="M462"/>
  <c r="M458"/>
  <c r="K458"/>
  <c r="N458" s="1"/>
  <c r="M453"/>
  <c r="K453"/>
  <c r="N453" s="1"/>
  <c r="K451"/>
  <c r="N451" s="1"/>
  <c r="M451"/>
  <c r="M442"/>
  <c r="K442"/>
  <c r="N442" s="1"/>
  <c r="M436"/>
  <c r="K436"/>
  <c r="N436" s="1"/>
  <c r="M432"/>
  <c r="K432"/>
  <c r="N432" s="1"/>
  <c r="M424"/>
  <c r="K424"/>
  <c r="N424" s="1"/>
  <c r="M420"/>
  <c r="K420"/>
  <c r="N420" s="1"/>
  <c r="M415"/>
  <c r="K415"/>
  <c r="N415" s="1"/>
  <c r="M413"/>
  <c r="K413"/>
  <c r="N413" s="1"/>
  <c r="M408"/>
  <c r="K408"/>
  <c r="N408" s="1"/>
  <c r="K404"/>
  <c r="N404" s="1"/>
  <c r="M404"/>
  <c r="M400"/>
  <c r="K400"/>
  <c r="N400" s="1"/>
  <c r="M396"/>
  <c r="M392"/>
  <c r="K392"/>
  <c r="N392" s="1"/>
  <c r="M376"/>
  <c r="K376"/>
  <c r="N376" s="1"/>
  <c r="K369"/>
  <c r="N369" s="1"/>
  <c r="M369"/>
  <c r="K362"/>
  <c r="N362" s="1"/>
  <c r="M362"/>
  <c r="K353"/>
  <c r="N353" s="1"/>
  <c r="M353"/>
  <c r="J310" i="7" s="1"/>
  <c r="K310" s="1"/>
  <c r="M310" s="1"/>
  <c r="M335" i="5"/>
  <c r="J292" i="7" s="1"/>
  <c r="K292" s="1"/>
  <c r="M292" s="1"/>
  <c r="K335" i="5"/>
  <c r="N335" s="1"/>
  <c r="K333"/>
  <c r="N333" s="1"/>
  <c r="M333"/>
  <c r="J290" i="7" s="1"/>
  <c r="K290" s="1"/>
  <c r="M290" s="1"/>
  <c r="K221" i="5"/>
  <c r="N221" s="1"/>
  <c r="M221"/>
  <c r="K277"/>
  <c r="N277" s="1"/>
  <c r="M277"/>
  <c r="J234" i="7" s="1"/>
  <c r="K234" s="1"/>
  <c r="M234" s="1"/>
  <c r="K285" i="5"/>
  <c r="N285" s="1"/>
  <c r="M285"/>
  <c r="J242" i="7" s="1"/>
  <c r="K242" s="1"/>
  <c r="M242" s="1"/>
  <c r="K299" i="5"/>
  <c r="N299" s="1"/>
  <c r="M299"/>
  <c r="J256" i="7" s="1"/>
  <c r="K256" s="1"/>
  <c r="M256" s="1"/>
  <c r="K303" i="5"/>
  <c r="N303" s="1"/>
  <c r="M303"/>
  <c r="J260" i="7" s="1"/>
  <c r="K260" s="1"/>
  <c r="M260" s="1"/>
  <c r="K331" i="5"/>
  <c r="N331" s="1"/>
  <c r="M331"/>
  <c r="J288" i="7" s="1"/>
  <c r="K288" s="1"/>
  <c r="M288" s="1"/>
  <c r="K624" i="5"/>
  <c r="N624" s="1"/>
  <c r="M624"/>
  <c r="M618"/>
  <c r="K618"/>
  <c r="N618" s="1"/>
  <c r="K616"/>
  <c r="N616" s="1"/>
  <c r="M616"/>
  <c r="K609"/>
  <c r="N609" s="1"/>
  <c r="M609"/>
  <c r="M605"/>
  <c r="K605"/>
  <c r="N605" s="1"/>
  <c r="K600"/>
  <c r="N600" s="1"/>
  <c r="M600"/>
  <c r="K592"/>
  <c r="N592" s="1"/>
  <c r="M592"/>
  <c r="M586"/>
  <c r="K586"/>
  <c r="N586" s="1"/>
  <c r="K584"/>
  <c r="N584" s="1"/>
  <c r="M584"/>
  <c r="M578"/>
  <c r="K578"/>
  <c r="N578" s="1"/>
  <c r="J535" i="7"/>
  <c r="K535" s="1"/>
  <c r="M535" s="1"/>
  <c r="K576" i="5"/>
  <c r="N576" s="1"/>
  <c r="M576"/>
  <c r="K570"/>
  <c r="N570" s="1"/>
  <c r="M570"/>
  <c r="M567"/>
  <c r="K567"/>
  <c r="N567" s="1"/>
  <c r="M561"/>
  <c r="K561"/>
  <c r="N561" s="1"/>
  <c r="M558"/>
  <c r="K558"/>
  <c r="N558" s="1"/>
  <c r="K554"/>
  <c r="N554" s="1"/>
  <c r="M554"/>
  <c r="K552"/>
  <c r="N552" s="1"/>
  <c r="M552"/>
  <c r="K547"/>
  <c r="N547" s="1"/>
  <c r="M547"/>
  <c r="M545"/>
  <c r="K545"/>
  <c r="N545" s="1"/>
  <c r="M539"/>
  <c r="K539"/>
  <c r="N539" s="1"/>
  <c r="M536"/>
  <c r="K536"/>
  <c r="N536" s="1"/>
  <c r="M530"/>
  <c r="K530"/>
  <c r="N530" s="1"/>
  <c r="K524"/>
  <c r="N524" s="1"/>
  <c r="M524"/>
  <c r="K519"/>
  <c r="N519" s="1"/>
  <c r="M519"/>
  <c r="M516"/>
  <c r="K516"/>
  <c r="N516" s="1"/>
  <c r="M513"/>
  <c r="K513"/>
  <c r="N513" s="1"/>
  <c r="J470" i="7"/>
  <c r="K470" s="1"/>
  <c r="M470" s="1"/>
  <c r="K502" i="5"/>
  <c r="N502" s="1"/>
  <c r="M502"/>
  <c r="M500"/>
  <c r="K500"/>
  <c r="N500" s="1"/>
  <c r="M496"/>
  <c r="K496"/>
  <c r="N496" s="1"/>
  <c r="M492"/>
  <c r="K492"/>
  <c r="N492" s="1"/>
  <c r="M488"/>
  <c r="K488"/>
  <c r="N488" s="1"/>
  <c r="M484"/>
  <c r="K484"/>
  <c r="N484" s="1"/>
  <c r="M480"/>
  <c r="K480"/>
  <c r="N480" s="1"/>
  <c r="J437" i="7"/>
  <c r="K437" s="1"/>
  <c r="M437" s="1"/>
  <c r="M474" i="5"/>
  <c r="K474"/>
  <c r="N474" s="1"/>
  <c r="K471"/>
  <c r="N471" s="1"/>
  <c r="M471"/>
  <c r="K467"/>
  <c r="N467" s="1"/>
  <c r="M467"/>
  <c r="M461"/>
  <c r="K461"/>
  <c r="N461" s="1"/>
  <c r="K459"/>
  <c r="N459" s="1"/>
  <c r="M459"/>
  <c r="K447"/>
  <c r="N447" s="1"/>
  <c r="M447"/>
  <c r="M445"/>
  <c r="K445"/>
  <c r="N445" s="1"/>
  <c r="K443"/>
  <c r="N443" s="1"/>
  <c r="M443"/>
  <c r="M440"/>
  <c r="K440"/>
  <c r="N440" s="1"/>
  <c r="M433"/>
  <c r="K433"/>
  <c r="N433" s="1"/>
  <c r="M431"/>
  <c r="K431"/>
  <c r="N431" s="1"/>
  <c r="M428"/>
  <c r="K428"/>
  <c r="N428" s="1"/>
  <c r="K425"/>
  <c r="N425" s="1"/>
  <c r="M425"/>
  <c r="M419"/>
  <c r="M412"/>
  <c r="K412"/>
  <c r="N412" s="1"/>
  <c r="K409"/>
  <c r="N409" s="1"/>
  <c r="M409"/>
  <c r="M405"/>
  <c r="K405"/>
  <c r="N405" s="1"/>
  <c r="K401"/>
  <c r="N401" s="1"/>
  <c r="M401"/>
  <c r="M399"/>
  <c r="K399"/>
  <c r="N399" s="1"/>
  <c r="K397"/>
  <c r="N397" s="1"/>
  <c r="M397"/>
  <c r="K391"/>
  <c r="N391" s="1"/>
  <c r="M391"/>
  <c r="M389"/>
  <c r="K389"/>
  <c r="N389" s="1"/>
  <c r="M384"/>
  <c r="K384"/>
  <c r="N384" s="1"/>
  <c r="K377"/>
  <c r="N377" s="1"/>
  <c r="M377"/>
  <c r="K375"/>
  <c r="N375" s="1"/>
  <c r="M375"/>
  <c r="K368"/>
  <c r="N368" s="1"/>
  <c r="M368"/>
  <c r="M365"/>
  <c r="K365"/>
  <c r="N365" s="1"/>
  <c r="K358"/>
  <c r="N358" s="1"/>
  <c r="M358"/>
  <c r="J315" i="7" s="1"/>
  <c r="K315" s="1"/>
  <c r="M315" s="1"/>
  <c r="M356" i="5"/>
  <c r="K356"/>
  <c r="N356" s="1"/>
  <c r="J313" i="7"/>
  <c r="K313" s="1"/>
  <c r="M313" s="1"/>
  <c r="M349" i="5"/>
  <c r="J306" i="7" s="1"/>
  <c r="K306" s="1"/>
  <c r="M306" s="1"/>
  <c r="K349" i="5"/>
  <c r="N349" s="1"/>
  <c r="K341"/>
  <c r="N341" s="1"/>
  <c r="M341"/>
  <c r="J298" i="7" s="1"/>
  <c r="K298" s="1"/>
  <c r="M298" s="1"/>
  <c r="M629" i="5"/>
  <c r="K629"/>
  <c r="N629" s="1"/>
  <c r="M610"/>
  <c r="K610"/>
  <c r="N610" s="1"/>
  <c r="M526"/>
  <c r="K526"/>
  <c r="N526" s="1"/>
  <c r="K327"/>
  <c r="N327" s="1"/>
  <c r="M327"/>
  <c r="J284" i="7" s="1"/>
  <c r="K284" s="1"/>
  <c r="M284" s="1"/>
  <c r="M311" i="5"/>
  <c r="J268" i="7" s="1"/>
  <c r="K268" s="1"/>
  <c r="M268" s="1"/>
  <c r="K311" i="5"/>
  <c r="N311" s="1"/>
  <c r="K271"/>
  <c r="N271" s="1"/>
  <c r="M271"/>
  <c r="J228" i="7" s="1"/>
  <c r="K228" s="1"/>
  <c r="M228" s="1"/>
  <c r="K267" i="5"/>
  <c r="N267" s="1"/>
  <c r="M267"/>
  <c r="J224" i="7" s="1"/>
  <c r="K224" s="1"/>
  <c r="M224" s="1"/>
  <c r="M259" i="5"/>
  <c r="J216" i="7" s="1"/>
  <c r="K216" s="1"/>
  <c r="M216" s="1"/>
  <c r="K259" i="5"/>
  <c r="N259" s="1"/>
  <c r="M255"/>
  <c r="J212" i="7" s="1"/>
  <c r="K212" s="1"/>
  <c r="M212" s="1"/>
  <c r="K255" i="5"/>
  <c r="N255" s="1"/>
  <c r="K251"/>
  <c r="N251" s="1"/>
  <c r="M251"/>
  <c r="J208" i="7" s="1"/>
  <c r="K208" s="1"/>
  <c r="M208" s="1"/>
  <c r="K245" i="5"/>
  <c r="N245" s="1"/>
  <c r="M245"/>
  <c r="M241"/>
  <c r="K241"/>
  <c r="N241" s="1"/>
  <c r="K235"/>
  <c r="N235" s="1"/>
  <c r="M235"/>
  <c r="K223"/>
  <c r="N223" s="1"/>
  <c r="M223"/>
  <c r="M215"/>
  <c r="K215"/>
  <c r="N215" s="1"/>
  <c r="M627"/>
  <c r="K627"/>
  <c r="N627" s="1"/>
  <c r="M589"/>
  <c r="K589"/>
  <c r="N589" s="1"/>
  <c r="M343"/>
  <c r="K343"/>
  <c r="N343" s="1"/>
  <c r="J300" i="7"/>
  <c r="K300" s="1"/>
  <c r="M300" s="1"/>
  <c r="M325" i="5"/>
  <c r="J282" i="7" s="1"/>
  <c r="K282" s="1"/>
  <c r="M282" s="1"/>
  <c r="K325" i="5"/>
  <c r="N325" s="1"/>
  <c r="M273"/>
  <c r="J230" i="7" s="1"/>
  <c r="K230" s="1"/>
  <c r="M230" s="1"/>
  <c r="K273" i="5"/>
  <c r="N273" s="1"/>
  <c r="K265"/>
  <c r="N265" s="1"/>
  <c r="M265"/>
  <c r="J222" i="7" s="1"/>
  <c r="K222" s="1"/>
  <c r="M222" s="1"/>
  <c r="M261" i="5"/>
  <c r="J218" i="7" s="1"/>
  <c r="K218" s="1"/>
  <c r="M218" s="1"/>
  <c r="K261" i="5"/>
  <c r="N261" s="1"/>
  <c r="K243"/>
  <c r="N243" s="1"/>
  <c r="M243"/>
  <c r="K231"/>
  <c r="N231" s="1"/>
  <c r="M231"/>
  <c r="K225"/>
  <c r="N225" s="1"/>
  <c r="M225"/>
  <c r="P45" i="2"/>
  <c r="S45" s="1"/>
  <c r="R76"/>
  <c r="I75" i="7" s="1"/>
  <c r="K75" s="1"/>
  <c r="M75" s="1"/>
  <c r="R40" i="2"/>
  <c r="I39" i="7" s="1"/>
  <c r="K39" s="1"/>
  <c r="M39" s="1"/>
  <c r="R48" i="2"/>
  <c r="I47" i="7" s="1"/>
  <c r="K47" s="1"/>
  <c r="M47" s="1"/>
  <c r="R34" i="2"/>
  <c r="I33" i="7" s="1"/>
  <c r="K33" s="1"/>
  <c r="M33" s="1"/>
  <c r="P27" i="2"/>
  <c r="S27" s="1"/>
  <c r="P106"/>
  <c r="S106" s="1"/>
  <c r="P114"/>
  <c r="S114" s="1"/>
  <c r="P42"/>
  <c r="S42" s="1"/>
  <c r="P18"/>
  <c r="S18" s="1"/>
  <c r="P62"/>
  <c r="S62" s="1"/>
  <c r="P26"/>
  <c r="S26" s="1"/>
  <c r="R26"/>
  <c r="I25" i="7" s="1"/>
  <c r="K25" s="1"/>
  <c r="M25" s="1"/>
  <c r="P57" i="2"/>
  <c r="S57" s="1"/>
  <c r="R57"/>
  <c r="I56" i="7" s="1"/>
  <c r="P122" i="2"/>
  <c r="S122" s="1"/>
  <c r="P15"/>
  <c r="S15" s="1"/>
  <c r="R100"/>
  <c r="I99" i="7" s="1"/>
  <c r="P52" i="2"/>
  <c r="S52" s="1"/>
  <c r="P53"/>
  <c r="S53" s="1"/>
  <c r="R70"/>
  <c r="I69" i="7" s="1"/>
  <c r="K69" s="1"/>
  <c r="M69" s="1"/>
  <c r="P13" i="2"/>
  <c r="S13" s="1"/>
  <c r="R105"/>
  <c r="I104" i="7"/>
  <c r="K104" s="1"/>
  <c r="M104" s="1"/>
  <c r="P105" i="2"/>
  <c r="S105" s="1"/>
  <c r="R153"/>
  <c r="I152" i="7" s="1"/>
  <c r="P98" i="2"/>
  <c r="S98" s="1"/>
  <c r="R98"/>
  <c r="I97" i="7" s="1"/>
  <c r="R36" i="2"/>
  <c r="P36"/>
  <c r="S36" s="1"/>
  <c r="P65"/>
  <c r="S65" s="1"/>
  <c r="R65"/>
  <c r="I64" i="7" s="1"/>
  <c r="K64" s="1"/>
  <c r="M64" s="1"/>
  <c r="R95" i="2"/>
  <c r="I94" i="7" s="1"/>
  <c r="K94" s="1"/>
  <c r="M94" s="1"/>
  <c r="P95" i="2"/>
  <c r="S95" s="1"/>
  <c r="R28"/>
  <c r="I27" i="7" s="1"/>
  <c r="K27" s="1"/>
  <c r="M27" s="1"/>
  <c r="P28" i="2"/>
  <c r="S28" s="1"/>
  <c r="R51"/>
  <c r="I50" i="7" s="1"/>
  <c r="K50" s="1"/>
  <c r="M50" s="1"/>
  <c r="P51" i="2"/>
  <c r="S51" s="1"/>
  <c r="R88"/>
  <c r="I87" i="7" s="1"/>
  <c r="K87" s="1"/>
  <c r="M87" s="1"/>
  <c r="R19" i="2"/>
  <c r="I18" i="7" s="1"/>
  <c r="P33" i="2"/>
  <c r="S33" s="1"/>
  <c r="P69"/>
  <c r="S69" s="1"/>
  <c r="P54"/>
  <c r="S54" s="1"/>
  <c r="R54"/>
  <c r="I53" i="7" s="1"/>
  <c r="R16" i="2"/>
  <c r="I15" i="7" s="1"/>
  <c r="K15" s="1"/>
  <c r="M15" s="1"/>
  <c r="P16" i="2"/>
  <c r="S16" s="1"/>
  <c r="P49"/>
  <c r="S49" s="1"/>
  <c r="R49"/>
  <c r="I48" i="7" s="1"/>
  <c r="K48" s="1"/>
  <c r="M48" s="1"/>
  <c r="R8" i="2"/>
  <c r="P8"/>
  <c r="S8" s="1"/>
  <c r="I7" i="7"/>
  <c r="R60" i="2"/>
  <c r="I59" i="7" s="1"/>
  <c r="P60" i="2"/>
  <c r="S60" s="1"/>
  <c r="P6"/>
  <c r="S6" s="1"/>
  <c r="R6"/>
  <c r="I5" i="7" s="1"/>
  <c r="R141" i="2"/>
  <c r="I140" i="7" s="1"/>
  <c r="K140" s="1"/>
  <c r="M140" s="1"/>
  <c r="P141" i="2"/>
  <c r="S141" s="1"/>
  <c r="P20"/>
  <c r="S20" s="1"/>
  <c r="R20"/>
  <c r="R63"/>
  <c r="I62" i="7" s="1"/>
  <c r="P63" i="2"/>
  <c r="S63" s="1"/>
  <c r="R21"/>
  <c r="I20" i="7" s="1"/>
  <c r="P21" i="2"/>
  <c r="S21" s="1"/>
  <c r="P87"/>
  <c r="S87" s="1"/>
  <c r="R87"/>
  <c r="I86" i="7" s="1"/>
  <c r="K86" s="1"/>
  <c r="M86" s="1"/>
  <c r="P22" i="2"/>
  <c r="S22" s="1"/>
  <c r="P82"/>
  <c r="S82" s="1"/>
  <c r="P39"/>
  <c r="S39" s="1"/>
  <c r="R39"/>
  <c r="I38" i="7" s="1"/>
  <c r="K38" s="1"/>
  <c r="M38" s="1"/>
  <c r="R55" i="2"/>
  <c r="I54" i="7" s="1"/>
  <c r="K54" s="1"/>
  <c r="M54" s="1"/>
  <c r="P55" i="2"/>
  <c r="S55" s="1"/>
  <c r="P9"/>
  <c r="S9" s="1"/>
  <c r="R9"/>
  <c r="I8" i="7" s="1"/>
  <c r="K8" s="1"/>
  <c r="M8" s="1"/>
  <c r="R119" i="2"/>
  <c r="I118" i="7" s="1"/>
  <c r="P119" i="2"/>
  <c r="S119" s="1"/>
  <c r="P30"/>
  <c r="S30" s="1"/>
  <c r="R30"/>
  <c r="I29" i="7" s="1"/>
  <c r="P135" i="2"/>
  <c r="S135" s="1"/>
  <c r="R135"/>
  <c r="I134" i="7" s="1"/>
  <c r="K134" s="1"/>
  <c r="M134" s="1"/>
  <c r="P112" i="2"/>
  <c r="S112" s="1"/>
  <c r="P31"/>
  <c r="S31" s="1"/>
  <c r="R31"/>
  <c r="I30" i="7" s="1"/>
  <c r="K30" s="1"/>
  <c r="M30" s="1"/>
  <c r="R113" i="2"/>
  <c r="I112" i="7" s="1"/>
  <c r="K112" s="1"/>
  <c r="M112" s="1"/>
  <c r="P113" i="2"/>
  <c r="S113" s="1"/>
  <c r="P81"/>
  <c r="S81" s="1"/>
  <c r="R81"/>
  <c r="I80" i="7" s="1"/>
  <c r="K80" s="1"/>
  <c r="M80" s="1"/>
  <c r="R120" i="2"/>
  <c r="I119" i="7" s="1"/>
  <c r="K119" s="1"/>
  <c r="M119" s="1"/>
  <c r="P121" i="2"/>
  <c r="S121" s="1"/>
  <c r="R128"/>
  <c r="I127" i="7" s="1"/>
  <c r="K127" s="1"/>
  <c r="M127" s="1"/>
  <c r="R92" i="2"/>
  <c r="I91" i="7" s="1"/>
  <c r="K91" s="1"/>
  <c r="M91" s="1"/>
  <c r="P56" i="2"/>
  <c r="S56" s="1"/>
  <c r="R86"/>
  <c r="I85" i="7" s="1"/>
  <c r="P80" i="2"/>
  <c r="S80" s="1"/>
  <c r="R12"/>
  <c r="I11" i="7" s="1"/>
  <c r="P12" i="2"/>
  <c r="S12" s="1"/>
  <c r="R15"/>
  <c r="I14" i="7" s="1"/>
  <c r="K14" s="1"/>
  <c r="M14" s="1"/>
  <c r="P108" i="2"/>
  <c r="S108" s="1"/>
  <c r="R137"/>
  <c r="I136" i="7" s="1"/>
  <c r="K136" s="1"/>
  <c r="M136" s="1"/>
  <c r="P68" i="2"/>
  <c r="S68" s="1"/>
  <c r="P132"/>
  <c r="S132" s="1"/>
  <c r="R35"/>
  <c r="I34" i="7" s="1"/>
  <c r="K34" s="1"/>
  <c r="M34" s="1"/>
  <c r="P35" i="2"/>
  <c r="S35" s="1"/>
  <c r="P103"/>
  <c r="S103" s="1"/>
  <c r="R103"/>
  <c r="I102" i="7" s="1"/>
  <c r="R89" i="2"/>
  <c r="I88" i="7" s="1"/>
  <c r="K88" s="1"/>
  <c r="M88" s="1"/>
  <c r="P89" i="2"/>
  <c r="S89" s="1"/>
  <c r="R111"/>
  <c r="I110" i="7" s="1"/>
  <c r="P111" i="2"/>
  <c r="S111" s="1"/>
  <c r="R79"/>
  <c r="I78" i="7" s="1"/>
  <c r="K78" s="1"/>
  <c r="M78" s="1"/>
  <c r="P79" i="2"/>
  <c r="S79" s="1"/>
  <c r="R97"/>
  <c r="I96" i="7" s="1"/>
  <c r="K96" s="1"/>
  <c r="M96" s="1"/>
  <c r="P97" i="2"/>
  <c r="S97" s="1"/>
  <c r="P66"/>
  <c r="S66" s="1"/>
  <c r="R66"/>
  <c r="I65" i="7" s="1"/>
  <c r="K65" s="1"/>
  <c r="M65" s="1"/>
  <c r="P41" i="2"/>
  <c r="S41" s="1"/>
  <c r="R41"/>
  <c r="I40" i="7" s="1"/>
  <c r="K40" s="1"/>
  <c r="M40" s="1"/>
  <c r="P59" i="2"/>
  <c r="S59" s="1"/>
  <c r="R59"/>
  <c r="I58" i="7" s="1"/>
  <c r="P5" i="2"/>
  <c r="S5" s="1"/>
  <c r="R5"/>
  <c r="I4" i="7" s="1"/>
  <c r="K58" l="1"/>
  <c r="M58" s="1"/>
  <c r="K102"/>
  <c r="M102" s="1"/>
  <c r="K118"/>
  <c r="M118" s="1"/>
  <c r="K59"/>
  <c r="M59" s="1"/>
  <c r="K53"/>
  <c r="M53" s="1"/>
  <c r="K18"/>
  <c r="M18" s="1"/>
  <c r="K99"/>
  <c r="M99" s="1"/>
  <c r="K141"/>
  <c r="M141" s="1"/>
  <c r="K45"/>
  <c r="M45" s="1"/>
  <c r="K109"/>
  <c r="M109" s="1"/>
  <c r="K125"/>
  <c r="M125" s="1"/>
  <c r="K137"/>
  <c r="M137" s="1"/>
  <c r="K107"/>
  <c r="M107" s="1"/>
  <c r="K93"/>
  <c r="M93" s="1"/>
  <c r="K76"/>
  <c r="M76" s="1"/>
  <c r="K26"/>
  <c r="M26" s="1"/>
  <c r="K52"/>
  <c r="M52" s="1"/>
  <c r="K123"/>
  <c r="M123" s="1"/>
  <c r="J86" i="21"/>
  <c r="N86" s="1"/>
  <c r="O86" s="1"/>
  <c r="J110"/>
  <c r="N110" s="1"/>
  <c r="O110" s="1"/>
  <c r="J78"/>
  <c r="N78" s="1"/>
  <c r="O78" s="1"/>
  <c r="J60"/>
  <c r="N60" s="1"/>
  <c r="O60" s="1"/>
  <c r="J68"/>
  <c r="N68" s="1"/>
  <c r="O68" s="1"/>
  <c r="R156" i="2"/>
  <c r="J44" i="21"/>
  <c r="N44" s="1"/>
  <c r="O44" s="1"/>
  <c r="P91" i="2"/>
  <c r="S91" s="1"/>
  <c r="J34" i="21"/>
  <c r="N34" s="1"/>
  <c r="O34" s="1"/>
  <c r="R109" i="2"/>
  <c r="I108" i="7" s="1"/>
  <c r="K108" s="1"/>
  <c r="M108" s="1"/>
  <c r="J80" i="21"/>
  <c r="N80" s="1"/>
  <c r="O80" s="1"/>
  <c r="P93" i="2"/>
  <c r="S93" s="1"/>
  <c r="P71"/>
  <c r="S71" s="1"/>
  <c r="P107"/>
  <c r="S107" s="1"/>
  <c r="P73"/>
  <c r="S73" s="1"/>
  <c r="R139"/>
  <c r="I138" i="7" s="1"/>
  <c r="K138" s="1"/>
  <c r="M138" s="1"/>
  <c r="P101" i="2"/>
  <c r="S101" s="1"/>
  <c r="J10" i="21"/>
  <c r="N10" s="1"/>
  <c r="O10" s="1"/>
  <c r="P83" i="2"/>
  <c r="S83" s="1"/>
  <c r="J33" i="21"/>
  <c r="N33" s="1"/>
  <c r="O33" s="1"/>
  <c r="R72" i="2"/>
  <c r="I71" i="7" s="1"/>
  <c r="K71" s="1"/>
  <c r="M71" s="1"/>
  <c r="J49" i="21"/>
  <c r="N49" s="1"/>
  <c r="O49" s="1"/>
  <c r="P99" i="2"/>
  <c r="S99" s="1"/>
  <c r="P123"/>
  <c r="S123" s="1"/>
  <c r="J64" i="21"/>
  <c r="N64" s="1"/>
  <c r="O64" s="1"/>
  <c r="J28"/>
  <c r="N28" s="1"/>
  <c r="O28" s="1"/>
  <c r="J119"/>
  <c r="N119" s="1"/>
  <c r="O119" s="1"/>
  <c r="J93"/>
  <c r="N93" s="1"/>
  <c r="O93" s="1"/>
  <c r="J48"/>
  <c r="N48" s="1"/>
  <c r="O48" s="1"/>
  <c r="J45"/>
  <c r="N45" s="1"/>
  <c r="O45" s="1"/>
  <c r="J59"/>
  <c r="N59" s="1"/>
  <c r="O59" s="1"/>
  <c r="J66"/>
  <c r="N66" s="1"/>
  <c r="O66" s="1"/>
  <c r="J145"/>
  <c r="N145" s="1"/>
  <c r="O145" s="1"/>
  <c r="J91"/>
  <c r="N91" s="1"/>
  <c r="O91" s="1"/>
  <c r="J24"/>
  <c r="N24" s="1"/>
  <c r="O24" s="1"/>
  <c r="J67"/>
  <c r="N67" s="1"/>
  <c r="O67" s="1"/>
  <c r="J147"/>
  <c r="N147" s="1"/>
  <c r="O147" s="1"/>
  <c r="J17"/>
  <c r="N17" s="1"/>
  <c r="O17" s="1"/>
  <c r="J109"/>
  <c r="N109" s="1"/>
  <c r="O109" s="1"/>
  <c r="J113"/>
  <c r="N113" s="1"/>
  <c r="O113" s="1"/>
  <c r="J141"/>
  <c r="N141" s="1"/>
  <c r="O141" s="1"/>
  <c r="J112"/>
  <c r="N112" s="1"/>
  <c r="O112" s="1"/>
  <c r="J76"/>
  <c r="N76" s="1"/>
  <c r="O76" s="1"/>
  <c r="J43"/>
  <c r="N43" s="1"/>
  <c r="O43" s="1"/>
  <c r="J35"/>
  <c r="N35" s="1"/>
  <c r="O35" s="1"/>
  <c r="J9"/>
  <c r="N9" s="1"/>
  <c r="O9" s="1"/>
  <c r="J88"/>
  <c r="N88" s="1"/>
  <c r="O88" s="1"/>
  <c r="J103"/>
  <c r="N103" s="1"/>
  <c r="O103" s="1"/>
  <c r="J107"/>
  <c r="N107" s="1"/>
  <c r="O107" s="1"/>
  <c r="J114"/>
  <c r="N114" s="1"/>
  <c r="O114" s="1"/>
  <c r="J94"/>
  <c r="N94" s="1"/>
  <c r="O94" s="1"/>
  <c r="J108"/>
  <c r="N108" s="1"/>
  <c r="O108" s="1"/>
  <c r="J57"/>
  <c r="N57" s="1"/>
  <c r="O57" s="1"/>
  <c r="J118"/>
  <c r="N118" s="1"/>
  <c r="O118" s="1"/>
  <c r="J56"/>
  <c r="N56" s="1"/>
  <c r="O56" s="1"/>
  <c r="J155"/>
  <c r="N155" s="1"/>
  <c r="O155" s="1"/>
  <c r="J58"/>
  <c r="N58" s="1"/>
  <c r="O58" s="1"/>
  <c r="J124"/>
  <c r="N124" s="1"/>
  <c r="O124" s="1"/>
  <c r="J122"/>
  <c r="N122" s="1"/>
  <c r="O122" s="1"/>
  <c r="J69"/>
  <c r="N69" s="1"/>
  <c r="O69" s="1"/>
  <c r="J3"/>
  <c r="N3" s="1"/>
  <c r="O3" s="1"/>
  <c r="J63"/>
  <c r="N63" s="1"/>
  <c r="O63" s="1"/>
  <c r="J138"/>
  <c r="N138" s="1"/>
  <c r="O138" s="1"/>
  <c r="J100"/>
  <c r="N100" s="1"/>
  <c r="O100" s="1"/>
  <c r="J121"/>
  <c r="N121" s="1"/>
  <c r="O121" s="1"/>
  <c r="J71"/>
  <c r="N71" s="1"/>
  <c r="O71" s="1"/>
  <c r="J65"/>
  <c r="N65" s="1"/>
  <c r="O65" s="1"/>
  <c r="J41"/>
  <c r="N41" s="1"/>
  <c r="O41" s="1"/>
  <c r="J22"/>
  <c r="N22" s="1"/>
  <c r="O22" s="1"/>
  <c r="J102"/>
  <c r="N102" s="1"/>
  <c r="O102" s="1"/>
  <c r="J12"/>
  <c r="N12" s="1"/>
  <c r="O12" s="1"/>
  <c r="J20"/>
  <c r="N20" s="1"/>
  <c r="O20" s="1"/>
  <c r="J25"/>
  <c r="N25" s="1"/>
  <c r="O25" s="1"/>
  <c r="J81"/>
  <c r="N81" s="1"/>
  <c r="O81" s="1"/>
  <c r="J70"/>
  <c r="N70" s="1"/>
  <c r="O70" s="1"/>
  <c r="J52"/>
  <c r="N52" s="1"/>
  <c r="O52" s="1"/>
  <c r="J123"/>
  <c r="N123" s="1"/>
  <c r="O123" s="1"/>
  <c r="J61"/>
  <c r="N61" s="1"/>
  <c r="O61" s="1"/>
  <c r="J158"/>
  <c r="N158" s="1"/>
  <c r="O158" s="1"/>
  <c r="J131"/>
  <c r="N131" s="1"/>
  <c r="O131" s="1"/>
  <c r="J117"/>
  <c r="N117" s="1"/>
  <c r="O117" s="1"/>
  <c r="J42"/>
  <c r="N42" s="1"/>
  <c r="O42" s="1"/>
  <c r="J50"/>
  <c r="N50" s="1"/>
  <c r="O50" s="1"/>
  <c r="P143" i="2"/>
  <c r="S143" s="1"/>
  <c r="J120" i="21"/>
  <c r="N120" s="1"/>
  <c r="O120" s="1"/>
  <c r="P115" i="2"/>
  <c r="S115" s="1"/>
  <c r="P61"/>
  <c r="S61" s="1"/>
  <c r="P157"/>
  <c r="S157" s="1"/>
  <c r="J148" i="21"/>
  <c r="N148" s="1"/>
  <c r="O148" s="1"/>
  <c r="J157"/>
  <c r="N157" s="1"/>
  <c r="O157" s="1"/>
  <c r="J116"/>
  <c r="N116" s="1"/>
  <c r="O116" s="1"/>
  <c r="J106"/>
  <c r="N106" s="1"/>
  <c r="O106" s="1"/>
  <c r="J85"/>
  <c r="N85" s="1"/>
  <c r="O85" s="1"/>
  <c r="J128"/>
  <c r="N128" s="1"/>
  <c r="O128" s="1"/>
  <c r="J55"/>
  <c r="N55" s="1"/>
  <c r="O55" s="1"/>
  <c r="J105"/>
  <c r="N105" s="1"/>
  <c r="O105" s="1"/>
  <c r="J125"/>
  <c r="N125" s="1"/>
  <c r="O125" s="1"/>
  <c r="J77"/>
  <c r="N77" s="1"/>
  <c r="O77" s="1"/>
  <c r="J27"/>
  <c r="N27" s="1"/>
  <c r="O27" s="1"/>
  <c r="J4"/>
  <c r="N4" s="1"/>
  <c r="O4" s="1"/>
  <c r="J143"/>
  <c r="N143" s="1"/>
  <c r="O143" s="1"/>
  <c r="J89"/>
  <c r="N89" s="1"/>
  <c r="O89" s="1"/>
  <c r="J18"/>
  <c r="N18" s="1"/>
  <c r="O18" s="1"/>
  <c r="J39"/>
  <c r="N39" s="1"/>
  <c r="O39" s="1"/>
  <c r="J96"/>
  <c r="N96" s="1"/>
  <c r="O96" s="1"/>
  <c r="J62"/>
  <c r="N62" s="1"/>
  <c r="O62" s="1"/>
  <c r="J8"/>
  <c r="N8" s="1"/>
  <c r="O8" s="1"/>
  <c r="J101"/>
  <c r="N101" s="1"/>
  <c r="O101" s="1"/>
  <c r="J92"/>
  <c r="N92" s="1"/>
  <c r="O92" s="1"/>
  <c r="J6"/>
  <c r="N6" s="1"/>
  <c r="O6" s="1"/>
  <c r="J79"/>
  <c r="N79" s="1"/>
  <c r="O79" s="1"/>
  <c r="J152"/>
  <c r="N152" s="1"/>
  <c r="O152" s="1"/>
  <c r="J156"/>
  <c r="N156" s="1"/>
  <c r="O156" s="1"/>
  <c r="J53"/>
  <c r="N53" s="1"/>
  <c r="O53" s="1"/>
  <c r="J14"/>
  <c r="N14" s="1"/>
  <c r="O14" s="1"/>
  <c r="J90"/>
  <c r="N90" s="1"/>
  <c r="O90" s="1"/>
  <c r="J26"/>
  <c r="N26" s="1"/>
  <c r="O26" s="1"/>
  <c r="J11"/>
  <c r="N11" s="1"/>
  <c r="O11" s="1"/>
  <c r="J126"/>
  <c r="N126" s="1"/>
  <c r="O126" s="1"/>
  <c r="J15"/>
  <c r="N15" s="1"/>
  <c r="O15" s="1"/>
  <c r="J21"/>
  <c r="N21" s="1"/>
  <c r="O21" s="1"/>
  <c r="J115"/>
  <c r="N115" s="1"/>
  <c r="O115" s="1"/>
  <c r="J36"/>
  <c r="N36" s="1"/>
  <c r="O36" s="1"/>
  <c r="J137"/>
  <c r="N137" s="1"/>
  <c r="O137" s="1"/>
  <c r="J142"/>
  <c r="N142" s="1"/>
  <c r="O142" s="1"/>
  <c r="J87"/>
  <c r="N87" s="1"/>
  <c r="O87" s="1"/>
  <c r="J150"/>
  <c r="N150" s="1"/>
  <c r="O150" s="1"/>
  <c r="J104"/>
  <c r="N104" s="1"/>
  <c r="O104" s="1"/>
  <c r="J32"/>
  <c r="N32" s="1"/>
  <c r="O32" s="1"/>
  <c r="J84"/>
  <c r="N84" s="1"/>
  <c r="O84" s="1"/>
  <c r="J146"/>
  <c r="N146" s="1"/>
  <c r="O146" s="1"/>
  <c r="J72"/>
  <c r="N72" s="1"/>
  <c r="O72" s="1"/>
  <c r="J30"/>
  <c r="N30" s="1"/>
  <c r="O30" s="1"/>
  <c r="J47"/>
  <c r="N47" s="1"/>
  <c r="O47" s="1"/>
  <c r="J38"/>
  <c r="N38" s="1"/>
  <c r="O38" s="1"/>
  <c r="R143" i="2"/>
  <c r="I142" i="7" s="1"/>
  <c r="K142" s="1"/>
  <c r="M142" s="1"/>
  <c r="R157" i="2"/>
  <c r="I124" i="7"/>
  <c r="K124" s="1"/>
  <c r="M124" s="1"/>
  <c r="R74" i="2"/>
  <c r="I73" i="7" s="1"/>
  <c r="K73" s="1"/>
  <c r="M73" s="1"/>
  <c r="P72" i="2"/>
  <c r="S72" s="1"/>
  <c r="R99"/>
  <c r="I98" i="7" s="1"/>
  <c r="I35"/>
  <c r="K35" s="1"/>
  <c r="M35" s="1"/>
  <c r="P139" i="2"/>
  <c r="S139" s="1"/>
  <c r="R83"/>
  <c r="I82" i="7" s="1"/>
  <c r="K82" s="1"/>
  <c r="M82" s="1"/>
  <c r="R123" i="2"/>
  <c r="I122" i="7" s="1"/>
  <c r="K122" s="1"/>
  <c r="M122" s="1"/>
  <c r="P4" i="2"/>
  <c r="S4" s="1"/>
  <c r="I105" i="7"/>
  <c r="K105" s="1"/>
  <c r="M105" s="1"/>
  <c r="R115" i="2"/>
  <c r="I114" i="7" s="1"/>
  <c r="K114" s="1"/>
  <c r="M114" s="1"/>
  <c r="R136" i="2"/>
  <c r="I135" i="7" s="1"/>
  <c r="K135" s="1"/>
  <c r="M135" s="1"/>
  <c r="P74" i="2"/>
  <c r="S74" s="1"/>
  <c r="R4"/>
  <c r="I3" i="7" s="1"/>
  <c r="K3" s="1"/>
  <c r="M3" s="1"/>
  <c r="R61" i="2"/>
  <c r="I60" i="7" s="1"/>
  <c r="K60" s="1"/>
  <c r="M60" s="1"/>
  <c r="P136" i="2"/>
  <c r="S136" s="1"/>
  <c r="I67" i="7"/>
  <c r="K67" s="1"/>
  <c r="M67" s="1"/>
  <c r="I79"/>
  <c r="I113"/>
  <c r="I84"/>
  <c r="K84" s="1"/>
  <c r="M84" s="1"/>
  <c r="R101" i="2"/>
  <c r="I100" i="7" s="1"/>
  <c r="K100" s="1"/>
  <c r="M100" s="1"/>
  <c r="P85" i="2"/>
  <c r="S85" s="1"/>
  <c r="R73"/>
  <c r="I72" i="7" s="1"/>
  <c r="K72" s="1"/>
  <c r="M72" s="1"/>
  <c r="J546"/>
  <c r="K546" s="1"/>
  <c r="M546" s="1"/>
  <c r="J584"/>
  <c r="K584" s="1"/>
  <c r="M584" s="1"/>
  <c r="J483"/>
  <c r="K483" s="1"/>
  <c r="M483" s="1"/>
  <c r="J567"/>
  <c r="K567" s="1"/>
  <c r="M567" s="1"/>
  <c r="J586"/>
  <c r="K586" s="1"/>
  <c r="M586" s="1"/>
  <c r="J325"/>
  <c r="K325" s="1"/>
  <c r="M325" s="1"/>
  <c r="J332"/>
  <c r="K332" s="1"/>
  <c r="M332" s="1"/>
  <c r="J334"/>
  <c r="K334" s="1"/>
  <c r="M334" s="1"/>
  <c r="J348"/>
  <c r="K348" s="1"/>
  <c r="M348" s="1"/>
  <c r="J354"/>
  <c r="K354" s="1"/>
  <c r="M354" s="1"/>
  <c r="J358"/>
  <c r="K358" s="1"/>
  <c r="M358" s="1"/>
  <c r="J366"/>
  <c r="K366" s="1"/>
  <c r="M366" s="1"/>
  <c r="J376"/>
  <c r="K376" s="1"/>
  <c r="M376" s="1"/>
  <c r="J385"/>
  <c r="K385" s="1"/>
  <c r="M385" s="1"/>
  <c r="J388"/>
  <c r="K388" s="1"/>
  <c r="M388" s="1"/>
  <c r="J390"/>
  <c r="K390" s="1"/>
  <c r="M390" s="1"/>
  <c r="J397"/>
  <c r="K397" s="1"/>
  <c r="M397" s="1"/>
  <c r="J402"/>
  <c r="K402" s="1"/>
  <c r="M402" s="1"/>
  <c r="J418"/>
  <c r="K418" s="1"/>
  <c r="M418" s="1"/>
  <c r="J431"/>
  <c r="K431" s="1"/>
  <c r="M431" s="1"/>
  <c r="J459"/>
  <c r="K459" s="1"/>
  <c r="M459" s="1"/>
  <c r="J473"/>
  <c r="K473" s="1"/>
  <c r="M473" s="1"/>
  <c r="J487"/>
  <c r="K487" s="1"/>
  <c r="M487" s="1"/>
  <c r="J493"/>
  <c r="K493" s="1"/>
  <c r="M493" s="1"/>
  <c r="J496"/>
  <c r="K496" s="1"/>
  <c r="M496" s="1"/>
  <c r="J502"/>
  <c r="K502" s="1"/>
  <c r="M502" s="1"/>
  <c r="J515"/>
  <c r="K515" s="1"/>
  <c r="M515" s="1"/>
  <c r="J518"/>
  <c r="K518" s="1"/>
  <c r="M518" s="1"/>
  <c r="J524"/>
  <c r="K524" s="1"/>
  <c r="M524" s="1"/>
  <c r="J541"/>
  <c r="K541" s="1"/>
  <c r="M541" s="1"/>
  <c r="J549"/>
  <c r="K549" s="1"/>
  <c r="M549" s="1"/>
  <c r="J557"/>
  <c r="K557" s="1"/>
  <c r="M557" s="1"/>
  <c r="J566"/>
  <c r="K566" s="1"/>
  <c r="M566" s="1"/>
  <c r="J573"/>
  <c r="K573" s="1"/>
  <c r="M573" s="1"/>
  <c r="J581"/>
  <c r="K581" s="1"/>
  <c r="M581" s="1"/>
  <c r="J319"/>
  <c r="K319" s="1"/>
  <c r="M319" s="1"/>
  <c r="J326"/>
  <c r="K326" s="1"/>
  <c r="M326" s="1"/>
  <c r="J353"/>
  <c r="K353" s="1"/>
  <c r="M353" s="1"/>
  <c r="J357"/>
  <c r="K357" s="1"/>
  <c r="M357" s="1"/>
  <c r="J365"/>
  <c r="K365" s="1"/>
  <c r="M365" s="1"/>
  <c r="J370"/>
  <c r="K370" s="1"/>
  <c r="M370" s="1"/>
  <c r="J372"/>
  <c r="K372" s="1"/>
  <c r="M372" s="1"/>
  <c r="J377"/>
  <c r="K377" s="1"/>
  <c r="M377" s="1"/>
  <c r="J381"/>
  <c r="K381" s="1"/>
  <c r="M381" s="1"/>
  <c r="J389"/>
  <c r="K389" s="1"/>
  <c r="M389" s="1"/>
  <c r="J393"/>
  <c r="K393" s="1"/>
  <c r="M393" s="1"/>
  <c r="J399"/>
  <c r="K399" s="1"/>
  <c r="M399" s="1"/>
  <c r="J410"/>
  <c r="K410" s="1"/>
  <c r="M410" s="1"/>
  <c r="J415"/>
  <c r="K415" s="1"/>
  <c r="M415" s="1"/>
  <c r="J432"/>
  <c r="K432" s="1"/>
  <c r="M432" s="1"/>
  <c r="J458"/>
  <c r="K458" s="1"/>
  <c r="M458" s="1"/>
  <c r="J463"/>
  <c r="K463" s="1"/>
  <c r="M463" s="1"/>
  <c r="J467"/>
  <c r="K467" s="1"/>
  <c r="M467" s="1"/>
  <c r="J471"/>
  <c r="K471" s="1"/>
  <c r="M471" s="1"/>
  <c r="J485"/>
  <c r="K485" s="1"/>
  <c r="M485" s="1"/>
  <c r="J488"/>
  <c r="K488" s="1"/>
  <c r="M488" s="1"/>
  <c r="J495"/>
  <c r="K495" s="1"/>
  <c r="M495" s="1"/>
  <c r="J517"/>
  <c r="K517" s="1"/>
  <c r="M517" s="1"/>
  <c r="J525"/>
  <c r="K525" s="1"/>
  <c r="M525" s="1"/>
  <c r="J534"/>
  <c r="K534" s="1"/>
  <c r="M534" s="1"/>
  <c r="J582"/>
  <c r="K582" s="1"/>
  <c r="M582" s="1"/>
  <c r="J36"/>
  <c r="K36" s="1"/>
  <c r="M36" s="1"/>
  <c r="J9"/>
  <c r="K9" s="1"/>
  <c r="M9" s="1"/>
  <c r="J57"/>
  <c r="K57" s="1"/>
  <c r="M57" s="1"/>
  <c r="J79"/>
  <c r="J21"/>
  <c r="J37"/>
  <c r="K37" s="1"/>
  <c r="M37" s="1"/>
  <c r="J5"/>
  <c r="K5" s="1"/>
  <c r="M5" s="1"/>
  <c r="J129"/>
  <c r="K129" s="1"/>
  <c r="M129" s="1"/>
  <c r="J4"/>
  <c r="K4" s="1"/>
  <c r="M4" s="1"/>
  <c r="J24"/>
  <c r="K24" s="1"/>
  <c r="M24" s="1"/>
  <c r="J44"/>
  <c r="K44" s="1"/>
  <c r="M44" s="1"/>
  <c r="J321"/>
  <c r="K321" s="1"/>
  <c r="M321" s="1"/>
  <c r="J338"/>
  <c r="K338" s="1"/>
  <c r="M338" s="1"/>
  <c r="J355"/>
  <c r="K355" s="1"/>
  <c r="M355" s="1"/>
  <c r="J374"/>
  <c r="K374" s="1"/>
  <c r="M374" s="1"/>
  <c r="J384"/>
  <c r="K384" s="1"/>
  <c r="M384" s="1"/>
  <c r="J417"/>
  <c r="K417" s="1"/>
  <c r="M417" s="1"/>
  <c r="J62"/>
  <c r="K62" s="1"/>
  <c r="M62" s="1"/>
  <c r="J340"/>
  <c r="K340" s="1"/>
  <c r="M340" s="1"/>
  <c r="J542"/>
  <c r="K542" s="1"/>
  <c r="M542" s="1"/>
  <c r="J11"/>
  <c r="K11" s="1"/>
  <c r="M11" s="1"/>
  <c r="J113"/>
  <c r="J31"/>
  <c r="K31" s="1"/>
  <c r="M31" s="1"/>
  <c r="J98"/>
  <c r="J130"/>
  <c r="J142"/>
  <c r="J323"/>
  <c r="K323" s="1"/>
  <c r="M323" s="1"/>
  <c r="J425"/>
  <c r="K425" s="1"/>
  <c r="M425" s="1"/>
  <c r="J97"/>
  <c r="K97" s="1"/>
  <c r="M97" s="1"/>
  <c r="J81"/>
  <c r="K81" s="1"/>
  <c r="M81" s="1"/>
  <c r="J85"/>
  <c r="K85" s="1"/>
  <c r="M85" s="1"/>
  <c r="J322"/>
  <c r="K322" s="1"/>
  <c r="M322" s="1"/>
  <c r="J341"/>
  <c r="K341" s="1"/>
  <c r="M341" s="1"/>
  <c r="J346"/>
  <c r="K346" s="1"/>
  <c r="M346" s="1"/>
  <c r="J356"/>
  <c r="K356" s="1"/>
  <c r="M356" s="1"/>
  <c r="J362"/>
  <c r="K362" s="1"/>
  <c r="M362" s="1"/>
  <c r="J369"/>
  <c r="K369" s="1"/>
  <c r="M369" s="1"/>
  <c r="J382"/>
  <c r="K382" s="1"/>
  <c r="M382" s="1"/>
  <c r="J400"/>
  <c r="K400" s="1"/>
  <c r="M400" s="1"/>
  <c r="J404"/>
  <c r="K404" s="1"/>
  <c r="M404" s="1"/>
  <c r="J416"/>
  <c r="K416" s="1"/>
  <c r="M416" s="1"/>
  <c r="J424"/>
  <c r="K424" s="1"/>
  <c r="M424" s="1"/>
  <c r="J428"/>
  <c r="K428" s="1"/>
  <c r="M428" s="1"/>
  <c r="J441"/>
  <c r="K441" s="1"/>
  <c r="M441" s="1"/>
  <c r="J445"/>
  <c r="K445" s="1"/>
  <c r="M445" s="1"/>
  <c r="J449"/>
  <c r="K449" s="1"/>
  <c r="M449" s="1"/>
  <c r="J453"/>
  <c r="K453" s="1"/>
  <c r="M453" s="1"/>
  <c r="J457"/>
  <c r="K457" s="1"/>
  <c r="M457" s="1"/>
  <c r="J476"/>
  <c r="K476" s="1"/>
  <c r="M476" s="1"/>
  <c r="J481"/>
  <c r="K481" s="1"/>
  <c r="M481" s="1"/>
  <c r="J504"/>
  <c r="K504" s="1"/>
  <c r="M504" s="1"/>
  <c r="J509"/>
  <c r="K509" s="1"/>
  <c r="M509" s="1"/>
  <c r="J511"/>
  <c r="K511" s="1"/>
  <c r="M511" s="1"/>
  <c r="J527"/>
  <c r="K527" s="1"/>
  <c r="M527" s="1"/>
  <c r="J533"/>
  <c r="K533" s="1"/>
  <c r="M533" s="1"/>
  <c r="J543"/>
  <c r="K543" s="1"/>
  <c r="M543" s="1"/>
  <c r="J562"/>
  <c r="K562" s="1"/>
  <c r="M562" s="1"/>
  <c r="J575"/>
  <c r="K575" s="1"/>
  <c r="M575" s="1"/>
  <c r="J333"/>
  <c r="K333" s="1"/>
  <c r="M333" s="1"/>
  <c r="J349"/>
  <c r="K349" s="1"/>
  <c r="M349" s="1"/>
  <c r="J361"/>
  <c r="K361" s="1"/>
  <c r="M361" s="1"/>
  <c r="J408"/>
  <c r="K408" s="1"/>
  <c r="M408" s="1"/>
  <c r="J419"/>
  <c r="K419" s="1"/>
  <c r="M419" s="1"/>
  <c r="J423"/>
  <c r="K423" s="1"/>
  <c r="M423" s="1"/>
  <c r="J436"/>
  <c r="K436" s="1"/>
  <c r="M436" s="1"/>
  <c r="J448"/>
  <c r="K448" s="1"/>
  <c r="M448" s="1"/>
  <c r="J452"/>
  <c r="K452" s="1"/>
  <c r="M452" s="1"/>
  <c r="J480"/>
  <c r="K480" s="1"/>
  <c r="M480" s="1"/>
  <c r="J503"/>
  <c r="K503" s="1"/>
  <c r="M503" s="1"/>
  <c r="J520"/>
  <c r="K520" s="1"/>
  <c r="M520" s="1"/>
  <c r="J528"/>
  <c r="K528" s="1"/>
  <c r="M528" s="1"/>
  <c r="J539"/>
  <c r="K539" s="1"/>
  <c r="M539" s="1"/>
  <c r="J547"/>
  <c r="K547" s="1"/>
  <c r="M547" s="1"/>
  <c r="J550"/>
  <c r="K550" s="1"/>
  <c r="M550" s="1"/>
  <c r="J559"/>
  <c r="K559" s="1"/>
  <c r="M559" s="1"/>
  <c r="J565"/>
  <c r="K565" s="1"/>
  <c r="M565" s="1"/>
  <c r="J578"/>
  <c r="K578" s="1"/>
  <c r="M578" s="1"/>
  <c r="J126"/>
  <c r="J20"/>
  <c r="K20" s="1"/>
  <c r="M20" s="1"/>
  <c r="J66"/>
  <c r="K66" s="1"/>
  <c r="M66" s="1"/>
  <c r="J29"/>
  <c r="K29" s="1"/>
  <c r="M29" s="1"/>
  <c r="J103"/>
  <c r="K103" s="1"/>
  <c r="M103" s="1"/>
  <c r="J151"/>
  <c r="K151" s="1"/>
  <c r="M151" s="1"/>
  <c r="J464"/>
  <c r="K464" s="1"/>
  <c r="M464" s="1"/>
  <c r="J110"/>
  <c r="J401"/>
  <c r="K401" s="1"/>
  <c r="M401" s="1"/>
  <c r="J475"/>
  <c r="K475" s="1"/>
  <c r="M475" s="1"/>
  <c r="J155"/>
  <c r="J138"/>
  <c r="J152"/>
  <c r="K152" s="1"/>
  <c r="M152" s="1"/>
  <c r="J133"/>
  <c r="K133" s="1"/>
  <c r="M133" s="1"/>
  <c r="K130"/>
  <c r="M130" s="1"/>
  <c r="R85" i="2"/>
  <c r="R75"/>
  <c r="I74" i="7" s="1"/>
  <c r="K74" s="1"/>
  <c r="M74" s="1"/>
  <c r="I51"/>
  <c r="K51" s="1"/>
  <c r="M51" s="1"/>
  <c r="K17"/>
  <c r="M17" s="1"/>
  <c r="I19"/>
  <c r="K19" s="1"/>
  <c r="M19" s="1"/>
  <c r="K110"/>
  <c r="M110" s="1"/>
  <c r="S178" i="2"/>
  <c r="K41" i="7"/>
  <c r="M41" s="1"/>
  <c r="K21"/>
  <c r="M21" s="1"/>
  <c r="K7"/>
  <c r="M7" s="1"/>
  <c r="K56"/>
  <c r="M56" s="1"/>
  <c r="K61"/>
  <c r="M61" s="1"/>
  <c r="K12"/>
  <c r="M12" s="1"/>
  <c r="K160"/>
  <c r="M160" s="1"/>
  <c r="K158"/>
  <c r="M158" s="1"/>
  <c r="I144"/>
  <c r="K144" s="1"/>
  <c r="M144" s="1"/>
  <c r="I159"/>
  <c r="K159" s="1"/>
  <c r="M159" s="1"/>
  <c r="I157"/>
  <c r="K157" s="1"/>
  <c r="M157" s="1"/>
  <c r="I146"/>
  <c r="K146" s="1"/>
  <c r="M146" s="1"/>
  <c r="I145"/>
  <c r="K145" s="1"/>
  <c r="M145" s="1"/>
  <c r="I156"/>
  <c r="K156" s="1"/>
  <c r="M156" s="1"/>
  <c r="K49"/>
  <c r="M49" s="1"/>
  <c r="R71" i="2"/>
  <c r="I70" i="7" s="1"/>
  <c r="K70" s="1"/>
  <c r="M70" s="1"/>
  <c r="R107" i="2"/>
  <c r="I106" i="7" s="1"/>
  <c r="K106" s="1"/>
  <c r="M106" s="1"/>
  <c r="P127" i="2"/>
  <c r="S127" s="1"/>
  <c r="P109"/>
  <c r="S109" s="1"/>
  <c r="R93"/>
  <c r="I92" i="7" s="1"/>
  <c r="K92" s="1"/>
  <c r="M92" s="1"/>
  <c r="R91" i="2"/>
  <c r="I90" i="7" s="1"/>
  <c r="K90" s="1"/>
  <c r="M90" s="1"/>
  <c r="P75" i="2"/>
  <c r="S75" s="1"/>
  <c r="R127"/>
  <c r="I126" i="7" s="1"/>
  <c r="P156" i="2"/>
  <c r="S156" s="1"/>
  <c r="I155" i="7"/>
  <c r="L162" i="5"/>
  <c r="M162" s="1"/>
  <c r="K126" i="7" l="1"/>
  <c r="M126" s="1"/>
  <c r="K113"/>
  <c r="M113" s="1"/>
  <c r="J127" i="21"/>
  <c r="N127" s="1"/>
  <c r="O127" s="1"/>
  <c r="J144"/>
  <c r="N144" s="1"/>
  <c r="O144" s="1"/>
  <c r="J132"/>
  <c r="N132" s="1"/>
  <c r="O132" s="1"/>
  <c r="J37"/>
  <c r="N37" s="1"/>
  <c r="O37" s="1"/>
  <c r="J46"/>
  <c r="N46" s="1"/>
  <c r="O46" s="1"/>
  <c r="J153"/>
  <c r="N153" s="1"/>
  <c r="O153" s="1"/>
  <c r="J7"/>
  <c r="N7" s="1"/>
  <c r="O7" s="1"/>
  <c r="J154"/>
  <c r="N154" s="1"/>
  <c r="O154" s="1"/>
  <c r="J73"/>
  <c r="N73" s="1"/>
  <c r="O73" s="1"/>
  <c r="J133"/>
  <c r="N133" s="1"/>
  <c r="O133" s="1"/>
  <c r="J83"/>
  <c r="N83" s="1"/>
  <c r="O83" s="1"/>
  <c r="J16"/>
  <c r="N16" s="1"/>
  <c r="O16" s="1"/>
  <c r="J54"/>
  <c r="N54" s="1"/>
  <c r="O54" s="1"/>
  <c r="K155" i="7"/>
  <c r="M155" s="1"/>
  <c r="K98"/>
  <c r="M98" s="1"/>
  <c r="K79"/>
  <c r="M79" s="1"/>
  <c r="K162" i="5"/>
  <c r="N162" s="1"/>
  <c r="J162" i="7"/>
  <c r="K162" s="1"/>
  <c r="M162" s="1"/>
  <c r="L174" i="5"/>
  <c r="K174" s="1"/>
  <c r="N174" s="1"/>
  <c r="M174" l="1"/>
  <c r="J174" i="7" s="1"/>
  <c r="K174" s="1"/>
  <c r="M174" s="1"/>
  <c r="Q179" i="5"/>
  <c r="T179"/>
</calcChain>
</file>

<file path=xl/sharedStrings.xml><?xml version="1.0" encoding="utf-8"?>
<sst xmlns="http://schemas.openxmlformats.org/spreadsheetml/2006/main" count="4277" uniqueCount="1805">
  <si>
    <t>Nr rejestracyjny wniosku</t>
  </si>
  <si>
    <t>Wnioskodawca / Beneficjent</t>
  </si>
  <si>
    <t>Tytuł wniosku</t>
  </si>
  <si>
    <t>Nr kancelaryjny wniosku</t>
  </si>
  <si>
    <t>Oceniający I</t>
  </si>
  <si>
    <t>Oceniający II</t>
  </si>
  <si>
    <t>Ilość Punktów od ocen. I</t>
  </si>
  <si>
    <t>Ilość Punktów od ocen. II</t>
  </si>
  <si>
    <t>kateg. interw.</t>
  </si>
  <si>
    <t>max możliwych punktów</t>
  </si>
  <si>
    <t>LP.</t>
  </si>
  <si>
    <t>% punktów uzyskanych</t>
  </si>
  <si>
    <t>Wniosek ocenioney pozytywnie TAK/NIE</t>
  </si>
  <si>
    <t>Kwota wnioskowana</t>
  </si>
  <si>
    <t>Do negocjacji TAK/NIE</t>
  </si>
  <si>
    <t>% punktów od I ocen.</t>
  </si>
  <si>
    <t>% punktów od II ocen.</t>
  </si>
  <si>
    <t xml:space="preserve">Trzeci oceniający </t>
  </si>
  <si>
    <t>Różnica w punktach I i II</t>
  </si>
  <si>
    <t>Wynik oceny - średnia arytmetyczna z Oc. I i Oc. II</t>
  </si>
  <si>
    <t>30% z sumy ocen pokazane w punktach</t>
  </si>
  <si>
    <t>DANE NA TEMAT PROJEKTÓW</t>
  </si>
  <si>
    <t>WYNIKI OCENY</t>
  </si>
  <si>
    <t>UWAGI DO KARTY OCENY MERYTORYCZNEJ</t>
  </si>
  <si>
    <t>ZWROT DO FORMALNEJ</t>
  </si>
  <si>
    <t>UZUPEŁNIENIE DOKUMENTACJI</t>
  </si>
  <si>
    <t>30% z maksymalnej liczby punktów</t>
  </si>
  <si>
    <t>Poprawa karty 
I oceniający
(tak lub nie)</t>
  </si>
  <si>
    <t>Komentarz</t>
  </si>
  <si>
    <t>Poprawa karty II Oceniający</t>
  </si>
  <si>
    <r>
      <t xml:space="preserve">Zwrot do formalnej </t>
    </r>
    <r>
      <rPr>
        <b/>
        <i/>
        <sz val="8"/>
        <color indexed="8"/>
        <rFont val="Times New Roman"/>
        <family val="1"/>
        <charset val="238"/>
      </rPr>
      <t>(tak lub nie)</t>
    </r>
    <r>
      <rPr>
        <b/>
        <sz val="8"/>
        <color indexed="8"/>
        <rFont val="Times New Roman"/>
        <family val="1"/>
        <charset val="238"/>
      </rPr>
      <t xml:space="preserve"> </t>
    </r>
  </si>
  <si>
    <t>Asesor</t>
  </si>
  <si>
    <r>
      <t xml:space="preserve">Uzupełnienie </t>
    </r>
    <r>
      <rPr>
        <b/>
        <i/>
        <sz val="8"/>
        <color indexed="8"/>
        <rFont val="Times New Roman"/>
        <family val="1"/>
        <charset val="238"/>
      </rPr>
      <t>(tak lub nie)</t>
    </r>
  </si>
  <si>
    <t xml:space="preserve">Całkowita wartość projektu </t>
  </si>
  <si>
    <t>średnia punktów oceny Horyzontalnej i Szczegółowej FORMUŁA</t>
  </si>
  <si>
    <t>średnia punktów oceny strategicznej FORMUŁA</t>
  </si>
  <si>
    <t>średnia trzech ocen FORMUŁA</t>
  </si>
  <si>
    <t>max średnia trzech ocen FORMUŁA</t>
  </si>
  <si>
    <t>procent uzyskany FORMUŁA</t>
  </si>
  <si>
    <t>średnia punktów oceny Horyzontalnej i Szczegółowej</t>
  </si>
  <si>
    <t>średnia punktów oceny strategicznej</t>
  </si>
  <si>
    <t>suma trzech ocen</t>
  </si>
  <si>
    <t>max suma trzech ocen</t>
  </si>
  <si>
    <t>procent uzyskany</t>
  </si>
  <si>
    <r>
      <rPr>
        <b/>
        <sz val="10"/>
        <color indexed="8"/>
        <rFont val="Times New Roman"/>
        <family val="1"/>
        <charset val="238"/>
      </rPr>
      <t>H</t>
    </r>
    <r>
      <rPr>
        <sz val="6"/>
        <color indexed="8"/>
        <rFont val="Times New Roman"/>
        <family val="1"/>
        <charset val="238"/>
      </rPr>
      <t xml:space="preserve">
Ilość Punktów od ocen. I</t>
    </r>
  </si>
  <si>
    <r>
      <rPr>
        <b/>
        <sz val="11"/>
        <color indexed="8"/>
        <rFont val="Times New Roman"/>
        <family val="1"/>
        <charset val="238"/>
      </rPr>
      <t>SZ</t>
    </r>
    <r>
      <rPr>
        <sz val="6"/>
        <color indexed="8"/>
        <rFont val="Times New Roman"/>
        <family val="1"/>
        <charset val="238"/>
      </rPr>
      <t xml:space="preserve">
Ilość Punktów od ocen. I</t>
    </r>
  </si>
  <si>
    <r>
      <rPr>
        <b/>
        <sz val="8"/>
        <color indexed="8"/>
        <rFont val="Times New Roman"/>
        <family val="1"/>
        <charset val="238"/>
      </rPr>
      <t>RAZEM</t>
    </r>
    <r>
      <rPr>
        <sz val="6"/>
        <color indexed="8"/>
        <rFont val="Times New Roman"/>
        <family val="1"/>
        <charset val="238"/>
      </rPr>
      <t xml:space="preserve"> Ilość Punktów od ocen. I</t>
    </r>
  </si>
  <si>
    <r>
      <rPr>
        <b/>
        <sz val="11"/>
        <color indexed="8"/>
        <rFont val="Times New Roman"/>
        <family val="1"/>
        <charset val="238"/>
      </rPr>
      <t>SZ</t>
    </r>
    <r>
      <rPr>
        <sz val="6"/>
        <color indexed="8"/>
        <rFont val="Times New Roman"/>
        <family val="1"/>
        <charset val="238"/>
      </rPr>
      <t xml:space="preserve">
Ilość Punktów od ocen. II</t>
    </r>
  </si>
  <si>
    <r>
      <rPr>
        <b/>
        <sz val="8"/>
        <color indexed="8"/>
        <rFont val="Times New Roman"/>
        <family val="1"/>
        <charset val="238"/>
      </rPr>
      <t>RAZEM</t>
    </r>
    <r>
      <rPr>
        <sz val="6"/>
        <color indexed="8"/>
        <rFont val="Times New Roman"/>
        <family val="1"/>
        <charset val="238"/>
      </rPr>
      <t xml:space="preserve"> Ilość Punktów od ocen. II</t>
    </r>
  </si>
  <si>
    <r>
      <rPr>
        <b/>
        <sz val="10"/>
        <color indexed="8"/>
        <rFont val="Times New Roman"/>
        <family val="1"/>
        <charset val="238"/>
      </rPr>
      <t>H</t>
    </r>
    <r>
      <rPr>
        <sz val="6"/>
        <color indexed="8"/>
        <rFont val="Times New Roman"/>
        <family val="1"/>
        <charset val="238"/>
      </rPr>
      <t xml:space="preserve">
Ilość Punktów od ocen. II</t>
    </r>
  </si>
  <si>
    <t>Maksymalna średnia punktów możliwa do uzyskania w ramach oceny Horyzontalnej i Szczegółowej</t>
  </si>
  <si>
    <t xml:space="preserve">Maksymalna średnia punktów możliwa do uzyskania w ramach oceny Strategicznej </t>
  </si>
  <si>
    <t>Podst. Opieka Zdrowotna / Przych. Specjal i Szpitale</t>
  </si>
  <si>
    <t>Ocena Merytoryczna (Szczegółowa i Horyzontalna łącznie) dla Działania 7.1; Termin zakończenia oceny 22 kwietnia 2009 r</t>
  </si>
  <si>
    <t>76</t>
  </si>
  <si>
    <t>Ilość Punktów od ocen. III</t>
  </si>
  <si>
    <t>% punktów od III ocen.</t>
  </si>
  <si>
    <t>Oceniający III</t>
  </si>
  <si>
    <t>RPO/01036/08/7.1</t>
  </si>
  <si>
    <t>1495/08</t>
  </si>
  <si>
    <t>RPO/00982/08/7.1</t>
  </si>
  <si>
    <t>1890/08</t>
  </si>
  <si>
    <t>RPO/00699/08/7.1</t>
  </si>
  <si>
    <t>1275/08</t>
  </si>
  <si>
    <t>RPO/00282/08/7.1</t>
  </si>
  <si>
    <t>641/08</t>
  </si>
  <si>
    <t xml:space="preserve">Gmina Baranowo                                 </t>
  </si>
  <si>
    <t>RPO/00952/08/7.1</t>
  </si>
  <si>
    <t>1293/08</t>
  </si>
  <si>
    <t>Gmina Baranów</t>
  </si>
  <si>
    <t>Modernizacja budynku ośrodka zdrowia w Baranowie</t>
  </si>
  <si>
    <t>RPO/01237/08/7.1</t>
  </si>
  <si>
    <t>1105/08</t>
  </si>
  <si>
    <t>Gmina Błędów</t>
  </si>
  <si>
    <t>RPO/00332/08/7.1</t>
  </si>
  <si>
    <t>598/08</t>
  </si>
  <si>
    <t>Gmina Błonie</t>
  </si>
  <si>
    <t>Modernizacja II piętra budynku SGPZOZ w Błoniu wraz z wymianą okien i ślusarki oraz zakupem wyposażenia</t>
  </si>
  <si>
    <t>RPO/01223/08/7.1</t>
  </si>
  <si>
    <t>1808/08</t>
  </si>
  <si>
    <t>RPO/00128/08/7.1</t>
  </si>
  <si>
    <t>376/08</t>
  </si>
  <si>
    <t>Gmina Czosnów</t>
  </si>
  <si>
    <t>Modernizacja Ośrodka Zdrowia w Cząstkowie Mazowieckim</t>
  </si>
  <si>
    <t>RPO/01123/08/7.1</t>
  </si>
  <si>
    <t>1360/08</t>
  </si>
  <si>
    <t>Gmina Dębe Wielkie</t>
  </si>
  <si>
    <t>Poprawa jakości i dostępności do systemu opieki zdrowotnej Gminy Dębe Wielkie poprzez budowę budynku na potrzeby Samodzielnego Publicznego Zakładu Opieki Zdrowotnej</t>
  </si>
  <si>
    <t>RPO/00627/08/7.1</t>
  </si>
  <si>
    <t>1136/08</t>
  </si>
  <si>
    <t>Gmina Dobre</t>
  </si>
  <si>
    <t>Modernizacja (remont) istniejącego budynku Przychodni SPZOZ w Dobrem</t>
  </si>
  <si>
    <t>RPO/01307/08/7.1</t>
  </si>
  <si>
    <t>2073/08</t>
  </si>
  <si>
    <t>Gmina Górzno</t>
  </si>
  <si>
    <t>Rozbudowa budynku Samodzielnego Zakładu Opieki Zdrowotnej w Górznie.</t>
  </si>
  <si>
    <t>RPO/00603/08/7.1</t>
  </si>
  <si>
    <t>893/08</t>
  </si>
  <si>
    <t>Gmina Grębków</t>
  </si>
  <si>
    <t>Remont budynku Ośrodka Zdrowia w Grębkowie</t>
  </si>
  <si>
    <t>RPO/00293/08/7.1</t>
  </si>
  <si>
    <t>628/08</t>
  </si>
  <si>
    <t>Gmina Karniewo</t>
  </si>
  <si>
    <t>Modernizacja budynku ośrodka zdrowia w Karniewie</t>
  </si>
  <si>
    <t>RPO/00759/08/7.1</t>
  </si>
  <si>
    <t>1280/08</t>
  </si>
  <si>
    <t>Gmina Krzynowłoga Mała</t>
  </si>
  <si>
    <t>Modernizacja budynku Gminnego Ośrodka Zdrowia w Krzynowłodze Małej</t>
  </si>
  <si>
    <t>RPO/00588/08/7.1</t>
  </si>
  <si>
    <t>1006/08</t>
  </si>
  <si>
    <t>Gmina Jedlińsk</t>
  </si>
  <si>
    <t>Budowa Ośrodka Zdrowia we Wsoli</t>
  </si>
  <si>
    <t>RPO/00414/08/7.1</t>
  </si>
  <si>
    <t>632/08</t>
  </si>
  <si>
    <t>Gmina Krasne</t>
  </si>
  <si>
    <t>Modernizacja budynku NZOZ w Krasnem</t>
  </si>
  <si>
    <t>RPO/01070/08/7.1</t>
  </si>
  <si>
    <t>1504/08</t>
  </si>
  <si>
    <t>Gmina Lipowiec Kościelny</t>
  </si>
  <si>
    <t xml:space="preserve">Rozbudowa budynku Ośrodka Zdrowia w Lipowcu Kościelnym o gabinet stomatologiczny </t>
  </si>
  <si>
    <t xml:space="preserve">RPO/01246/08/7.1 </t>
  </si>
  <si>
    <t>1856/08</t>
  </si>
  <si>
    <t>Gmina Jabłonna</t>
  </si>
  <si>
    <t xml:space="preserve">Adaptacja Publicznego Zakładu Opieki Zdrowotnej w Jabłonnie do wymogów Rozporządzenia Ministra Zdrowia 
z dnia 10 listopada 2006 r. 
</t>
  </si>
  <si>
    <t>RPO/01209/08/7.1</t>
  </si>
  <si>
    <t>1509/08</t>
  </si>
  <si>
    <t>Gmina Iłża</t>
  </si>
  <si>
    <t>RPO/01399/08/7.1</t>
  </si>
  <si>
    <t>1936/08</t>
  </si>
  <si>
    <t>Gmina Jednorożec</t>
  </si>
  <si>
    <t xml:space="preserve">Poprawa warunków w zakresie ochrony zdrowia mieszkańców gminy Jednorożec i części gmin Baranowo i Chorzele.   </t>
  </si>
  <si>
    <t>RPO/00656/08/7.1</t>
  </si>
  <si>
    <t>1123/08</t>
  </si>
  <si>
    <t>Gmina Magnuszew</t>
  </si>
  <si>
    <t>Rozbudowa budynku Ośrodka Zdrowia w Magnuszewie</t>
  </si>
  <si>
    <t>RPO/00644/08/7.1</t>
  </si>
  <si>
    <t>1149/08</t>
  </si>
  <si>
    <t>Gmina Mszczonów</t>
  </si>
  <si>
    <t>Modernizacja budynku ośrodka zdrowia w Osuchowie w gminie Mszczonów</t>
  </si>
  <si>
    <t>RPO/01192/08/7.1</t>
  </si>
  <si>
    <t>1991/08</t>
  </si>
  <si>
    <t>RPO/00545/08/7.1</t>
  </si>
  <si>
    <t>793/08</t>
  </si>
  <si>
    <t>Gmina Przytyk</t>
  </si>
  <si>
    <t>Przebudowa Samodzielnego Publicznego Zakładu Opieki Zdrowotnej w Przytyku</t>
  </si>
  <si>
    <t>RPO/00604/08/7.1</t>
  </si>
  <si>
    <t>927/08</t>
  </si>
  <si>
    <t>Gmina Prażmów</t>
  </si>
  <si>
    <t xml:space="preserve">RPO/00663/08/7.1 </t>
  </si>
  <si>
    <t>1120/08</t>
  </si>
  <si>
    <t>Gmina Raciąż</t>
  </si>
  <si>
    <t>Budowa budynku Ośrodka Zdrowia wraz z punktem aptecznym we wsi Gralewo</t>
  </si>
  <si>
    <t>RPO/00585/08/7.1</t>
  </si>
  <si>
    <t>969/09</t>
  </si>
  <si>
    <t>Gmina Obryte</t>
  </si>
  <si>
    <t>Remont budynku Ośrodka Zdrowia w Obrytem</t>
  </si>
  <si>
    <t>RPO/00713/08/7.1.</t>
  </si>
  <si>
    <t>1002/08</t>
  </si>
  <si>
    <t>Gmina Nieporęt</t>
  </si>
  <si>
    <t>Projekt i rozbudowa budynku SP ZOZ w Nieporęcie</t>
  </si>
  <si>
    <t>RPO/01008/08/7.1</t>
  </si>
  <si>
    <t>1328/08</t>
  </si>
  <si>
    <t>Gmina Rościszewo</t>
  </si>
  <si>
    <t>Rozbudowa i modernizacja budynku Ośrodka Zdrowia w Rościszewie</t>
  </si>
  <si>
    <t>RPO/01217/08/7.1</t>
  </si>
  <si>
    <t>1532/08</t>
  </si>
  <si>
    <t>Gmina Radzymin</t>
  </si>
  <si>
    <t xml:space="preserve">Adaptacja istniejącego budynku na działce nr 67 przy ul. Korczaka w Radzyminie na potrzeby przychodni zdrowia . </t>
  </si>
  <si>
    <t>RPO/00524/08/7.1</t>
  </si>
  <si>
    <t>898/08</t>
  </si>
  <si>
    <t>Gmina Skaryszew</t>
  </si>
  <si>
    <t>RPO/01410/08/7.1</t>
  </si>
  <si>
    <t>1961/08</t>
  </si>
  <si>
    <t>RPO/01157/08/7.1</t>
  </si>
  <si>
    <t>1973/08</t>
  </si>
  <si>
    <t>Gmina Sońsk</t>
  </si>
  <si>
    <t>Zdrowi mieszkańcy – zdrowa gmina”. Modernizacja ośrodka zdrowia szansą na podniesienie dostępności i jakości świadczeń medycznych na terenie Gminy Sońsk</t>
  </si>
  <si>
    <t>RPO/00780/08/7.1</t>
  </si>
  <si>
    <t>1366/08</t>
  </si>
  <si>
    <t>Gmina Stare Babice</t>
  </si>
  <si>
    <t xml:space="preserve">Wzmocnienie dostępności i jakości systemu opieki zdrowotnej
Gminy Stare Babice poprzez poprawę bazy lokalowej dla ośrodka zdrowia
</t>
  </si>
  <si>
    <t>RPO/01019/08/7.1</t>
  </si>
  <si>
    <t>1325/08</t>
  </si>
  <si>
    <t>Gmina Stromiec</t>
  </si>
  <si>
    <t>RPO/01065/08/7.1</t>
  </si>
  <si>
    <t>1771/08</t>
  </si>
  <si>
    <t>Gmina Szulborze Wielkie</t>
  </si>
  <si>
    <t>Rozbudowa budynku Urzędu Gminy na potrzeby Ośrodka Zdrowia w Szulborzu Wielkim</t>
  </si>
  <si>
    <t>RPO/00288/08/7.1</t>
  </si>
  <si>
    <t>570/08</t>
  </si>
  <si>
    <t>Gmina Szczutowo</t>
  </si>
  <si>
    <t>Rozbudowa obiektów Samodzielnego Publicznego Zakładu Opieki Zdrowotnej w Szczutowie i w Gójsku</t>
  </si>
  <si>
    <t>RPO/00730/08/7.1</t>
  </si>
  <si>
    <t>1126/08</t>
  </si>
  <si>
    <t xml:space="preserve">Gmina Tarczyn    </t>
  </si>
  <si>
    <t>Modernizacja i rozbudowa budynku SP ZOZ Tarczyn – projekt i wykonanie</t>
  </si>
  <si>
    <t xml:space="preserve">RPO/01197/08/7.1 </t>
  </si>
  <si>
    <t>1487/08</t>
  </si>
  <si>
    <t>Gmina w Siennicy</t>
  </si>
  <si>
    <t xml:space="preserve">Modernizacja Samodzielnego Publicznego Zakładu Opieki Zdrowotnej w Siennicy. </t>
  </si>
  <si>
    <t>RPO/01396/08/7.1</t>
  </si>
  <si>
    <t>2016/O8</t>
  </si>
  <si>
    <t>Gmina Wiskitki</t>
  </si>
  <si>
    <t>RPO/01392/08/7.1</t>
  </si>
  <si>
    <t>2019/08</t>
  </si>
  <si>
    <t>RPO/01359/08/7.1</t>
  </si>
  <si>
    <t>1358/08</t>
  </si>
  <si>
    <t>Gmina Żabia Wola</t>
  </si>
  <si>
    <t>,,Zdrowa Gmina- Zdrowi Mieszkańcy"- adaptacja i remont Gminnego Ośrodka Zdrowia w Żabiej Woli</t>
  </si>
  <si>
    <t>RPO/00995/08/7.1</t>
  </si>
  <si>
    <t>1316/08</t>
  </si>
  <si>
    <t>Gmina Zakrzew</t>
  </si>
  <si>
    <t>Poprawa jakości usług medycznych w Gminie Zakrzew</t>
  </si>
  <si>
    <t>RPO/01540/08/7.1</t>
  </si>
  <si>
    <t>1266/08</t>
  </si>
  <si>
    <t>Gminny Ośrodek Zdrowia w Goździe</t>
  </si>
  <si>
    <t>Modernizacja gabinetów: stomatologicznego i rehabilitacyjnego w Gminnym Ośrodku Zdrowia w Goździe</t>
  </si>
  <si>
    <t>RPO/01409/08/7.1</t>
  </si>
  <si>
    <t>1824/08</t>
  </si>
  <si>
    <t>Organizacja i wyposażenie gabinetu badań endoskopowych górnego i dolnego odcinka przewodu pokarmowego oraz jego dostosowanie do potrzeb realizacji Programu Badań Przesiewowych dla Wczesnego Wykrywania Raka Jelita Grubego</t>
  </si>
  <si>
    <t>RPO/00851/08/7.1</t>
  </si>
  <si>
    <t>1232/08</t>
  </si>
  <si>
    <t>Medical Office S.C. Renata Blukacz Justyna Grzywacz</t>
  </si>
  <si>
    <t>Rozbudowa Niepublicznego Zakładu Opieki Zdrowotnej Medical Center S.C wzrostem jakości i dostępności dla świadczeń gwarantowanych</t>
  </si>
  <si>
    <t xml:space="preserve">RPO/00705/08/7.1 </t>
  </si>
  <si>
    <t>1217/08</t>
  </si>
  <si>
    <t>Jolanta Mikołajewska NZOZ Poradnia Rodzinna „Eskulap”</t>
  </si>
  <si>
    <t>Poprawa zdolności NZOZ Poradni Rodzinnej „Eskulap” w Płońsku do wykonywania usług w ramach gwarantowanych świadczeń zdrowotnych poprzez zakup aparatu USG, wyposażenia, dostosowanie budynku do potrzeb osób niepełnosprawnych oraz termomodernizację</t>
  </si>
  <si>
    <t>RPO/00543/08/7.1</t>
  </si>
  <si>
    <t>626/08</t>
  </si>
  <si>
    <t>Miasto i Gmina Mordy</t>
  </si>
  <si>
    <t>Przebudowa budynku Ośrodka Zdrowia z nadbudową dachu z wybudowaniem podjazdu dla osób niepełnosprawnych oraz utwardzeniem części placu w Radzikowie Wielkim</t>
  </si>
  <si>
    <t>RPO/01198/08/7.1</t>
  </si>
  <si>
    <t>1340/08</t>
  </si>
  <si>
    <t>Miasto Łaskarzew</t>
  </si>
  <si>
    <t>Modernizacja budynku Samodzielnego Publicznego Zakładu Opieki Zdrowotnej w Łaskarzewie</t>
  </si>
  <si>
    <t>RPO/01451/08/7.1</t>
  </si>
  <si>
    <t>2012/08</t>
  </si>
  <si>
    <t>Miasto i Gmina Serock</t>
  </si>
  <si>
    <t>Modernizacja w zakresie przebudowy i remontu budynku komunalnego przy ul. A.A.Kędzierskich w Serocku SP ZOZ.</t>
  </si>
  <si>
    <t xml:space="preserve">RPO/00969/08/7.1 </t>
  </si>
  <si>
    <t>1348/08</t>
  </si>
  <si>
    <t>Miasto i Gmina Gąbin</t>
  </si>
  <si>
    <t>Przebudowa budynku Przychodni Zdrowia w Gąbinie</t>
  </si>
  <si>
    <t>RPO/00985/08/7.1</t>
  </si>
  <si>
    <t>1157/08</t>
  </si>
  <si>
    <t>Miasto i Gmina Pilawa</t>
  </si>
  <si>
    <t>Modernizacja i rozbudowa ZOZ w Pilawie jako element poprawy dostępności i jakości systemu opieki  zdrowotnej w Gminie Pilawa</t>
  </si>
  <si>
    <t>RPO/00310/08/7.1</t>
  </si>
  <si>
    <t>601/08</t>
  </si>
  <si>
    <t>Miasto Stołeczne Warszawa</t>
  </si>
  <si>
    <t>RPO/00224/08/7.1</t>
  </si>
  <si>
    <t>415/08</t>
  </si>
  <si>
    <t>RPO/00538/08/7.1</t>
  </si>
  <si>
    <t>537/08</t>
  </si>
  <si>
    <t>Miejski Publiczny Zakład Opieki Zdrowotnej w Kobyłce</t>
  </si>
  <si>
    <t>Kompleksowe dostosowanie do obowiązujących przepisów prawa i zakup specjalistycznej aparatury medycznej w celu poprawy jakości świadczonych usług przez MSPZOZ w Kobyłce</t>
  </si>
  <si>
    <t>RPO/00611/08/7.1</t>
  </si>
  <si>
    <t>1106/08</t>
  </si>
  <si>
    <t>Niepubliczny Zakład Opieki Zdrowotnej ,,Mariańska"</t>
  </si>
  <si>
    <t>Poprawa jakości opieki zdrowotnej poprzez modernizację oraz doposażenie NZOZ ,,Mariańska" w Warszawie</t>
  </si>
  <si>
    <t>RPO/01127/08/7.1</t>
  </si>
  <si>
    <t>1842/08</t>
  </si>
  <si>
    <t>Niepubliczny Zakład Opieki Zdrowotnej „ Kaśmin” s.c. Dom Seniora</t>
  </si>
  <si>
    <t>Zakup urządzeń diagnostyczno – terapeutycznych przez NZOZ „Kaśmin” s.c. w Drożdżówce</t>
  </si>
  <si>
    <t>RPO/01308/08/7.1</t>
  </si>
  <si>
    <t>1940/08</t>
  </si>
  <si>
    <t>Inwestycje infrastrukturalne dostosowujące Zakład do wymogów ustawy o zakładach opieki zdrowotnej oraz zakup specjalistycznego sprzętu medycznego poprawiającego jakość usług.</t>
  </si>
  <si>
    <t>RPO/00528/08/7.1</t>
  </si>
  <si>
    <t>912/08</t>
  </si>
  <si>
    <t>Niepubliczny Zakład Opieki Zdrowotnej Poradnia Stomatologiczna ,,DENTOS"</t>
  </si>
  <si>
    <t>RPO/00987/08/7.1</t>
  </si>
  <si>
    <t>1727/08</t>
  </si>
  <si>
    <t>Niepubliczny Zakład Opieki Zdrowotnej Prywatna Przychodnia Lekarska s.c H. Gruszczyńska-Korba G. Barjasz</t>
  </si>
  <si>
    <t>Modernizacja i doposażenie w sprzęt Przychodni w celu dostosowania do wymogów wynikających z obowiązujących przepisów, zwiększenia dostępności świadczenia usług (w tym dla osób niepełnosprawnych) oraz poprawy ich jakości</t>
  </si>
  <si>
    <t>RPO/00776/08/7.1.</t>
  </si>
  <si>
    <t>1188/08</t>
  </si>
  <si>
    <t>RPO/00753/08/7.1</t>
  </si>
  <si>
    <t>1158/08</t>
  </si>
  <si>
    <t xml:space="preserve">Niepublicznyu Zakład Opieki Zdrowotnej Przychodnia Medycyny Rodzinnej „Centrum”    </t>
  </si>
  <si>
    <t>RPO/00777/08/7.1</t>
  </si>
  <si>
    <t>1239/08</t>
  </si>
  <si>
    <t>Niepubliczny Zakład Opieki Zdrowotnej Przychodnia Lekarska Neuromedyka</t>
  </si>
  <si>
    <t>Adaptacja pomieszczeń starej stołówki ŻZTT na przychodnię lekarską</t>
  </si>
  <si>
    <t>RPO/00572/08/7.1</t>
  </si>
  <si>
    <t>599/08</t>
  </si>
  <si>
    <t>RPO/01125/08/7.1</t>
  </si>
  <si>
    <t>Poprawa dostępu do gwarantowanych świadczeń zdrowotnych dla mieszkańców aglomeracji Warszawskiej poprzez zakup sprzętu diagnostyczno – leczniczego przez NZOZ Centrum Medyczne Białołęka</t>
  </si>
  <si>
    <t>RPO/00859/08/7.1</t>
  </si>
  <si>
    <t>920/08</t>
  </si>
  <si>
    <t>RPO/00527/08/7.1</t>
  </si>
  <si>
    <t>817/08</t>
  </si>
  <si>
    <t>RPO/00723/08/7.1</t>
  </si>
  <si>
    <t>1258/08</t>
  </si>
  <si>
    <t>Powiat Pułtuski</t>
  </si>
  <si>
    <t>Nowoczesna infrastruktura szpitalna warunkiem bezpieczeństwa zdrowotnego pacjentów</t>
  </si>
  <si>
    <t>RPO/01067/08/7.1</t>
  </si>
  <si>
    <t>1347/08</t>
  </si>
  <si>
    <t>RPO/00934/08/7.1</t>
  </si>
  <si>
    <t>1400/08</t>
  </si>
  <si>
    <t>Zakup wyposażenia do szpitala Powiatowego w Garwolinie w celu podniesienia jakości usług medycznych oraz zwiększenie możliwości diagnozowania i leczenia</t>
  </si>
  <si>
    <t>RPO/00936/08/7.1</t>
  </si>
  <si>
    <t>1583/08</t>
  </si>
  <si>
    <t>RPO/00307/08/7.1</t>
  </si>
  <si>
    <t>624/08</t>
  </si>
  <si>
    <t>Powiat Zwoleński</t>
  </si>
  <si>
    <t>Poprawa jakości usług medycznych w Powiecie Zwoleńskim – dostosowanie pomieszczeń SPZZOZ w Zwoleniu do wymogów prawnych</t>
  </si>
  <si>
    <t>RPO/00649/08/7.1</t>
  </si>
  <si>
    <t>1097/08</t>
  </si>
  <si>
    <t>Powiat Szydłowiecki</t>
  </si>
  <si>
    <t>RPO/01272/08/7.1</t>
  </si>
  <si>
    <t>1353/08</t>
  </si>
  <si>
    <t xml:space="preserve">Powiat Wołomiński </t>
  </si>
  <si>
    <t>RPO/00658/08/7.1</t>
  </si>
  <si>
    <t>939/08</t>
  </si>
  <si>
    <t>RPO/01193/08/7.1</t>
  </si>
  <si>
    <t>1889/08</t>
  </si>
  <si>
    <t>RPO/00691/08/7.1</t>
  </si>
  <si>
    <t>1202/08</t>
  </si>
  <si>
    <t>Radomski Szpital Specjalistyczny im. Dr Tytusa Chałubińskiego.</t>
  </si>
  <si>
    <t>Budowa Pawilonu Ginekologiczno – Położniczego z wykorzystaniem istniejącej konstrukcji, w Radomskim Szpitalu Specjalistycznym im. Dr Tytusa Chałubińskiego</t>
  </si>
  <si>
    <t>RPO/00692/08/7.1</t>
  </si>
  <si>
    <t>1200/08</t>
  </si>
  <si>
    <t>RPO/01456/08/7.1.</t>
  </si>
  <si>
    <t>2047/08</t>
  </si>
  <si>
    <t>Samodzielny Publiczny Specjalistyczny Szpital Zachodni im Jana Pawła II w Grodzisku Mazowieckim</t>
  </si>
  <si>
    <t xml:space="preserve">Kriokomora uzupełnieniem Ośrodka Rehabilitacji Dziennej w Samodzielnym Publicznym Specjalistycznym Szpitalu Zachodnim w Grodzisku Mazowieckim </t>
  </si>
  <si>
    <t>RPO/00290/08/7.1</t>
  </si>
  <si>
    <t>427/08</t>
  </si>
  <si>
    <t>Poprawa dostępności i jakości opieki zdrowotnej poprzez dostosowanie do wymogów prawa Oddziału Chorób Wewnętrznych Szpitala Powiatowego w Węgrowie</t>
  </si>
  <si>
    <t>RPO/00722/08/7.1</t>
  </si>
  <si>
    <t>1204/08</t>
  </si>
  <si>
    <t>RPO/01323/08/7.1</t>
  </si>
  <si>
    <t>2000/O8</t>
  </si>
  <si>
    <t>Samodzielny Publiczny Zakład Opieki Zdrowotnej w Górze Kalwarii</t>
  </si>
  <si>
    <t>RPO/01027/08/7.1</t>
  </si>
  <si>
    <t>1873/08</t>
  </si>
  <si>
    <t>Samodzielny Publiczny Zakład Opieki Zdrowotnej w Nowym Mieście nad Pilicą</t>
  </si>
  <si>
    <t xml:space="preserve">RPO/00708/08/7.1 </t>
  </si>
  <si>
    <t>1276/08</t>
  </si>
  <si>
    <t>Samodzielny Publiczny Zakład Opieki Zdrowotnej – Miejska Przychodnia Zdrowia w Ząbkach</t>
  </si>
  <si>
    <t>RPO/00537/08/7.1</t>
  </si>
  <si>
    <t>428/08</t>
  </si>
  <si>
    <t>Samodzielny Publiczny Zakład Opieki Zdrowotnej w Łosicach</t>
  </si>
  <si>
    <t xml:space="preserve">RPO/00718/08/7.1 </t>
  </si>
  <si>
    <t>1269/08</t>
  </si>
  <si>
    <t>Kompleksowe dostosowanie SPZOZ w Żurominie do wymogów obowiązującego prawa wraz z unowocześnieniem bazy diagnostycznej</t>
  </si>
  <si>
    <t>RPO/00810/08/7.1</t>
  </si>
  <si>
    <t>970/08</t>
  </si>
  <si>
    <t>Samodzielny Publiczny Zakład Opieki Zdrowotnej w Radzanowie</t>
  </si>
  <si>
    <t>RPO/00640/08/7.1</t>
  </si>
  <si>
    <t>919/08</t>
  </si>
  <si>
    <t>Samodzielny Publiczny Zakład Opieki Zdrowotnej w Węgrowie</t>
  </si>
  <si>
    <t xml:space="preserve">Poprawa jakości świadczeń poprzez wymianę
i zakup nowoczesnego sprzętu diagnostycznego
dla Szpitala Powiatowego i Przychodni Rejonowej w Węgrowie
</t>
  </si>
  <si>
    <t>RPO/01112/08/7.1</t>
  </si>
  <si>
    <t>1917/08</t>
  </si>
  <si>
    <t>Samodzielny Publiczny Zakład Opieki Zdrowotnej w Siennicy</t>
  </si>
  <si>
    <t>Unowocześnienie bazy diagnostycznej, leczniczej i informatycznej w SPZOZ w Siennicy</t>
  </si>
  <si>
    <t>RPO/01115/08/7.1</t>
  </si>
  <si>
    <t>1337/08</t>
  </si>
  <si>
    <t>Samodzielny Publiczny Zakład Opieki Zdrowotnej w Radzyminie</t>
  </si>
  <si>
    <t xml:space="preserve">Poprawa jakości świadczonych usług medycznych poprzez zakup niezbędnych aparatów, urządzeń medycznych i wyposażenia SP ZZOZ w Radzyminie
</t>
  </si>
  <si>
    <t>RPO/01063/08/7.1</t>
  </si>
  <si>
    <t>1738/08</t>
  </si>
  <si>
    <t>Samodzielny Publiczny Zespół Zakładów Lecznictwa Otwartego Warszawa - Żoliborz</t>
  </si>
  <si>
    <t xml:space="preserve">RPO/00832/08/7.1 </t>
  </si>
  <si>
    <t>797/08</t>
  </si>
  <si>
    <t>Modernizacja pracowni rehabilitacji oraz zakup wyposażenia w czterech przychodniach Samodzielnego Publicznego Zespołu Zakładów Lecznictwa Otwartego Warszawa-Żoliborz</t>
  </si>
  <si>
    <t>RPO/00594/08/7.1</t>
  </si>
  <si>
    <t>931/08</t>
  </si>
  <si>
    <t>Samodzielny Publiczny Zespół Opieki Zdrowotnej w Mińsku Mazowieckim</t>
  </si>
  <si>
    <t>RPO/00595/08/7.1</t>
  </si>
  <si>
    <t>760/08</t>
  </si>
  <si>
    <t>RPO/00596/08/7.1</t>
  </si>
  <si>
    <t>757/08</t>
  </si>
  <si>
    <t>RPO/01117/08/7.1</t>
  </si>
  <si>
    <t>1780/08</t>
  </si>
  <si>
    <t>Samodzielny Publiczny Zespół Zakładów Opieki Zdrowotnej w Płońsku</t>
  </si>
  <si>
    <t>Dostosowanie szpitala w Płońsku do obowiązujących standardów i wymogów poprzez przebudowę i rozbudowę istniejącego obiektu – budynek „A”.</t>
  </si>
  <si>
    <t>RPO/00597/08/7.1</t>
  </si>
  <si>
    <t>1115/08</t>
  </si>
  <si>
    <t>Samodzielny Publiczny Zespół Zakładów Opieki Zdrowotnej w Przysusze</t>
  </si>
  <si>
    <t>Poprawa świadczeń zdrowotnych poprzez modernizację obiektów i zakup aparatu RTG w SPZZOZ w Przysusze</t>
  </si>
  <si>
    <t>RPO/00306/08/7.1</t>
  </si>
  <si>
    <t>479/08</t>
  </si>
  <si>
    <t>Samodzielny Publiczny Zespół Zakładów Opieki Zdrowotnej w Sierpcu</t>
  </si>
  <si>
    <t>Poprawa jakości świadczonych usług medycznych poprzez modernizację oddziałów i zakładu diagnostyki laboratoryjnej SPZZOZ w Sierpcu</t>
  </si>
  <si>
    <t>RPO/00686/08/7.1</t>
  </si>
  <si>
    <t>999/08</t>
  </si>
  <si>
    <t>RPO/00536/08/7.1</t>
  </si>
  <si>
    <t>934/08</t>
  </si>
  <si>
    <t>Samodzielny Publiczny Zakład Opieki Zdrowotnej w Grójcu</t>
  </si>
  <si>
    <t>Wzrost jakości usług medycznych w SP ZOZ w Grójcu poprzez remont pomieszczeń szpitalnych z przeznaczeniem na Poradnie Specjalistyczne, zakup sprzętu oraz dostosowanie dla osób niepełnosprawnych</t>
  </si>
  <si>
    <t>RPO/00535/08/7.1</t>
  </si>
  <si>
    <t>945/08</t>
  </si>
  <si>
    <t>Dostosowanie oddziału chirurgii, położniczo- ginekologicznego i noworodkowego w SPZOZ Grójec do obowiązujących przepisów prawa</t>
  </si>
  <si>
    <t>RPO/00830/08/7.1</t>
  </si>
  <si>
    <t>1112/08</t>
  </si>
  <si>
    <t>RPO/00625/08/7.1</t>
  </si>
  <si>
    <t>1100/08</t>
  </si>
  <si>
    <t>RPO/00837/08/7.1</t>
  </si>
  <si>
    <t>1129/08</t>
  </si>
  <si>
    <t>Samodzielny Zespół Publicznych Zakładów Lecznictwa Otwartego Warszawa-Bemowo</t>
  </si>
  <si>
    <t>Zakup nowoczesnego mammografu z systemem biopsji na potrzeby Pracowni Mammograficznej Samodzielnego Zespołu Publicznych Zakładów Lecznictwa Otwartego Warszawa- Bemowo</t>
  </si>
  <si>
    <t>RPO/00267/08/7.1</t>
  </si>
  <si>
    <t>544/08</t>
  </si>
  <si>
    <t>Samodzielny Zespół Publicznych Zakładów Lecznictwa Otwartego Warszawa-Mokotów</t>
  </si>
  <si>
    <t>RPO/00269/08/7.1</t>
  </si>
  <si>
    <t>540/08</t>
  </si>
  <si>
    <t>RPO/00502/08/7.1</t>
  </si>
  <si>
    <t>850/08</t>
  </si>
  <si>
    <t>RPO/00529/08/7.1</t>
  </si>
  <si>
    <t>662/08</t>
  </si>
  <si>
    <t xml:space="preserve">SP ZOZ w Sokołowie Podlaskim </t>
  </si>
  <si>
    <t>RPO/00534/08/7.1</t>
  </si>
  <si>
    <t>661/08</t>
  </si>
  <si>
    <t xml:space="preserve">Podniesienie jakości świadczonych usług medycznych poprzez zakup tomografu komputerowego dla SP ZOZ w Sokołowie Podlaskim </t>
  </si>
  <si>
    <t>RPO/00997/08/7.1</t>
  </si>
  <si>
    <t>1452/08</t>
  </si>
  <si>
    <t>RPO/00548/08/7.1</t>
  </si>
  <si>
    <t>770/08</t>
  </si>
  <si>
    <t>Zakup tomografu komputerowego dla Samodzielnego Publicznego Zespołu Zakładów Opieki Zdrowotnej w Wyszkowie</t>
  </si>
  <si>
    <t>RPO/00549/08/7.1</t>
  </si>
  <si>
    <t>761/08</t>
  </si>
  <si>
    <t>Samodzielny Publiczny Zespół Zakładów Opieki Zdrowotnej w Wyszkowie</t>
  </si>
  <si>
    <t>Modernizacja oddziału chirurgii wraz z modernizacją sal operacyjno-zabiegowych w SP ZZOZ w Wyszkowie – etap II</t>
  </si>
  <si>
    <t>RPO/00550/08/7.1</t>
  </si>
  <si>
    <t>737/08</t>
  </si>
  <si>
    <t>RPO/00530/08/7.1</t>
  </si>
  <si>
    <t>548/08</t>
  </si>
  <si>
    <t>RPO/00533/08/7.1</t>
  </si>
  <si>
    <t>551/08</t>
  </si>
  <si>
    <t>Dostosowanie pomieszczeń dla potrzeb Oddziału Psychiatrycznego wraz z poprawą warunków pobytu i leczenia pacjentów Oddziału Wewnętrznego SP ZZOZ w Przasnyszu</t>
  </si>
  <si>
    <t>RPO/00531/08/7.1</t>
  </si>
  <si>
    <t>552/08</t>
  </si>
  <si>
    <t>Samodzielny Publiczny Zespół Zakładów Opieki Zdrowotnej w Przasnyszu</t>
  </si>
  <si>
    <t>Poprawa i rozszerzenie zakresu świadczeń rehabilitacji ambulatoryjnej w SP ZZOZ w Przasnyszu</t>
  </si>
  <si>
    <t>RPO/00532/08/7.1</t>
  </si>
  <si>
    <t>549/08</t>
  </si>
  <si>
    <t>Rozszerzenie świadczeń dla społeczeństwa poprzez doposażenie bloku operacyjnego, pracowni diagnostycznej i oddziałów szpitalnych w nowoczesny sprzęt i aparaturę medyczną w SP ZZOZ w Przasnyszu</t>
  </si>
  <si>
    <t>RPO/00783/08/7.1</t>
  </si>
  <si>
    <t>1697/08</t>
  </si>
  <si>
    <t>Specjalistyczny Szpital Wojewódzki w Ciechanowie</t>
  </si>
  <si>
    <t>Poprawa jakości usług medycznych w zakresie rehabilitacji poprzez modernizację obiektu Specjalistycznego Szpitala Wojewódzkiego w Ciechanowie przy ul Okrzei</t>
  </si>
  <si>
    <t>RPO/00781/08/7.1</t>
  </si>
  <si>
    <t>1672/08</t>
  </si>
  <si>
    <t>Rozbudowa i modernizacja Oddziału Anestezjologii i Intensywnej Terapii</t>
  </si>
  <si>
    <t>RPO/00779/08/7.1</t>
  </si>
  <si>
    <t>1676/08</t>
  </si>
  <si>
    <t>Specjalistyczny Szpital Wojewódzki w Ciechanowie.</t>
  </si>
  <si>
    <t>Dostosowanie Specjalistycznego Szpitala Wojewódzkiego w Ciechanowie do standardów Unii Europejskiej</t>
  </si>
  <si>
    <t>RPO/01135/08/7.1</t>
  </si>
  <si>
    <t>1734/08</t>
  </si>
  <si>
    <t>Zakup sprzętu medycznego dla szpitala dziecięcego w Warszawie</t>
  </si>
  <si>
    <t>RPO/00241/08/7.1</t>
  </si>
  <si>
    <t>175/08</t>
  </si>
  <si>
    <t>RPO/00539/08/7.1</t>
  </si>
  <si>
    <t>577/08</t>
  </si>
  <si>
    <t xml:space="preserve">Szpital Ginekologiczno – Położniczy im. Świętej Rodziny – Samodzielny Publiczny Zakład Opieki Zdrowotnej w Warszawie </t>
  </si>
  <si>
    <t xml:space="preserve">Rozbudowa i modernizacja Szpitala im. Świetej Rodziny  </t>
  </si>
  <si>
    <t>RPO/00630/08/7.1</t>
  </si>
  <si>
    <t>1095/08</t>
  </si>
  <si>
    <t>Szpital Grochowski im. R. Masztaka SPZOZ</t>
  </si>
  <si>
    <t>Przebudowa i modernizacja Szpitala Grochowskiego – Pawilon VI</t>
  </si>
  <si>
    <t xml:space="preserve">RPO/01010/08/7.1 </t>
  </si>
  <si>
    <t>1109/08</t>
  </si>
  <si>
    <t>Szpital Kolejowy im. dr med. Włodzimierza Roeflera SP ZOZ w Pruszkowie</t>
  </si>
  <si>
    <t>Podniesienie jakości świadczonych usług medycznych poprzez rozbudowę budynku Szpitala Kolejowego SP ZOZ w Pruszkowie”</t>
  </si>
  <si>
    <t xml:space="preserve">RPO/01014/08/7.1 </t>
  </si>
  <si>
    <t>1016/08</t>
  </si>
  <si>
    <t>Modernizacja pracowni radiologicznej w Szpitalu Kolejowym SP ZOZ w Pruszkowie”</t>
  </si>
  <si>
    <t xml:space="preserve">RPO/01016/08/7.1 </t>
  </si>
  <si>
    <t>1015/08</t>
  </si>
  <si>
    <t>Zakup nowoczesnego sprzętu dla pracowni histopatologii Szpitala Kolejowego SP ZOZ w Pruszkowie</t>
  </si>
  <si>
    <t>RPO/01303/08/7.1</t>
  </si>
  <si>
    <t>1379/08</t>
  </si>
  <si>
    <t>Kompleksowa modernizacja Oddziału Przyjęciowego z izbą Przyjęć Szpitala Tworkowskiego w Pruszkowie</t>
  </si>
  <si>
    <t>RPO/01304/08/7.1</t>
  </si>
  <si>
    <t>1371/08</t>
  </si>
  <si>
    <t>Przystosowanie byłego budynku gospodarczo - technicznego na cele medyczne (etap I ) - utworzenie Centrum Radiologii oraz Oddziału VIIA Ogólnopsychiatrycznego wraz z zakupem aparatury medycznej w Szpitalu Tworkowskim w Pruszkowie</t>
  </si>
  <si>
    <t>RPO/00237/08/7.1</t>
  </si>
  <si>
    <t>475/08</t>
  </si>
  <si>
    <t>Modernizacja Pawilonu Nr 6 na potrzeby Wolskiego Centrum Zdrowia Psychicznego</t>
  </si>
  <si>
    <t>RPO/00238/08/7.1</t>
  </si>
  <si>
    <t>481/08</t>
  </si>
  <si>
    <t>Szpital Wolski im. dr Anny Gostyńskiej Samodzielny Publiczny Zakład Opieki Zdrowotnej</t>
  </si>
  <si>
    <t>Modernizacja Zakładu Diagnostyki Obrazowej Szpitala Wolskiego</t>
  </si>
  <si>
    <t>RPO/01120/08/7.1</t>
  </si>
  <si>
    <t>1413/08</t>
  </si>
  <si>
    <t>Wojewódzki Szpital Chirurgii Urazowej Św. Anny w Warszawie</t>
  </si>
  <si>
    <t xml:space="preserve">Rozbudowa i modernizacja Wojewódzkiego Szpitala Chirurgii Urazowej Św. Anny w Warszawie. </t>
  </si>
  <si>
    <t>RPO/00954/08/7.1</t>
  </si>
  <si>
    <t>1260/08</t>
  </si>
  <si>
    <t>Zakup gamma kamery hybrydowej SPECT CT dla zakładu Medycyny Nuklearnej i Rezonansu Magnetycznego Wojewódzkiego Szpitala Bródnowskiego</t>
  </si>
  <si>
    <t>RPO/00956/08/7.1</t>
  </si>
  <si>
    <t>1261/08</t>
  </si>
  <si>
    <t>Zakup angiografu do badań naczyniowych dla Wojewódzkiego Szpitala Bródnowskiego</t>
  </si>
  <si>
    <t>RPO/01113/08/7.1</t>
  </si>
  <si>
    <t>1551/08</t>
  </si>
  <si>
    <t>Wojewódzki Szpital Specjalistyczny w Siedlcach.</t>
  </si>
  <si>
    <t>1748/08</t>
  </si>
  <si>
    <t>Zakup rezonansu magnetycznego na potrzeby Wojewódzkiego Szpitala Specjalistycznego w Radomiu</t>
  </si>
  <si>
    <t>RPO/00676/08/7.1</t>
  </si>
  <si>
    <t>1183/08</t>
  </si>
  <si>
    <t>Wojewódzki Szpital Zespolony w Płocku</t>
  </si>
  <si>
    <t>Poprawa warunków hospitalizacji pacjenta w Wojewódzkim Szpitalu Zespolonym w Płocku</t>
  </si>
  <si>
    <t>RPO/00677/08/7.1</t>
  </si>
  <si>
    <t>1187/08</t>
  </si>
  <si>
    <t>Poprawa jakości i dostępności do świadczonych usług poprzez kompleksowe wyposażenie w sprzęt i aparaturę medyczną rozbudowanej części Wojewódzkiego szpitala Zespolonego w Płocku</t>
  </si>
  <si>
    <t>RPO/01121/08/7.1</t>
  </si>
  <si>
    <t>1796/08</t>
  </si>
  <si>
    <t>Zakład Opiekuńczo - Leczniczy Samodzielny Publiczny Zakład Opieki Zdrowotnej ul. Mehoffera 72/74 Warszawa</t>
  </si>
  <si>
    <t>Rozbudowa i modernizacja Zakladu Opiekuńczo - Leczniczego przy ul. Mehoffera</t>
  </si>
  <si>
    <t xml:space="preserve">RPO/01052/08/7.1 </t>
  </si>
  <si>
    <t>1462/08</t>
  </si>
  <si>
    <t>Wojewódzkie Centrum Stomatologii Samodzielny Publiczny Zakład Opieki Zdrowotnej</t>
  </si>
  <si>
    <t xml:space="preserve">Poprawa dostępności do usług stomatologicznych poprzez inwestycje w nowoczesny sprzęt medyczny oraz poprawę stanu technicznego obiektu Wojewódzkiego Centrum Stomatologii </t>
  </si>
  <si>
    <t>RPO/00233/08/7.1</t>
  </si>
  <si>
    <t>491/08</t>
  </si>
  <si>
    <t>Zespół Opieki Zdrowotnej w Żyrardowie</t>
  </si>
  <si>
    <t>RPO/00234/08/7.1</t>
  </si>
  <si>
    <t>492/08</t>
  </si>
  <si>
    <t>RPO/01004/08/7.1</t>
  </si>
  <si>
    <t>1826/08</t>
  </si>
  <si>
    <t>Szpital Powiatowy im. Marii Skłodowskiej - Curie w Ostrowi Mazowieckiej Samodzielny Publiczny Zespól Zakładów Opieki Zdrowotnej</t>
  </si>
  <si>
    <t>Adaptacja budynku hotelowego dla potrzeb Przychodni w Ostrowi Mazowieckiej</t>
  </si>
  <si>
    <t>RPO/01001/08/7.1</t>
  </si>
  <si>
    <t>1840/08</t>
  </si>
  <si>
    <t>RPO/01003/08/7.1</t>
  </si>
  <si>
    <t>1821/08</t>
  </si>
  <si>
    <t>Jachowicz Stanisław</t>
  </si>
  <si>
    <t>Mizerska Beata</t>
  </si>
  <si>
    <t>Złotowski Artur</t>
  </si>
  <si>
    <t>Naumczuk Włodzimierz</t>
  </si>
  <si>
    <t>Gałecki Tomasz</t>
  </si>
  <si>
    <t>Jędrzejczak Roman</t>
  </si>
  <si>
    <t>Gomoła Grzegorz</t>
  </si>
  <si>
    <t>Rutka Antoni</t>
  </si>
  <si>
    <t>Lewtak Marek</t>
  </si>
  <si>
    <t>Turowska Małgorzata</t>
  </si>
  <si>
    <t>Kwiatkowska Wiesława</t>
  </si>
  <si>
    <t>Kołodziejski Michał</t>
  </si>
  <si>
    <t>Sosińska Agata</t>
  </si>
  <si>
    <t>Pudo Maciej</t>
  </si>
  <si>
    <t>Węgorek Krzysztof</t>
  </si>
  <si>
    <t>Boniakowski Marcin</t>
  </si>
  <si>
    <t>Gębka Marcin</t>
  </si>
  <si>
    <t>Luberadzki Jan</t>
  </si>
  <si>
    <t>Domżała Cecylia</t>
  </si>
  <si>
    <t>Bańkowski Tomasz</t>
  </si>
  <si>
    <t>Falkowska Joanna</t>
  </si>
  <si>
    <t>Gawlik Krzysztof</t>
  </si>
  <si>
    <t>Szostek Marianna</t>
  </si>
  <si>
    <t>Pacek Paweł</t>
  </si>
  <si>
    <t>Kadej Katarzyna</t>
  </si>
  <si>
    <t>Dąbrowska Małgorzata</t>
  </si>
  <si>
    <t>Trzaskowski Maciej</t>
  </si>
  <si>
    <t>Piotrowski Dariusz</t>
  </si>
  <si>
    <t>Ryciak Renata</t>
  </si>
  <si>
    <t>Kalbarczyk Teresa</t>
  </si>
  <si>
    <t>Ziółkowska Alina</t>
  </si>
  <si>
    <t>Kordek Monika</t>
  </si>
  <si>
    <t>Dębek Honorata</t>
  </si>
  <si>
    <t>Konopacka Urszula</t>
  </si>
  <si>
    <t>Gapińska Grażyna</t>
  </si>
  <si>
    <t>Pomoc Publiczna tak / nie</t>
  </si>
  <si>
    <r>
      <rPr>
        <sz val="8"/>
        <color indexed="8"/>
        <rFont val="Times New Roman"/>
        <family val="1"/>
        <charset val="238"/>
      </rPr>
      <t>% kwoty wnioskowanej względem całk. wart. projektu.</t>
    </r>
    <r>
      <rPr>
        <b/>
        <sz val="8"/>
        <color indexed="8"/>
        <rFont val="Times New Roman"/>
        <family val="1"/>
        <charset val="238"/>
      </rPr>
      <t xml:space="preserve">
</t>
    </r>
    <r>
      <rPr>
        <b/>
        <u/>
        <sz val="8"/>
        <color indexed="60"/>
        <rFont val="Times New Roman"/>
        <family val="1"/>
        <charset val="238"/>
      </rPr>
      <t>Powyżej 60% na czerwono.</t>
    </r>
  </si>
  <si>
    <t>Ile ocen jeszcze do zrobienia:</t>
  </si>
  <si>
    <t>POZ</t>
  </si>
  <si>
    <t>NIE</t>
  </si>
  <si>
    <t>Całkowita wartośc projektu</t>
  </si>
  <si>
    <t>Koszty kwalifikowane</t>
  </si>
  <si>
    <t>60% kosztów kwalifikowanych</t>
  </si>
  <si>
    <t>15% z 60% kosztów kwalifikowanych</t>
  </si>
  <si>
    <t>85% z 60% kosztów kwalifikowanych</t>
  </si>
  <si>
    <r>
      <rPr>
        <b/>
        <sz val="12"/>
        <color indexed="60"/>
        <rFont val="Times New Roman"/>
        <family val="1"/>
        <charset val="238"/>
      </rPr>
      <t>Oc. I</t>
    </r>
    <r>
      <rPr>
        <b/>
        <sz val="6"/>
        <color indexed="8"/>
        <rFont val="Times New Roman"/>
        <family val="1"/>
        <charset val="238"/>
      </rPr>
      <t xml:space="preserve">
Podst. Opieka Zdrowotna / Przych. Specjal i Szpitale</t>
    </r>
  </si>
  <si>
    <r>
      <rPr>
        <b/>
        <sz val="12"/>
        <color indexed="17"/>
        <rFont val="Times New Roman"/>
        <family val="1"/>
        <charset val="238"/>
      </rPr>
      <t>Oc. II</t>
    </r>
    <r>
      <rPr>
        <b/>
        <sz val="6"/>
        <color indexed="8"/>
        <rFont val="Times New Roman"/>
        <family val="1"/>
        <charset val="238"/>
      </rPr>
      <t xml:space="preserve">
Podst. Opieka Zdrowotna / Przych. Specjal i Szpitale</t>
    </r>
  </si>
  <si>
    <t>PSiS</t>
  </si>
  <si>
    <t>il. Ocen przeprowadzonych:</t>
  </si>
  <si>
    <t>TAK</t>
  </si>
  <si>
    <t>Modernizacja ośrodków zdrowia w gminie Skaryszew</t>
  </si>
  <si>
    <t>RPO/01077/08/7.1</t>
  </si>
  <si>
    <t>1925/08</t>
  </si>
  <si>
    <t>Samodzielny Publiczny Zakład Opieki Zdrowotnej w Nasielsku</t>
  </si>
  <si>
    <t>Dariusz Piotrowski</t>
  </si>
  <si>
    <t>Maciej Trzaskowski</t>
  </si>
  <si>
    <t>RPO/00659/08/7.1</t>
  </si>
  <si>
    <t>1082/08</t>
  </si>
  <si>
    <t>Niepubliczny Zakład Opieki Zdrowotnej „Famil-Med”</t>
  </si>
  <si>
    <t>Wyposażenie nowootwartej przychodni „Famil-Med” W Międzyborowie w sprzęt i aparaturę medyczną do obsługi pacjentów</t>
  </si>
  <si>
    <t>RPO/00664/08/7.1</t>
  </si>
  <si>
    <t>1108/08</t>
  </si>
  <si>
    <t>Nadbudowa dachu i dostosowanie (przebudowa) budynku środka Zdrowia w Koziebrodach.</t>
  </si>
  <si>
    <t>RPO/00695/08</t>
  </si>
  <si>
    <t>362/08</t>
  </si>
  <si>
    <t>Gmina Liw</t>
  </si>
  <si>
    <t>Modernizacja budynku NZOZ w Borzychach</t>
  </si>
  <si>
    <t>RPO/00990/08/7.1</t>
  </si>
  <si>
    <t>1343/08</t>
  </si>
  <si>
    <t>Gmina Gostynin</t>
  </si>
  <si>
    <t>Rozbudowa i modernizacja Punktu Lekarskiego</t>
  </si>
  <si>
    <t>RPO/01124/08/7.1</t>
  </si>
  <si>
    <t>139/09</t>
  </si>
  <si>
    <t>SPZOZ Zespół Zakładów Lecznictwa Otwartego i Zamkniętego im. Duńskiego Czerwonego Krzyża w Makowie Mazowieckim</t>
  </si>
  <si>
    <t xml:space="preserve">Zakup ultrasonografu cyfrowego i wyposażenia centralnej Sterylizatorni SPZOZ – ZZLOiZ w Makowie Mazowieckim. </t>
  </si>
  <si>
    <t>RPO/01515/08/7.1</t>
  </si>
  <si>
    <t>2760/08</t>
  </si>
  <si>
    <t>Gmian Miast Raciąż</t>
  </si>
  <si>
    <t>Modernizacja i rozbudowa Ośrodka Zdrowia w Raciążu</t>
  </si>
  <si>
    <t xml:space="preserve">Boniakowski Marcin </t>
  </si>
  <si>
    <t>Naumczuk Wlodzimierz</t>
  </si>
  <si>
    <r>
      <t xml:space="preserve">Kwiatkowska Wiesława  </t>
    </r>
    <r>
      <rPr>
        <sz val="8"/>
        <rFont val="Times New Roman"/>
        <family val="1"/>
        <charset val="238"/>
      </rPr>
      <t>Sosińska Agata</t>
    </r>
  </si>
  <si>
    <t xml:space="preserve">Lewtak Marek </t>
  </si>
  <si>
    <r>
      <rPr>
        <strike/>
        <sz val="8"/>
        <rFont val="Times New Roman"/>
        <family val="1"/>
        <charset val="238"/>
      </rPr>
      <t>Mizerska Beata</t>
    </r>
    <r>
      <rPr>
        <sz val="8"/>
        <rFont val="Times New Roman"/>
        <family val="1"/>
        <charset val="238"/>
      </rPr>
      <t xml:space="preserve"> Pacek Paweł</t>
    </r>
  </si>
  <si>
    <t>Antoni Rutka</t>
  </si>
  <si>
    <t>Agata Sosińska</t>
  </si>
  <si>
    <t>Zakup nowoczesnej aparatury medycznej do wykonywania zabiegów  operacyjnych</t>
  </si>
  <si>
    <t xml:space="preserve"> Centrum Diagnostyki Medycznej i Hematologii „Bios" Sp. z.o.o.</t>
  </si>
  <si>
    <t>Gmina Borowie</t>
  </si>
  <si>
    <t>Gmina Rzeczniów</t>
  </si>
  <si>
    <t>Wyposażenie i modernizacja Zakładu Diagnostyki Obrazowej Szpitala Czerniakowskiego w Warszawie</t>
  </si>
  <si>
    <t>1955/08</t>
  </si>
  <si>
    <t>Powiat Legionowski</t>
  </si>
  <si>
    <t>Modernizacja siedziby Samodzielnego Publicznego Zakladu Lecznictwa Otwartego w Legionowie</t>
  </si>
  <si>
    <t>Zakup Aparatów Cyfrowych RTG – 2 szt.</t>
  </si>
  <si>
    <t>Zapewnienie  właściwych warunków diagnostyczno-leczniczo-rehabilitacyjnych pacjentom Szpitala w Przasnyszu poprzez jego dostosowanie do obowiązujących przepisów prawa</t>
  </si>
  <si>
    <t>Poprawa dostępności i jakości świadczonych usług ZOZ w Żyrardowie poprzez remont i dostosowanie do  przepisów obowiązującego prawa Oddziałów Neurologicznego i Reumatologicznego wraz z  wyposażeniem w nowoczesny sprzęt medyczny</t>
  </si>
  <si>
    <t>RPO/00305/08/7.1</t>
  </si>
  <si>
    <t>477/08</t>
  </si>
  <si>
    <t>Wzrost standardów opieki zdrowotnej poprzez modernizację i wyposażenie w nowoczesny sprzęt medyczny jednostki organizacyjne SPZZOZ w Sierpcu</t>
  </si>
  <si>
    <t>RPO/00582/08/7.1</t>
  </si>
  <si>
    <t>562/08</t>
  </si>
  <si>
    <t>Samodzielny Publiczny Zespół Zakładów Opieki Zdrowotnej w Lipsku</t>
  </si>
  <si>
    <t>Modernizacja wybranych Oddziałów, wymiana wind oraz zakup aparatury medycznej drogą do zwiększenia efektywności ochrony zdrowia w SPZZOZ w Lipsku</t>
  </si>
  <si>
    <t>RPO/01025/08/7.1</t>
  </si>
  <si>
    <t>1885/08</t>
  </si>
  <si>
    <t>Gmina Wyśmierzyce</t>
  </si>
  <si>
    <t>Modernizacja Samodzielnego Publicznego Zakładu Opieki Zdrowotnej w Wyśmierzycach</t>
  </si>
  <si>
    <t>RPO/01026/08/7.1</t>
  </si>
  <si>
    <t>1886/08</t>
  </si>
  <si>
    <t>RPO/01057/08/7.1</t>
  </si>
  <si>
    <t>1718/08</t>
  </si>
  <si>
    <t>Gmina Wiązowna</t>
  </si>
  <si>
    <t xml:space="preserve">Po pierwsze zdrowie. Rozbudowa wiejskiego Ośrodka Zdrowia w Gliniance </t>
  </si>
  <si>
    <t>RPO/01260/08/7.1</t>
  </si>
  <si>
    <t>1920/08</t>
  </si>
  <si>
    <t>\Ziółkowka Alina</t>
  </si>
  <si>
    <t>Gmina Miasto Raciąż</t>
  </si>
  <si>
    <r>
      <t xml:space="preserve">Gębka Marcin  </t>
    </r>
    <r>
      <rPr>
        <sz val="7"/>
        <rFont val="Times New Roman"/>
        <family val="1"/>
        <charset val="238"/>
      </rPr>
      <t>NAUMCZUK WŁODZIMIERZ</t>
    </r>
  </si>
  <si>
    <t>RPO/00130/08/7.1</t>
  </si>
  <si>
    <t>372/08</t>
  </si>
  <si>
    <t xml:space="preserve">Samodzielny Publiczny Zespół Zakładów Opieki Zdrowotnej w Zwoleniu. </t>
  </si>
  <si>
    <t>Poprawa jakości usług medycznych w powiecie zwoleńskim – doposażenie w sprzęt i aparaturę medyczną SPZZOZ w Zwoleniu</t>
  </si>
  <si>
    <t>RPO/00248/08/7.1</t>
  </si>
  <si>
    <t>396/08</t>
  </si>
  <si>
    <t>POLMED Radom spółka z ograniczoną odpowiedzialonością</t>
  </si>
  <si>
    <t xml:space="preserve">Zakup aparatu RTG dla Polmed Radom </t>
  </si>
  <si>
    <t>RPO/00670/08/7.1</t>
  </si>
  <si>
    <t>1062/08</t>
  </si>
  <si>
    <t>Rozbudowa i przebudowa parteru budynku Samodzielnego Zakładu Opieki Zdrowotnej w Orońsku</t>
  </si>
  <si>
    <t>RPO/00728/08/7.1</t>
  </si>
  <si>
    <t>1140/08</t>
  </si>
  <si>
    <t xml:space="preserve">Mazowieckie Centrum Neuropsychiatrii i Rehabilitacji Dzieci i Młodzieży w Zagórzu k/W-wy </t>
  </si>
  <si>
    <t xml:space="preserve">Adaptacja pomieszczeń po kuchni z rozbudową skrzydła przy Pawilonie Głównym Szpitala w Józefowie, ul. 3-go Maja 127 </t>
  </si>
  <si>
    <t>RPO/00901/08</t>
  </si>
  <si>
    <t>1265/08</t>
  </si>
  <si>
    <t>Radomski Szpital Specjalistyczny im. Dr Tytusa Chałubińskiego</t>
  </si>
  <si>
    <t xml:space="preserve">Przebudowa bloku operacyjnego chirurgicznego Radomskiego Szpitala Specjalistycznego wraz z dostawą urządzeń medycznych i wyposażeniem. </t>
  </si>
  <si>
    <t>RPO/01275/08/7.1</t>
  </si>
  <si>
    <t>1350/08</t>
  </si>
  <si>
    <t>Powiat Wołomiński.</t>
  </si>
  <si>
    <t>Modernizacja oddziałów szpitalnych Szpitala Powiatowego w Wołominie – oddział okulistyki.</t>
  </si>
  <si>
    <t>RPO/00778/08/7.1</t>
  </si>
  <si>
    <t>1420/08</t>
  </si>
  <si>
    <t xml:space="preserve">Medicon Sp. z o. o. </t>
  </si>
  <si>
    <t xml:space="preserve">Nadbudowa i rozbudowa NZOZ Medicon w celu dostosowania do wymogów określonych w obowiązujących przepisach prawa oraz zakup wysokospecjalistycznej aparatury medycznej. </t>
  </si>
  <si>
    <t>RPO/01020/08/7.1</t>
  </si>
  <si>
    <t>1417/08</t>
  </si>
  <si>
    <t>Niepubliczny Zakład Opieki Zdrowotnej Centrum Słuchu i Mowy "Medincus" sp. z o.o</t>
  </si>
  <si>
    <t>Wyposażenie w specjalistyczną aparaturę medyczną Niepublicznego Zakładu Opieki Zdrowotnej Centrum Słuchu i Mowy "Medincus"</t>
  </si>
  <si>
    <t>RPO/01043/08/7.1</t>
  </si>
  <si>
    <t>1378/08</t>
  </si>
  <si>
    <t>NZOZ Poradnia Medycyny Rodzinnej Śródmieście 3 sp. z o.o</t>
  </si>
  <si>
    <t>Poprawa jakości i dostępu do usług medycznych przez modernizację infrastruktury NZOZ „Śródmieście 3” w Radomiu</t>
  </si>
  <si>
    <t>RPO/01133/08/7.1</t>
  </si>
  <si>
    <t>1717/08</t>
  </si>
  <si>
    <t>Szpital Dziecięcy im. prof. dr. med. Jana Bogdanowicza Samodzielny Publiczny Zakład Opieki Zdrowotnej</t>
  </si>
  <si>
    <t>Budowa obiektu dla nowej lokalizacji Bloku Operacyjnego, Oddziału Pooperacyjnego i Oddziału Intensywnej Terapii</t>
  </si>
  <si>
    <t>RPO/01322/08/7.1</t>
  </si>
  <si>
    <t>1877/08</t>
  </si>
  <si>
    <t>Wojewódzki Szpital Specjalistyczny w Radomiu</t>
  </si>
  <si>
    <t>Dostosowanie Wojewódzkiego Szpitala Specjalistycznego w Radomiu do wymogów określonych rozporządzeniem Ministra Zdrowia w sprawie wymagań jakim powinny odpowiadać pod względem fachowym i sanitarnym pomieszczenia i urządzenia zakładów opieki zdrowotnej.</t>
  </si>
  <si>
    <t>RPO/01426/08/7.1</t>
  </si>
  <si>
    <t>2031/08</t>
  </si>
  <si>
    <t>Centrum Medyczne MAVIT Sp. z o.o.</t>
  </si>
  <si>
    <t>Dostosowanie infrastruktury NZOZ Centrum Medycznego MAVIT do obowiązujących przepisów prawa poprzez rozbudowę o blok operacyjny i oddział szpitalny wraz z zakupem nowoczesnego sprzętu okulistycznego, poprawiającego jakość świadczonych usług</t>
  </si>
  <si>
    <t>RPO/01437/08/7.1</t>
  </si>
  <si>
    <t>1849/08</t>
  </si>
  <si>
    <t>NZOZ Przychodnia Lekarska w Rzekuniu „Medyk” s.c. Aleksander Wojna, Iwona Malinowska-Paździor</t>
  </si>
  <si>
    <t>Zmiana miejsca świadczenia usług medycznych drogą do osiągnięcia jakości i spełnienia wymogów prawnych</t>
  </si>
  <si>
    <t>RPO/01439/08/7.1</t>
  </si>
  <si>
    <t>1935/08</t>
  </si>
  <si>
    <t>Niepubliczny Zakład Opieki Zdrowotnej „MEDICINES” Kazimierz Przepiórski</t>
  </si>
  <si>
    <t xml:space="preserve">Wzrost jakości i dostępności usług medycznych świadczonych przez NZOZ Medicines poprzez rozbudowę oraz zakup wyposażenia i sprzętu medycznego   </t>
  </si>
  <si>
    <t>RPO/01445/08/7.1</t>
  </si>
  <si>
    <t>2032/08</t>
  </si>
  <si>
    <t>Gmina Młodzieszyn</t>
  </si>
  <si>
    <t>Przebudowa i termomodernizacja budynku ośrodka zdrowia w Młodzieszynie</t>
  </si>
  <si>
    <r>
      <rPr>
        <b/>
        <sz val="10"/>
        <color indexed="8"/>
        <rFont val="Times New Roman"/>
        <family val="1"/>
        <charset val="238"/>
      </rPr>
      <t>H</t>
    </r>
    <r>
      <rPr>
        <sz val="6"/>
        <color indexed="8"/>
        <rFont val="Times New Roman"/>
        <family val="1"/>
        <charset val="238"/>
      </rPr>
      <t xml:space="preserve">
Ilość Punktów od ocen. III</t>
    </r>
  </si>
  <si>
    <r>
      <rPr>
        <b/>
        <sz val="11"/>
        <color indexed="8"/>
        <rFont val="Times New Roman"/>
        <family val="1"/>
        <charset val="238"/>
      </rPr>
      <t>SZ</t>
    </r>
    <r>
      <rPr>
        <sz val="6"/>
        <color indexed="8"/>
        <rFont val="Times New Roman"/>
        <family val="1"/>
        <charset val="238"/>
      </rPr>
      <t xml:space="preserve">
Ilość Punktów od ocen. III</t>
    </r>
  </si>
  <si>
    <r>
      <rPr>
        <b/>
        <sz val="8"/>
        <color indexed="8"/>
        <rFont val="Times New Roman"/>
        <family val="1"/>
        <charset val="238"/>
      </rPr>
      <t>RAZEM</t>
    </r>
    <r>
      <rPr>
        <sz val="6"/>
        <color indexed="8"/>
        <rFont val="Times New Roman"/>
        <family val="1"/>
        <charset val="238"/>
      </rPr>
      <t xml:space="preserve"> Ilość Punktów od ocen. III</t>
    </r>
  </si>
  <si>
    <t>,,,,,,,,,,,,,,,,,,,,,,,,,,,,,,,,,,,,,,,,,,,,,,,,,,,,,,,,,,,,,,,,,,,,,,,,,,,,,,,,,,,,,,,,,,,,,,,,,,,,,,,,,,,,,,,,,,,,,,,,,,,,,,,,,,,,,,,,,,,,,,,,,,,,,,,,,,,,,,,,,,,,,,,,,,,,,,,,,,,,,,,,,,,,,,,,</t>
  </si>
  <si>
    <t>RPO/00171/08/7.1</t>
  </si>
  <si>
    <t>459/08</t>
  </si>
  <si>
    <t>Fundacja Ewy Błaszczyk "Akogo?"</t>
  </si>
  <si>
    <t>Wyposażenie w aparaty i urządzenia medyczne oraz dostosowanie stanu technicznego do możliwości rozpoczęcia funkcjonowania pierwszej w Polsce Kliniki "Budzik" dla dzieci w śpiączce.</t>
  </si>
  <si>
    <t>RPO/00274/08/7.1</t>
  </si>
  <si>
    <t>622/08</t>
  </si>
  <si>
    <t>Uczelnia Warszawska im. Marii Skłodowskiej - Curie (UW MSC)</t>
  </si>
  <si>
    <t>Podniesienie jakości oraz dostępności usług w zakresie bezpłatnej opieki medycznej świadczonych przez Niepubliczny Zakład Opieki Zdrowotnej Centrum Medyczne Zdrowie</t>
  </si>
  <si>
    <t>Stanisław Jachowicz</t>
  </si>
  <si>
    <r>
      <rPr>
        <strike/>
        <sz val="8"/>
        <rFont val="Times New Roman"/>
        <family val="1"/>
        <charset val="238"/>
      </rPr>
      <t>Domżała Cecylia</t>
    </r>
    <r>
      <rPr>
        <sz val="8"/>
        <rFont val="Times New Roman"/>
        <family val="1"/>
        <charset val="238"/>
      </rPr>
      <t xml:space="preserve">  Marianna Szostek</t>
    </r>
  </si>
  <si>
    <r>
      <rPr>
        <strike/>
        <sz val="8"/>
        <rFont val="Times New Roman"/>
        <family val="1"/>
        <charset val="238"/>
      </rPr>
      <t>Domżała Cecylia</t>
    </r>
    <r>
      <rPr>
        <sz val="8"/>
        <rFont val="Times New Roman"/>
        <family val="1"/>
        <charset val="238"/>
      </rPr>
      <t xml:space="preserve"> Wiesława Kwiatkowska</t>
    </r>
  </si>
  <si>
    <r>
      <rPr>
        <strike/>
        <sz val="8"/>
        <rFont val="Times New Roman"/>
        <family val="1"/>
        <charset val="238"/>
      </rPr>
      <t>Domżała Cecylia</t>
    </r>
    <r>
      <rPr>
        <sz val="8"/>
        <rFont val="Times New Roman"/>
        <family val="1"/>
        <charset val="238"/>
      </rPr>
      <t xml:space="preserve">           Jan Luberadzki</t>
    </r>
  </si>
  <si>
    <r>
      <rPr>
        <strike/>
        <sz val="8"/>
        <rFont val="Times New Roman"/>
        <family val="1"/>
        <charset val="238"/>
      </rPr>
      <t>Gębka Marcin Kołodziejski Michał</t>
    </r>
    <r>
      <rPr>
        <sz val="8"/>
        <rFont val="Times New Roman"/>
        <family val="1"/>
        <charset val="238"/>
      </rPr>
      <t xml:space="preserve">   Szostek Marianna</t>
    </r>
  </si>
  <si>
    <r>
      <rPr>
        <strike/>
        <sz val="8"/>
        <rFont val="Times New Roman"/>
        <family val="1"/>
        <charset val="238"/>
      </rPr>
      <t>Gębka Marcin</t>
    </r>
    <r>
      <rPr>
        <sz val="8"/>
        <rFont val="Times New Roman"/>
        <family val="1"/>
        <charset val="238"/>
      </rPr>
      <t xml:space="preserve">   Naumczuk Włodzimierz</t>
    </r>
  </si>
  <si>
    <r>
      <rPr>
        <strike/>
        <sz val="8"/>
        <rFont val="Times New Roman"/>
        <family val="1"/>
        <charset val="238"/>
      </rPr>
      <t>Gębka Marcin</t>
    </r>
    <r>
      <rPr>
        <sz val="8"/>
        <rFont val="Times New Roman"/>
        <family val="1"/>
        <charset val="238"/>
      </rPr>
      <t xml:space="preserve">   Jachowicz Stanisław</t>
    </r>
  </si>
  <si>
    <r>
      <rPr>
        <strike/>
        <sz val="8"/>
        <rFont val="Times New Roman"/>
        <family val="1"/>
        <charset val="238"/>
      </rPr>
      <t>Gębka Marcin</t>
    </r>
    <r>
      <rPr>
        <sz val="8"/>
        <rFont val="Times New Roman"/>
        <family val="1"/>
        <charset val="238"/>
      </rPr>
      <t xml:space="preserve">   Rutka Antoni</t>
    </r>
  </si>
  <si>
    <t>Rozbudowa Izby Przyjęć szpitala w Nowym Mieście nad Pilicą</t>
  </si>
  <si>
    <t>Wojewódzki Samodzielny Psychiatryczny Zespół Publicznych Zakładów Opieki Zdrowotnej im. prof. dr Jana Mazurkiewicza w Pruszkowie (Szpital Tworkowski)</t>
  </si>
  <si>
    <t>NIEPUBLICZNY ZAKŁAD OPIEKI ZDROWOTNEJ PRZYCHODNIA LEKARSKA OKULISTYKA-OPTYKA JOLANTA JARZĄBEK</t>
  </si>
  <si>
    <t>ROZSZERZENIE ZAKRESU WYSOKOSTANDARDOWYCH SPECJALISTYCZNYCH USŁUG MEDYCZNYCH, ŚWIADCZONYCH PRZEZ NZOZ PRZYCHODNIA LEKARSKA OKULISTYKA-OPTYKA JOLANTA JARZĄBEK W OSTROŁĘCE, POPRZEZ DOPOSAŻENIE W INNOWACYJNY SPRZĘT DIAGNOSTYCZNY</t>
  </si>
  <si>
    <t>Wojewódzki Szpital Bródnowski SPZOZ</t>
  </si>
  <si>
    <t xml:space="preserve">Samodzielny Publiczny Zakład Opieki Zdrowotnej </t>
  </si>
  <si>
    <t xml:space="preserve">Nowoczesne wyposażenie szpitala gwarantem bezpieczeństwa zdrowotnego pacjentów 
</t>
  </si>
  <si>
    <t>Samodzielny Zespół Publicznych Zakładów Lecznictwa Otwartego Warszawa Wola</t>
  </si>
  <si>
    <t xml:space="preserve">Poprawa dostępności i jakości świadczonych usług poprzez modernizację oraz zakup niezbędnego wyposażenia dla Przychodni Lekarskich  Samodzielnego Zespołu Publicznych Zakładów Lecznictwa Otwartego Warszawa  Wola </t>
  </si>
  <si>
    <t>Podniesienie jakości usług medycznych w SP ZOZ w Łosicach poprzez zakup tomografu komputerowego, modernizacje i przystosowanie Jednostki do standardów Unii Europejskiej</t>
  </si>
  <si>
    <t>Przebudowa i wyposażenie Zakładu Opieki Długoterminowej z Zakładem Pielęgnacyjno-Opiekuńczym, Zakładem Opiekuńczo-Leczniczym Radomskiego Szpitala Specjalistycznego im. Dr Tytusa Chałubińskiego</t>
  </si>
  <si>
    <t xml:space="preserve">Samodzielny Zespół Publicznych Zakładów Opieki  Zdrowotnej w Nowym Dworze Mazowieckim </t>
  </si>
  <si>
    <t>Utworzenie pracowni tomografii komputerowej w SZPZOZ  w Nowym Dworze Mazowieckim połączone  z budową pomieszczeń pod tą pracownię oraz doposażenie zakładów diagnostyki obrazowej i laboratoryjnej w sprzęt diagnostyczny</t>
  </si>
  <si>
    <t>Rozbudowa i doposażenie do wymogów prawa oddziałów szpitalnych wraz z blokiem operacyjnym Szpitala SP ZOZ w Mławie</t>
  </si>
  <si>
    <t xml:space="preserve"> NZOZ NUKLEOMED KRZTSZTOF STEFAN TOTH</t>
  </si>
  <si>
    <t>POPRAWA DOSTĘPNOŚCI I JAKOŚCI OPIEKI ZDROWOTNEJ POPRZEZ ROZBUDOWĘ WYSOKO SPECJALISTYCZNEJ PRACOWNI BADAŃ SCYNTYGRAFICZNYCH I NZOZ NUKLEOMED</t>
  </si>
  <si>
    <t>Niepubliczny Zakład Opieki Zdrowotnej „MEDICUS”       
Spółka z ograniczoną odpowiedzialnością</t>
  </si>
  <si>
    <t>SAMODZIELNY PUBLICZNY ZAKŁAD OPIEKI ZDROWOTNEJ w GARWOLINIE</t>
  </si>
  <si>
    <t>SAMODZIELNY WOJEWÓDZKI PUBLICZNY ZESPÓŁ ZAKŁADÓW PSYCHIATRYCZNEJ OPIEKI ZDROWOTNEJ IM. DR BARBARY BORZYM W RADOMIU</t>
  </si>
  <si>
    <t>ZAKUP I MONTAŻ APARATU RTG DLA SAMODZIELNEGO WOJEWÓDZKIEGO PUBLICZNEGO ZESPOŁU ZAKŁADÓW PSYCHIATRYCZNEJ OPIEKI ZDROWOTNEJ IM. DR BARBARY BORZYM W RADOMIU</t>
  </si>
  <si>
    <t>Samodzielny Specjalistyczny Zespół Zakładów Opieki Zdrowotnej w Rudce*</t>
  </si>
  <si>
    <t>POWIAT GARWOLIŃSKI</t>
  </si>
  <si>
    <t>Samodzielny Zespół Publicznych Zakładów Opieki Zdrowotnej im. dr Józefa Psarskiego w Ostrołęce</t>
  </si>
  <si>
    <t>Przebudowa i dostosowanie do przepisów obowiązującego prawa Oddziału Wewnętrznego ZOZ w Żyrardowie wraz z wyposażeniem w nowoczesny sprzęt diagnostyczny celem poprawy jakości i dostępności opieki zdrowotnej w regionie zachodniego Mazowsza</t>
  </si>
  <si>
    <t>„JOLLY MED” Spółka z o. o.</t>
  </si>
  <si>
    <t>Zwiększenie dostępności usług medycznych wykonywanych przez NZOZ „JOLLY MED” Sp. z o.o. w ramach świadczeń gwarantowanych przez państwo.</t>
  </si>
  <si>
    <t>Modernizacja, termomodernizacja oraz dostosowanie Samodzielnego Publicznego Zakładu Opieki Zdrowotnej w Nasielsku ul. Sportowa 2 i otoczenia, do wymogów określonych w obowiązujących przepisach oraz dla potrzeb osób niepełnosprawnych</t>
  </si>
  <si>
    <t>Indywidualna Specjalistyczna Praktyka Lekarska GASTROMED - Marek Godlewski</t>
  </si>
  <si>
    <t>Modernizacja budynku Przychodni Rejonowo-Specjalistycznej przy ul. Madalińskiego 13 w Warszawie w celu poprawy jakości udzielanych świadczeń zdrowotnych oraz dostosowania pomieszczeń i urządzeń do wymogów określonych przepisami prawa.</t>
  </si>
  <si>
    <t>Zakup ultrasonografu dla Samodzielnego Publicznego Zakładu Opieki Zdrowotnej – Miejska Przychodnia Zdrowia w Ząbkach</t>
  </si>
  <si>
    <t>Modernizacja budynku SP ZOZ w Radzanowie i zakup wyposażenia.</t>
  </si>
  <si>
    <t>Samodzielny Publiczny Zespół Zakładów Opieki Zdrowotnej w Żurominie</t>
  </si>
  <si>
    <t>Niepubliczny Zakład Opieki Zdrowotnej "VENA" - Jacek Marciniak</t>
  </si>
  <si>
    <t>Poprawa dostępności i jakości usług zdrowotnych poprzez doposażenie w nowoczesny sprzęt  medyczny przychodni NZOZ „Vena” na terenie trzech wiejskich gmin Mazowsza.</t>
  </si>
  <si>
    <t>Rozbudowa, przebudowa , modernizacja i wyposażenie Przychodni Specjalistycznej SPZZOZ w Szydłowcu oraz Przychodni Rejonowych: w Szydłowcu, Majdowie i Wysokiej – dostosowanie do wymogów Rozporządzenia Ministra Zdrowia</t>
  </si>
  <si>
    <t>Przychodnia Lekarska "ŻACZEK" S.C.</t>
  </si>
  <si>
    <t>PRZYCHODNIA  ŻACZEK - FACHOWA OPIEKA W KOMFORTOWYCH WARUNKACH</t>
  </si>
  <si>
    <t>Poprawa dostępności i jakości usług stomatologicznych poprzez doposażenie gabinetu NZOZ Poradnia Stomatologiczna ,,Dentos" w Przesmykach</t>
  </si>
  <si>
    <t>NIEPUBLICZNY ZAKŁAD OPIEKI ZDROWOTNEJ CENTRUM  REHABILITACJI  LECZNICZEJ„FIZ - MED.” Sp. z o.o.</t>
  </si>
  <si>
    <t>Samodzielny Publiczny Zakład Opieki Zdrowotnej  w Węgrowie</t>
  </si>
  <si>
    <t>Modernizacja Ośrodka Zdrowia Pieścirogi w celu pełnego dostosowania do wymogów określonych w obowiązujących przepisach</t>
  </si>
  <si>
    <t>Zakup sprzętu medycznego dla SPZOZ Mińsk Mazowiecki</t>
  </si>
  <si>
    <t>Szpital Powiatowy im. Marii Skłodowskiej  - Curie w Ostrowi Mazowieckiej Samodzielny Publiczny Zespół Zakładów Opieki Zdrowotnej</t>
  </si>
  <si>
    <t xml:space="preserve"> Komplesowe ucyfrowienie Pracowni Obrazowania w Szpitalu Powiatowym im. Marii Skłodowskiej – Curie Samodzielnego Publicznego Zespołu Zakładów Opieki Zdrowotnej w Ostrowi Mazowieckiej </t>
  </si>
  <si>
    <t>EL- MED NZOZ Przychodnia Lekarzy Specjalistów</t>
  </si>
  <si>
    <t xml:space="preserve">Samodzielny Publiczny Zespół Opieki Zdrowotnej </t>
  </si>
  <si>
    <t xml:space="preserve">Samodzielny Publiczny  Zakład Opieki Zdrowotnej w Sokołowie Podlaskim </t>
  </si>
  <si>
    <t>Modernizacja centralnej sterylizatorni i  kuchni w ramach programu dostosowawczego dla SP ZOZ  w Sokołowie Podlaskim w celu podniesienia jakości świadczonych usług medycznych.</t>
  </si>
  <si>
    <t>Zakup sprzętu i aparatury medycznej dla Szpitala Powiatowego im. Marii Skłodowskiej – Curie w Ostrowi Mazowieckiej SPZZOZ</t>
  </si>
  <si>
    <t>Wyposażenie nowootwartej przychodni „Famil-Med” w Międzyborowie w sprzęt i aparaturę medyczną do obsługi pacjentów.</t>
  </si>
  <si>
    <t>Przebudowa i dostosowanie siedziby Samodzielnego Publicznego Zakładu Podstawowej Opieki Zdrowotnej w Iłży przy ul. Bodzentyńskiej 17, zgodnie z Rozporządzeniem Ministra Zdrowia z dnia 10 listopada 2006 r. z późniejszymi zmianami.</t>
  </si>
  <si>
    <t>Samodzielny Publiczny Zaklad Opieki Zdrowotnej - Zespół Zakładów Lecznictwa Otwartego i Zamkniętego im. Duńskiego Czerwonego Krzyża w Makowie Mazowieckim</t>
  </si>
  <si>
    <t xml:space="preserve">Zakup ultrasonografu cyfrowego i wyposażenia Centralnej Sterylizatorni SPZOZ – ZZLOiZ w Makowie Mazowieckim </t>
  </si>
  <si>
    <t>Niepubliczny Zakład Opieki Zdrowotnej "Centrum Medyczne Białołęka"</t>
  </si>
  <si>
    <t>Wyposażenie nowej Przychodni Lekarskiej, oraz doposażenie Wiejskich Ośrodków Zdrowia w Gminie Góra Kalwaria</t>
  </si>
  <si>
    <t>"Zwiększenie poziomu bezpieczeństwa i poprawa zdolności do wykonywania usług medycznych w WSS w Siedlcach, poprzez rozbudowę infrastruktury kubaturowej oraz zakup nowego wyposażenia do Centralnej Sterylizatorni"</t>
  </si>
  <si>
    <t>Niepubliczny Zakład Opieki Zdrowotnej PRO FAMILIA Przychodnia Zdrowia Rodziny</t>
  </si>
  <si>
    <t>Modernizacja i rozbudowa oddziałów: chirurgicznego, wewnętrznego, położniczo-ginekologicznego oraz rehabilitacji ogólnej i kuchni szpitala w Nowym Mieście nad Pilicą</t>
  </si>
  <si>
    <t>Poprawa dostępności i jakości usług podstawowej opieki zdrowotnej poprzez adaptację i modernizację budynku Ośrodka Zdrowia w Baranowie.</t>
  </si>
  <si>
    <t>"Rozbudowa budynku Szpitala Powiatowego w Wyszkowie w celu świadczenia usług ochrony zdrowia zgodnie z obowiązującymi przepisami prawa"</t>
  </si>
  <si>
    <t>Dostosowanie SP ZOZ w Mińsku Mazowieckim do wymogów określonych w obowiązujących przepisach prawa – remonty Oddziałów: Dziecięcego, część B Oddziału Chirurgicznego, Ginekologiczno – Położniczego z salą porodową i salą do cięć cesarskich.</t>
  </si>
  <si>
    <t xml:space="preserve">Samodzielny Publiczny Zakład Opieki Zdrowotnej  w Goszczynie
</t>
  </si>
  <si>
    <t>Modernizacja budynku Samodzielnego Publicznego Zakładu Opieki Zdrowotnej w Goszczynie</t>
  </si>
  <si>
    <t>Załącznik do uchwały zmieniającej uchwałę w sprawie wstępnego wyboru projektów do dofinansowania w ramach Konkursu zamkniętego z preselekcją RPOWM/7.1/1/2008 Priorytet VII „Tworzenie i poprawa warunków dla rozwoju kapitału ludzkiego” dla Działania 7.1 „Infrastruktura służąca ochronie zdrowia i życia” Regionalnego Programu Operacyjnego Województwa Mazowieckiego 2007-2013.</t>
  </si>
  <si>
    <t>SP ZOZ w Mławie</t>
  </si>
  <si>
    <t>Poprawa jakości usług medycznych oraz sposobu zarządzania placówką poprzez kompleksową przebudowę budynku SP ZOZ w Borowiu oraz zakup nowoczesnego sprzetu i wyposażenia.</t>
  </si>
  <si>
    <t>Samodzielny Publiczny Zespół Zakładów Opieki Zdrowotnej  w Wyszkowie</t>
  </si>
  <si>
    <t>Przebudowa i moderniacja pomieszczeń Zakładu Diagnostyki Laboratoryjnej oraz oddziałów Pulmonologicznego i  Rehabilitacji w Samodzielnym Specjalistycznym  Zespole Zakladów  Opieki Zdrowotnej w Rudce</t>
  </si>
  <si>
    <t>Przebudowa i rozbudowa budynków Szpitala Powiatowego w Garwolinie w celu podniesienia jakości usługo medycznych oraz zwiększenia możliwości diagnozowania i leczenia.</t>
  </si>
  <si>
    <t xml:space="preserve">Dostosowanie budynku NZOZ w Wiskitkach do istniejących wymogów poprzez przebudowę i modernizację, w Gminie Wiskitki. </t>
  </si>
  <si>
    <t>Poprawa jakości usług medycznych świadczonych przez NZOZ Przychodnia Medycyny Rodzinnej „Centrum” poprzez zakup specjalistycznego ultrasonografu oraz przeprowadzenie prac modernizacyjnych dostosowujących przychodnie do obowiązujących wymogów.</t>
  </si>
  <si>
    <t>ROZBUDOWA I MODERNIZACJA PORADNI REHABILITACYJNEJ ORAZ ZAKUP SPRZĘTU: ULTRASONOGRAFU,KRIOPOLU, ZESTAWU KOMPUTEROWEGO I NOTEBOOKA</t>
  </si>
  <si>
    <t>Dostosowanie budynku NZOZ w Guzowie, w Gminie Wiskitki, do istniejących wymogów prawa.</t>
  </si>
  <si>
    <t xml:space="preserve">"Dostosowanie SPZOZ w Mińsku Mazowieckim do wymogów określonych w obowiązujących przepisach prawa (nadbudowa 3 piętra) wraz z zakupem sprzętu medycznego i wyposażeniem </t>
  </si>
  <si>
    <t>"Modernizacja oddziałów szpitalnych Szpitala Powiatowego w Wołominie - oddział ortopedii"</t>
  </si>
  <si>
    <t>Nadbudowa dachu i dostosowanie (przebudowa) budynku Ośrodka Zdrowia w Koziebrodach.</t>
  </si>
  <si>
    <t>Modernizacja przychodni przy ul. Szajnochy 8 oraz poradni specjalistycznych w poradni przy ul. Kochowskiego 4 celem dostosowania do wymogów prawa.</t>
  </si>
  <si>
    <t>Modernizacja budynku Przychodni Rejonowo – Specjalistycznej przy ul. Soczi 1 w Warszawie w celu poprawy jakości udzielanych świadczeń zdrowotnych oraz dostosowania pomieszczeń i urządzeń do wymogów określonych przepisami prawa.</t>
  </si>
  <si>
    <t xml:space="preserve">Miejski Samodzielny Publiczny Zakład Opieki Zdrowotnej Nr 1 </t>
  </si>
  <si>
    <t>Rozbudowa Miejskiego Samodzielnego Publicznego Zakładu Opieki Zdrowotnej nr 1 w Wołominie</t>
  </si>
  <si>
    <t>Gmina Nasielsk</t>
  </si>
  <si>
    <t>Modernizacja Gminnego Ośrodka Zdrowia w Rzeczniowie</t>
  </si>
  <si>
    <t xml:space="preserve">Gmina Orońsko </t>
  </si>
  <si>
    <t>Pełne dostosowanie do obowiązujących standardów i przepisów prawa infrastruktury służącej ochronie zdrowia i życia gminy Prażmów - budowa nowego ośrodka zdrowia w Prażmowie i modernizacja ośrodka zdrowia w Uwielinach</t>
  </si>
  <si>
    <t>Poprawa jakości i dostępności opieki zdrowotnej w EL-MED NZOZ Przychodnia Lekarzy Specjalistów poprzez dostosowanie pomieszczeń do wymogów prawa, zakup sprzętu medycznego i wyposażenia oraz kompleksową komputeryzację przychodni.</t>
  </si>
  <si>
    <t>Modernizacja ośrodka zdrowia w gminie Stromiec.</t>
  </si>
  <si>
    <t xml:space="preserve">RPO/01319/08/7.1 </t>
  </si>
  <si>
    <t xml:space="preserve">Poprawa dostępności i jakości świadczeń zdrowotnych w środowisku rozwijającego się osiedla miejskiego, w trosce o zdrowie rodziny.
</t>
  </si>
  <si>
    <t>Beata Mizerska</t>
  </si>
  <si>
    <t>Marek Lewtak</t>
  </si>
  <si>
    <t>Likwidacja barier architektonicznych w  SP ZOZ Błędów wraz z  modernizacją Ośrodków Zdrowia oraz zakup sprzętu medycznego.</t>
  </si>
  <si>
    <t>RAZEM:</t>
  </si>
  <si>
    <t>Całkowita wartość projektów w PLN</t>
  </si>
  <si>
    <t>Miejsce realizacji projektu (Powiat)</t>
  </si>
  <si>
    <t>Miejsce realizacji projektu (Miejscowość)</t>
  </si>
  <si>
    <t>Koszty kwalifikowalne w PLN</t>
  </si>
  <si>
    <t>Wnioskowana kwota z EFRR w PLN</t>
  </si>
  <si>
    <t xml:space="preserve">Średnia punktów oceny Horyzontalnej i Szczegółowej </t>
  </si>
  <si>
    <t xml:space="preserve">Średnia punktów oceny strategicznej </t>
  </si>
  <si>
    <t xml:space="preserve">Suma ze średniej  trzech ocen </t>
  </si>
  <si>
    <t>Siedziba Wnioskodawcy (Powiat)</t>
  </si>
  <si>
    <t>Powiat płoński</t>
  </si>
  <si>
    <t>Siedziba Wnioskodawcy (Miejscowość)</t>
  </si>
  <si>
    <t xml:space="preserve">Powiat grójecki </t>
  </si>
  <si>
    <t>Pruszków</t>
  </si>
  <si>
    <t>Warszawa</t>
  </si>
  <si>
    <t xml:space="preserve">Powiat miński </t>
  </si>
  <si>
    <t>Garwolin</t>
  </si>
  <si>
    <t xml:space="preserve">Powiat pułtuski </t>
  </si>
  <si>
    <t>Pułtusk</t>
  </si>
  <si>
    <t>Łosice</t>
  </si>
  <si>
    <t>Płońsk</t>
  </si>
  <si>
    <t>Powiat m. st. Warszawa</t>
  </si>
  <si>
    <t>Powiat m. Radom</t>
  </si>
  <si>
    <t>Radom</t>
  </si>
  <si>
    <t>Mława</t>
  </si>
  <si>
    <t>Powiat m.st. Warszawa</t>
  </si>
  <si>
    <t>Jedlińsk</t>
  </si>
  <si>
    <t>Powiat radomski</t>
  </si>
  <si>
    <t>Krzynowłoga Mała</t>
  </si>
  <si>
    <t>Żelechów</t>
  </si>
  <si>
    <t xml:space="preserve">Powiat wyszkowski </t>
  </si>
  <si>
    <t>Wyszków</t>
  </si>
  <si>
    <t>Siedlce</t>
  </si>
  <si>
    <t>Powiat garwoliński</t>
  </si>
  <si>
    <t>Sierpc</t>
  </si>
  <si>
    <t>Otwock</t>
  </si>
  <si>
    <t>Grójec</t>
  </si>
  <si>
    <t>Powiat m.Radom</t>
  </si>
  <si>
    <t>Powiat wołomiński</t>
  </si>
  <si>
    <t>Wołomin</t>
  </si>
  <si>
    <t>Iłża</t>
  </si>
  <si>
    <t>Józefów</t>
  </si>
  <si>
    <t xml:space="preserve">Powiat wołomiński </t>
  </si>
  <si>
    <t>Powiat m. Siedlce</t>
  </si>
  <si>
    <t>Powiat legionowski</t>
  </si>
  <si>
    <t>Legionowo</t>
  </si>
  <si>
    <t>Kobyłka</t>
  </si>
  <si>
    <t>Powiat sokołowski</t>
  </si>
  <si>
    <t>Sokołów Podlaski</t>
  </si>
  <si>
    <t>Powiat węgrowski</t>
  </si>
  <si>
    <t>Węgrów</t>
  </si>
  <si>
    <t>Powiat zwoleński</t>
  </si>
  <si>
    <t>Zwoleń</t>
  </si>
  <si>
    <t>Powiat makowski</t>
  </si>
  <si>
    <t>Powiat gostyniński</t>
  </si>
  <si>
    <t>Gostynin</t>
  </si>
  <si>
    <t>Osuchów</t>
  </si>
  <si>
    <t>Ostrów Mazowiecka</t>
  </si>
  <si>
    <t>Powiat warszawski zachodni</t>
  </si>
  <si>
    <t>Powiat m. Płock</t>
  </si>
  <si>
    <t>Płock</t>
  </si>
  <si>
    <t xml:space="preserve">Powiat piaseczyński </t>
  </si>
  <si>
    <t>Tarczyn</t>
  </si>
  <si>
    <t>Powiat grodziski</t>
  </si>
  <si>
    <t>Maków Mazowiecki</t>
  </si>
  <si>
    <t>Baranów</t>
  </si>
  <si>
    <t>Powiat miński</t>
  </si>
  <si>
    <t>Powiat kozienicki</t>
  </si>
  <si>
    <t>Wnioskowana kwota z budżetu państwa (nie zawsze wystąpi)</t>
  </si>
  <si>
    <t xml:space="preserve">Kwota wnioskowana z EFRR + budżetu państwa w PLN </t>
  </si>
  <si>
    <t>Status przedsiebiorstwa</t>
  </si>
  <si>
    <t>09</t>
  </si>
  <si>
    <t>MJWPU.420-59/10</t>
  </si>
  <si>
    <t>1509/10</t>
  </si>
  <si>
    <t>DREWNOMAL Sp. z o.o.</t>
  </si>
  <si>
    <t>Wzmocnienie pozycji konkurencyjnej DREWNOMAL na rynku wyrobów z drewna poprzez rozbudowę potencjału produkcyjnego z wykorzystaniem innowacyjnej technologii drewna klejonego</t>
  </si>
  <si>
    <t>MJWPU.420-33/10</t>
  </si>
  <si>
    <t>1290/10</t>
  </si>
  <si>
    <t>Mini Melts Polska Sp. z o.o.</t>
  </si>
  <si>
    <t>Wdrożenie innowacyjnego procesu technologicznego w produkcji lodów nowej generacji</t>
  </si>
  <si>
    <t>MJWPU.420-38/10</t>
  </si>
  <si>
    <t>1405/10</t>
  </si>
  <si>
    <t>Avalon Spółka z ograniczona odpowiedzialnością</t>
  </si>
  <si>
    <t>Wzrost konkurencyjności firmy Avalon Sp z.o.o poprzez uruchomienie nowej usługi druku cyfrowego i zmianę sposobu świadczenia usługi naświetlania form drukowych</t>
  </si>
  <si>
    <t>07</t>
  </si>
  <si>
    <t>MJWPU.420-67/10</t>
  </si>
  <si>
    <t>1384/10</t>
  </si>
  <si>
    <t>Rozbudowa firmy CRIS-HAN poprzez zakup specjalistycznych maszyn drogowo-budowlanych</t>
  </si>
  <si>
    <t>Powiat żyrardowski</t>
  </si>
  <si>
    <t>Osuchów, Chudolipie</t>
  </si>
  <si>
    <t>Procent maksymalnej liczby punktów możliwych do
zdobycia</t>
  </si>
  <si>
    <t>mikro</t>
  </si>
  <si>
    <t>Powiat wyszkowski</t>
  </si>
  <si>
    <t>Długosiodło</t>
  </si>
  <si>
    <t>Powiat ostrowski</t>
  </si>
  <si>
    <t>MJWPU.420-42/10</t>
  </si>
  <si>
    <t>1378/10</t>
  </si>
  <si>
    <t xml:space="preserve">POL-GLOSS Marek Rutka </t>
  </si>
  <si>
    <t>Utworzenie nowego przedsiębiorstwa POL-GLOSS Marek Rutka poprzez nowe inwestycje w innowacyjne technologie.</t>
  </si>
  <si>
    <t>MJWPU.420-34/10</t>
  </si>
  <si>
    <t>1277/10</t>
  </si>
  <si>
    <t>Niepubliczny Zakład Opieki Zdrowotnej „STOMADENT"</t>
  </si>
  <si>
    <t>rozbudowa firmy NZOZ STOMADENT na rynku stomatologicznym poprzez wdrożenie nowych usług</t>
  </si>
  <si>
    <t>MJWPU.420-116/10</t>
  </si>
  <si>
    <t>1648/10</t>
  </si>
  <si>
    <t>Pokusa Andrzej "LENAAL"</t>
  </si>
  <si>
    <t>Wdrożenie innowacyjnych technologii odlewniczych w celu podniesienia pozycji konkurencyjnej firmy "LENAAL" Andrzej Pokusa</t>
  </si>
  <si>
    <t>MJWPU.420-52/10</t>
  </si>
  <si>
    <t>1430/10</t>
  </si>
  <si>
    <t>Przemysław Papiewski – Praktyka lekarska dentystyczna</t>
  </si>
  <si>
    <t>utworzenie nowego Gabinetu i wdrożenie innowacyjnych usług dentystycznych</t>
  </si>
  <si>
    <t>RADOM</t>
  </si>
  <si>
    <t>MJWPU.420-74/10</t>
  </si>
  <si>
    <t>1552/10</t>
  </si>
  <si>
    <t>MEDICON SPÓŁKA Z OGRANICZONĄ ODPOWIEDZIALNOŚCIĄ</t>
  </si>
  <si>
    <t>UTWORZENIE NOWOCZESNEJ PRACOWNI DIAGNOSTYKI RAKA PIERSI POPRZEZ ZAKUP INNOWACYJNEJ CYFROWEJ APARATURY MEDYCZNEJ I WDROŻENIU SYSTEMU CAD (Computer-aided Diagnosis and Detection)</t>
  </si>
  <si>
    <t>MJWPU.420-119/10</t>
  </si>
  <si>
    <t>1609/10</t>
  </si>
  <si>
    <t>Przedsiębiorstwo Produkcyjno-Handlowo-Usługowe i Transportowe "MARTER" Góreccy Spółka Jawna</t>
  </si>
  <si>
    <t>„Unowocześnienie wyposażenia przedsiębiorstwa poprzez zakup innowacyjnej linii do paletyzacji butelek PET”</t>
  </si>
  <si>
    <t>MJWPU.420-70/10</t>
  </si>
  <si>
    <t>1592/10</t>
  </si>
  <si>
    <t>Krzysztof Nalewajek ESKAPOL Spółka Jawna</t>
  </si>
  <si>
    <t xml:space="preserve">Poprawa konkurencyjności firmy Eskapol poprzez inwestycje </t>
  </si>
  <si>
    <t>Powiat sierpecki</t>
  </si>
  <si>
    <t>MJWPU.420-54/10</t>
  </si>
  <si>
    <t>1433/10</t>
  </si>
  <si>
    <t>Firma Handlowa "JANKO" Strzelec Jan</t>
  </si>
  <si>
    <t xml:space="preserve">Budowa elektrowni wiatrowej w Cierpigorzu w ramach rozbudowy przedsiębiorstwa „JANKO” Strzelec Jan. </t>
  </si>
  <si>
    <t>MJWPU.420-88/10</t>
  </si>
  <si>
    <t>1451/10</t>
  </si>
  <si>
    <t>MK PRODUCTION SPÓŁKA Z OGRANICZONĄ ODPOWIEDZIALNOŚCIĄ</t>
  </si>
  <si>
    <t xml:space="preserve">Wzrost konkurencyjności firmy poprzez zakup zaawansowanego technologicznie sprzętu do produkcji telewizyjnej  w technologii HD </t>
  </si>
  <si>
    <t>MJWPU.420-21/10</t>
  </si>
  <si>
    <t>1244/10</t>
  </si>
  <si>
    <t>FANO Sp. z o.o.</t>
  </si>
  <si>
    <t>Wzrost konkurencyjności Fano Sp. Z o.o.  na rynku międzynarodowym poprzez zakup i wdrożenie innowacyjnej linii technologicznej umożliwiającej wytwarzanie nowych produktów</t>
  </si>
  <si>
    <t>MJWPU.420-47/10</t>
  </si>
  <si>
    <t>1390/10</t>
  </si>
  <si>
    <t>Zakłady Drzewne "Gajewski" Michał Gajewski</t>
  </si>
  <si>
    <t>Podniesienie konkurencyjności firmy Zakłady Drzewne „Gajewski” Michał Gajewski poprzez wdrożenie innowacyjnych rozwiązań technologicznych</t>
  </si>
  <si>
    <t>MJWPU.420-175/10</t>
  </si>
  <si>
    <t>1703/10</t>
  </si>
  <si>
    <t>Polski Druk Sp. z o.o.</t>
  </si>
  <si>
    <t>MJWPU.420-218/10</t>
  </si>
  <si>
    <t>1761/10</t>
  </si>
  <si>
    <t>Drukarnia Sieradzki Bogusław Sieradzki</t>
  </si>
  <si>
    <t>Wzrost międzynarodowej konkurencyjności przedsiębiorstwa Drukarnia Sieradzki,  dzięki implementacji innowacyjnej na skalę świata technologii kompleksowych rozwiązań drukarskich oraz drukowania  specjalistycznych produktów poligraficznych</t>
  </si>
  <si>
    <t>MJWPU.420-20/10</t>
  </si>
  <si>
    <t>1238/10</t>
  </si>
  <si>
    <t>Mediaprint Polska sp. z o. o.</t>
  </si>
  <si>
    <t>Wzrost konkurencyjności Mediaprint Sp. z o.o.  poprzez zakup i wdrożenie innowacyjnej linii technologicznej umożliwiającej wytwarzanie nowych produktów</t>
  </si>
  <si>
    <t>MJWPU.420-29/10</t>
  </si>
  <si>
    <t>1349/10</t>
  </si>
  <si>
    <t>AHMA 2 MACIEJ ANDRZEJ ROGALA</t>
  </si>
  <si>
    <t xml:space="preserve">„Sukces jest piękny II – zwiększenie konkurencyjności firmy AHMA 2 poprzez wprowadzenie innowacyjnych usług medycyny estetycznej i dermokosmetyki” </t>
  </si>
  <si>
    <t>MJWPU.420-35/10</t>
  </si>
  <si>
    <t>1383/10</t>
  </si>
  <si>
    <t>PRZEDSIĘBIORSTWO PRODUKCYJNO – HANDLOWO - USŁUGOWE „PAP-TRANS” DANUTA SZYSZ STEFAN SZYSZ SPÓŁKA JAWNA</t>
  </si>
  <si>
    <t>Rozwój przedsiębiorstwa i poprawa konkurencyjności Pap – Trans Sp.j. poprzez zakup hali produkcyjnej oraz maszyn do produkcji papieru i wyrobów papierniczych</t>
  </si>
  <si>
    <t>MJWPU.420-108/10</t>
  </si>
  <si>
    <t>1579/10</t>
  </si>
  <si>
    <t>Andrzej Kowalczyk, Małgorzata Kowalczyk prowadzący działalność gospodarczą w formie spółki cywilnej pod nazwą "Towarzystwo Przemysłowe WEGA"</t>
  </si>
  <si>
    <t>Zakup innowacyjnych maszyn i urządzeń w celu podniesienia konkurencyjności WEGA s.c.</t>
  </si>
  <si>
    <t>MJWPU.420-117/10</t>
  </si>
  <si>
    <t>1345/10</t>
  </si>
  <si>
    <t>AGK MANAGEMENT SP. Z O.O.</t>
  </si>
  <si>
    <t xml:space="preserve">Rozwój przedsiębiorczości poprzez utworzenie firmy specjalizującej się w mobilnym zarządzaniu nieruchomościami. </t>
  </si>
  <si>
    <t>MJWPU.420-159/10</t>
  </si>
  <si>
    <t>1534/10</t>
  </si>
  <si>
    <t>Przedsiębiorstwo Produkcyjno – Handlowe “MAR-JAN” Henryk Marian Michalczyk, Agnieszka Maria Laszczyk  i Katarzyna Hanna Panfil Spółka Jawna</t>
  </si>
  <si>
    <t>Podniesienie konkurencyjności Przedsiębiorstwa Produkcyjno-Handlowego „MAR-JAN”  poprzez zakup nowoczesnych maszyn i wprowadzenie do oferty nowych produktów</t>
  </si>
  <si>
    <t>MJWPU.420-161/10</t>
  </si>
  <si>
    <t>1864/10</t>
  </si>
  <si>
    <t>Hello Coffee Sp. z o.o.</t>
  </si>
  <si>
    <t>Wzrost konkurencyjności firmy Hello Coffe Sp. z o.o. poprzez rozwój dystrybucji numerycznej innowacyjnej oferty sprzedaży napojów gorących</t>
  </si>
  <si>
    <t>MJWPU.420-198/10</t>
  </si>
  <si>
    <t>1706/10</t>
  </si>
  <si>
    <t>A8 ARCHITEKTURA Piotr Lewandowski</t>
  </si>
  <si>
    <t xml:space="preserve">Rozbudowa i rozwój pracowni architektonicznej poprzez wdrożenie  innowacyjnych technologii oraz  utworzenie i  wyposażenie nowych miejsc pracy. </t>
  </si>
  <si>
    <t>MJWPU.420-200/10</t>
  </si>
  <si>
    <t>1833/10</t>
  </si>
  <si>
    <t>PHUP Agora Wojciech Pstrzoch</t>
  </si>
  <si>
    <t>Wprowadzenie innowacyjnej usługi odzysku urodzajnej ziemi z terenów inwestycyjnych</t>
  </si>
  <si>
    <t>MJWPU.420-219/10</t>
  </si>
  <si>
    <t>1629/10</t>
  </si>
  <si>
    <t>RESURS Andrzej Radziszewski</t>
  </si>
  <si>
    <t>Zwiększenie konkurencyjności firmy RESURS poprzez wdrożenie nowych technologii z zakresu inżynierii powierzchni oraz diagnostyki technicznej w budowie i eksploatacji urządzeń przemysłowych.</t>
  </si>
  <si>
    <t>MJWPU.420-224/10</t>
  </si>
  <si>
    <t>1248/10</t>
  </si>
  <si>
    <t>Wzrost konkurencyjności LUKAS S.C. poprzez implementację innowacyjnej technologii prania wodnego, Lagoon-Woolmark</t>
  </si>
  <si>
    <t>MJWPU.420-49/10</t>
  </si>
  <si>
    <t>1449/10</t>
  </si>
  <si>
    <t>JARBETAL J. Szkiela B. Szkiela Spółka Jawna</t>
  </si>
  <si>
    <t>Wdrożenie innowacyjnych technologii projektowania i produkcji schodów, drzwi i mebli w firmie Jarbetal Sp. j.</t>
  </si>
  <si>
    <t>MJWPU.420-147/10</t>
  </si>
  <si>
    <t>1673/10</t>
  </si>
  <si>
    <t>Medic Dental Jan Trembczyk</t>
  </si>
  <si>
    <t>Wzrost konkurencyjności firmy Medic Dental poprzez zakup innowacyjnych technologii stomatologicznych</t>
  </si>
  <si>
    <t>MJWPU.420-472/10</t>
  </si>
  <si>
    <t>1771/10</t>
  </si>
  <si>
    <t>"FOL-DRUK" Stanisław Szczechowicz Spółka Jawna</t>
  </si>
  <si>
    <t>Istotny wzrost konkurencyjności firmy "FOL-DRUK" poprzez zakup ultranowoczesnych maszyn drukarskich i rozszerzenie oferty produktowej</t>
  </si>
  <si>
    <t>MJWPU.420-318/10</t>
  </si>
  <si>
    <t>1753/10</t>
  </si>
  <si>
    <t>P.H.U. Usługi Brukarskie - Dariusz Korcz</t>
  </si>
  <si>
    <t>Podniesienie konkurencyjności P.H.U. Usługi brukarskie - Dariusz Korcz dzięki wprowadzeniu nowego produktu i udoskonaleniu obecnych usług brukarskich w efekcie zakupu środków trwałych</t>
  </si>
  <si>
    <t>MJWPU.420-334/10</t>
  </si>
  <si>
    <t>1901/10</t>
  </si>
  <si>
    <t>MEBLE 21 Sp. J. Ciastoń Wojciech i Grzegorz</t>
  </si>
  <si>
    <t>Wdrożenie innowacyjnej technologii oklejania klejami poliuretanowymi</t>
  </si>
  <si>
    <t>MJWPU.420-183/10</t>
  </si>
  <si>
    <t>1580/10</t>
  </si>
  <si>
    <t>"MAPHOND" HONDRA MAREK I PAWEŁ SPÓŁKA JAWNA</t>
  </si>
  <si>
    <t>PODNIESIENIE KONKURENCYJNOŚCI SPÓŁKI POPRZEZ ZAKUP I WDROŻENIE NOWOCZESNYCH I INNOWACYJNYCH MASZYN W POSTACI AUTOMATYCZNEGO CENTRUM SZLIFIERSKIEGO ORAZ URZĄDZENIA DO NAPRĘŻANIA KORPUSÓW PIŁ</t>
  </si>
  <si>
    <t>MJWPU.420-315/10</t>
  </si>
  <si>
    <t>1862/10</t>
  </si>
  <si>
    <t>INTER-MAX SZCZERBA Spółka Jawna</t>
  </si>
  <si>
    <t xml:space="preserve">Wzrost konkurencyjności i innowacyjności firmy Inter-Max Szczerba Sp. J., poprzez dywersyfikację produkcji przedsiębiorstwa opartej o wprowadzenie nowych dodatkowych, dotychczas nieoferowanych produktów </t>
  </si>
  <si>
    <t>MJWPU.420-470/10</t>
  </si>
  <si>
    <t>1594/10</t>
  </si>
  <si>
    <t>BEL SYSTEM Sp. z o.o.</t>
  </si>
  <si>
    <t>Wdrożenie innowacyjnej usługi dezintegracji odpadów biologicznych</t>
  </si>
  <si>
    <t>MJWPU.420-114/10</t>
  </si>
  <si>
    <t>1557/10</t>
  </si>
  <si>
    <t>ICEBERG Andrzej Mazur</t>
  </si>
  <si>
    <t xml:space="preserve">Architektura Chłodu - Wzrost konkurencyjności firmy ICEBERG 
poprzez zakup nowoczesnych maszyn budowlanych i wprowadzenie nowych usług
</t>
  </si>
  <si>
    <t>MJWPU.420-124/10</t>
  </si>
  <si>
    <t>1573/10</t>
  </si>
  <si>
    <t>Grupa Marcova Polska Spółka z ograniczoną odpowiedzialnością Spółka komandytowa</t>
  </si>
  <si>
    <t>Podniesienie konkurencyjności przedsiębiorstwa Grupa Marcova Polska Sp. z o.o. Sp. Komandytowa poprzez wprowadzenie do oferty nowych produktów i usług</t>
  </si>
  <si>
    <t>MJWPU.420-191/10</t>
  </si>
  <si>
    <t>1693/10</t>
  </si>
  <si>
    <t>Przedsiębiorstwo „MIK” Roboty Ziemne i Drogowe Jan Miklewski</t>
  </si>
  <si>
    <t>Wzrost konkurencyjności przedsiębiorstwa "MIK" Roboty Ziemne i Drogowe Jan Miklewski poprzez zakup innowacyjnej kruszarki.</t>
  </si>
  <si>
    <t>MJWPU.420-260/10</t>
  </si>
  <si>
    <t>1638/10</t>
  </si>
  <si>
    <t>ARTEK Artur Żochowski</t>
  </si>
  <si>
    <t>Rozwój przedsiębiorstwa ARTEK Artur Żochowski poprzez zakup nowej maszyny do produkcji serwetek gastronomicznych</t>
  </si>
  <si>
    <t>MJWPU.420-291/10</t>
  </si>
  <si>
    <t>1484/10</t>
  </si>
  <si>
    <t>Jan i Barbara Iwańczuk skup i sprzedaż złomu</t>
  </si>
  <si>
    <t>„Wzrost konkurencyjności przedsiębiorstwa poprzez zakup nowoczesnej maszyny – ładowarki do złomu wraz z osprzętem”</t>
  </si>
  <si>
    <t>MJWPU.420-304/10</t>
  </si>
  <si>
    <t>2006/10</t>
  </si>
  <si>
    <t>Polmet Sp. z o.o.</t>
  </si>
  <si>
    <t>Wzrost konkurencyjności firmy Polmet Sp. z o.o. poprzez zasadniczą zmianę procesu produkcyjnego związaną z zakupem malarni proszkowej, robota spawalniczego oraz  laserowej wycinarko-grawerki</t>
  </si>
  <si>
    <t>MJWPU.420-307/10</t>
  </si>
  <si>
    <t>1482/10</t>
  </si>
  <si>
    <t>J.S. Hamilton ”Mazowsze” Spółka z ograniczoną odpowiedzialnością</t>
  </si>
  <si>
    <t>Wzrost konkurencyjności przedsiębiorstwa poprzez rozszerzenie asortymentu usług laboratoryjnych wynikiem zakupu innowacyjnych urządzeń</t>
  </si>
  <si>
    <t>MJWPU.420-324/10</t>
  </si>
  <si>
    <t>2045/10</t>
  </si>
  <si>
    <t xml:space="preserve">COMENSAL PRZEMYSŁAW NEJNO </t>
  </si>
  <si>
    <t>MJWPU.420-584/10</t>
  </si>
  <si>
    <t>2001/10</t>
  </si>
  <si>
    <t>Z.Borawski P.P.H.U. Borawski Zdzisław</t>
  </si>
  <si>
    <t>Wzrost konkurencyjności przedsiębiorstwa Z.Borawski P.P.H.U., poprzez zakup innowacyjnej maszyny do gięcia drutu umożliwiającej rozszerzenie dotychczasowej oferty usługowej na rynku krajowym i międzynarodowym.</t>
  </si>
  <si>
    <t>MJWPU.420-656/10</t>
  </si>
  <si>
    <t>2142/10</t>
  </si>
  <si>
    <t>Bio-Active Dystrybucja Sp. z o.o.</t>
  </si>
  <si>
    <t xml:space="preserve">BIO-ACTIVE – ROZWÓJ PRZEDSIĘBIORSTWA </t>
  </si>
  <si>
    <t>MJWPU.420-667/10</t>
  </si>
  <si>
    <t>1779/10</t>
  </si>
  <si>
    <t>INTERNATIONAL PLASTIK POLSKA Spółka z ograniczoną odpowiedzialnością</t>
  </si>
  <si>
    <t>Wdrożenie innowacyjnej technologii produkcji sztućców dwuwarstwowych z wykorzystaniem materiału pochodzącego z recyklingu.</t>
  </si>
  <si>
    <t>MJWPU.420-84/10</t>
  </si>
  <si>
    <t>1577/10</t>
  </si>
  <si>
    <t>"NORCO POLSKA" Spółka z ograniczoną odpowiedzialnością</t>
  </si>
  <si>
    <t>Wdrożenie innowacyjnych technologii i nowych produktów w celu podniesienia konkurencyjności firmy NORCO Polska Sp. z o.o.</t>
  </si>
  <si>
    <t>MJWPU.420-559/10</t>
  </si>
  <si>
    <t>1649/10</t>
  </si>
  <si>
    <t>Arkadiusz Węgliński, Leszek Szymański prowadzący działalność gospodarczą w formie spółki cywilnej pod nazwą "AUTO - ARGAZ s.c. A. Węgliński &amp; L. Szymański"</t>
  </si>
  <si>
    <t>Wzmocnienie pozycji rynkowej AUTO - ARGAZ s.c.  A. Węgliński &amp; L. Szymański poprzez budowę rozlewni gazu propan butan w butle o wadze 11 kg.</t>
  </si>
  <si>
    <t>MJWPU.420-140/10</t>
  </si>
  <si>
    <t>1747/10</t>
  </si>
  <si>
    <t>Monika Lachowicz-Naborowska, Carmen  Vincent prowadzący działalność w formie spółki cywilnej pod nazwą Dermologica s.c</t>
  </si>
  <si>
    <t>Zakup lokalu oraz wyposażenia w celu utworzenia nowego ośrodka pn.: Medyczne Centrum Dermatologii i Kosmetologii - „DermoLogica".</t>
  </si>
  <si>
    <t>MJWPU.420-129/10</t>
  </si>
  <si>
    <t>1558/10</t>
  </si>
  <si>
    <t>PG OMEGA Piotr Garlej</t>
  </si>
  <si>
    <t>Dywersyfikacja usług firmy PG OMEGA poprzez zakup i wdrożenie innowacyjnej technologii do wykonywania precyzyjnych bezwykopowych poziomych przecisków sterowanych</t>
  </si>
  <si>
    <t>MJWPU.420-153/10</t>
  </si>
  <si>
    <t>1503/10</t>
  </si>
  <si>
    <t>Wzrost konkurencyjności Spółki Mega-Aluminium poprzez rozbudowę potencjału operacyjnego w dziedzinie innowacyjnych systemów aluminiowo-szklanych dla budownictwa</t>
  </si>
  <si>
    <t>MJWPU.420-26/10</t>
  </si>
  <si>
    <t>1363/10</t>
  </si>
  <si>
    <t>„EKO-BEN” SPÓŁKA Z OGRANICZONĄ ODPOWIEDZIALNOŚCIĄ</t>
  </si>
  <si>
    <t>Wzrost konkurencyjności EKO-BEN Sp. z o.o. na rynku międzynarodowym poprzez zakup i wdrożenie innowacyjnej linii technologicznej umożliwiającej wytwarzanie nowych produktów.</t>
  </si>
  <si>
    <t>MJWPU.420-281/10</t>
  </si>
  <si>
    <t>1792/10</t>
  </si>
  <si>
    <t>Clarena spółka z ograniczoną odpowiedzialnością spółka komandytowa</t>
  </si>
  <si>
    <t>Wdrożenie innowacji: produktowej, procesowej i organizacyjnej w firmie CLARENA dzięki uruchomieniu nowego centrum usługowo-szkoleniowego w Warszawie.</t>
  </si>
  <si>
    <t>MJWPU.420-362/10</t>
  </si>
  <si>
    <t>1837/10</t>
  </si>
  <si>
    <t>Impladent D.Niesiobędzki Sp. J.</t>
  </si>
  <si>
    <t>Utworzenie  CENTRUM PRZESZCZEPÓW TKANEK MIĘKKICH I KOŚCI na Mazowszu</t>
  </si>
  <si>
    <t>MJWPU.420-440/10</t>
  </si>
  <si>
    <t>1851/10</t>
  </si>
  <si>
    <t>Niepubliczny Specjalistyczny Zakład Opieki Zdrowotnej "Olsztyńska" Dębińska, Szczepanowska - Spółka Partnerska - Lekarze</t>
  </si>
  <si>
    <t xml:space="preserve">„Wzrost konkurencyjności i innowacyjności Niepublicznego Specjalistycznego Zakładu Opieki Zdrowotnej „Olsztyńska” Dębińska, Szczepanowska – Spółka Partnerska-Lekarze w Radomiu poprzez zakup nieruchomości zabudowanej, sprzętu i aparatury medycznej” </t>
  </si>
  <si>
    <t>MJWPU.420-527/10</t>
  </si>
  <si>
    <t>2034/10</t>
  </si>
  <si>
    <t>Wdrożenie nowych technologii i innowacyjnych technik w PPHU "SMAK"</t>
  </si>
  <si>
    <t>MJWPU.420-308/10</t>
  </si>
  <si>
    <t>1590/10</t>
  </si>
  <si>
    <t>Rafał Gumowski, Arayik Nersisyan prowadzący działalność gospodarczą w formie spółki cywilnej pod nazwą „VIMA Usługi Poligraficzne – Rafał Gumowski, Arayik Nersisyan”</t>
  </si>
  <si>
    <t>Poprawa pozycji konkurencyjnej na rynku dzięki dywersyfikacji oferty w wyniku wdrożenia innowacyjnych technologii produkcji</t>
  </si>
  <si>
    <t>MJWPU.420-352/10</t>
  </si>
  <si>
    <t>1782/10</t>
  </si>
  <si>
    <t>Automatyzacja procesu pakowania na linii produkcyjnej ciastek</t>
  </si>
  <si>
    <t>MJWPU.420-391/10</t>
  </si>
  <si>
    <t>1689/10</t>
  </si>
  <si>
    <t xml:space="preserve">„Wprowadzenie usługi sprzedaży metodą Just In Time sposobem na wzrost konkurencyjności firmy Feniks w regionie” </t>
  </si>
  <si>
    <t>MJWPU.420-450/10</t>
  </si>
  <si>
    <t>1865/10</t>
  </si>
  <si>
    <t>SYNTETPOL, Piotr Dziekoński</t>
  </si>
  <si>
    <t>Wzrost konkurencyjności przedsiębirstwa SYNTETPOL poprzez inwestycję w maszyny i urządzenia</t>
  </si>
  <si>
    <t>MJWPU.420-452/10</t>
  </si>
  <si>
    <t>2173/10</t>
  </si>
  <si>
    <t>Inter Europol Piekarnia Szwajcarska S.A.</t>
  </si>
  <si>
    <t>Zakup innowacyjnej linii technologicznej przez firmę Inter Europol Piekarnia Szwajcarska S.A.</t>
  </si>
  <si>
    <t>MJWPU.420-455/10</t>
  </si>
  <si>
    <t>1741/10</t>
  </si>
  <si>
    <t>Krzysztof Flak i Mirosław Góreczny Widok spółka jawna</t>
  </si>
  <si>
    <t>Modernizacja linii produkcyjnej</t>
  </si>
  <si>
    <t>MJWPU.420-456/10</t>
  </si>
  <si>
    <t>2000/10</t>
  </si>
  <si>
    <t>Słodkie Upominki Ryszard Garmada</t>
  </si>
  <si>
    <t>Wdrożenie własnej, opatentowanej technologii produkcyjnej przez firmę Słodkie Upominki Ryszard Garmada.</t>
  </si>
  <si>
    <t>MJWPU.420-461/10</t>
  </si>
  <si>
    <t>2057/10</t>
  </si>
  <si>
    <t>Nexus Instruments J.Kobylski i Wspólnicy Spółka Jawna</t>
  </si>
  <si>
    <t>Wzrost konkurencyjności firmy Nexus sp. jawna na rynku krajowym i międzynarodowym poprzez wdrożenie innowacyjnych rozwiązań technologicznych umożliwiających wprowadzenie nowej klasy gitar – Nexus JBN 70’s</t>
  </si>
  <si>
    <t>MJWPU.420-474/10</t>
  </si>
  <si>
    <t>1563/10</t>
  </si>
  <si>
    <t>Sobtrade Spółka z ograniczoną odpowiedzialnością</t>
  </si>
  <si>
    <t xml:space="preserve">„Wzrost konkurencyjności przedsiębiorstwa Sobtrade Sp. z o.o. poprzez wprowadzenie do produkcji dwóch innowacyjnych rodzajów wyrobów”.  </t>
  </si>
  <si>
    <t>MJWPU.420-478/10</t>
  </si>
  <si>
    <t>1621/10</t>
  </si>
  <si>
    <t>Zakład Wielobranżowy „HAK-POL” Zbigniew Bizub</t>
  </si>
  <si>
    <t>Podniesienie konkurencyjności Przedsiębiorstwa poprzez zapewnienie dostępu do nowych technologii  w zakresie malowania proszkowego  i obróbki laserowej przy produkcji haków holowniczych</t>
  </si>
  <si>
    <t>MJWPU.420-480/10</t>
  </si>
  <si>
    <t>1622/10</t>
  </si>
  <si>
    <t>MAAN spółka z ograniczoną odpowiedzialnością</t>
  </si>
  <si>
    <t>Unowocześnienie parku maszynowego w celu wzmocnienia konkurencyjności i poszerzenia możliwości produkcyjnych Spółki MAAN</t>
  </si>
  <si>
    <t>MJWPU.420-606/10</t>
  </si>
  <si>
    <t>2012/10</t>
  </si>
  <si>
    <t>Zakład Produkcji Urządzeń Oświetleniowych i Elektrycznych „ELGIS – GARBATKA” Spółka z ograniczoną odpowiedzialnością</t>
  </si>
  <si>
    <t>Poprawa konkurencyjności  Z P U O i E „ELGIS – Garbatka”  poprzez   wdrożenie innowacyjnej technologii produkcji słupów oświetleniowych oraz   wprowadzenie produkcji innowacyjnych produktów dla energetyki i drogownictwa</t>
  </si>
  <si>
    <t>MJWPU.420-616/10</t>
  </si>
  <si>
    <t>1999/10</t>
  </si>
  <si>
    <t>W.A.Z.G. Mesgum Mieczysław Włostowski</t>
  </si>
  <si>
    <t>Wzrost konkurencyjności W.A.Z.G. Mesgum Mieczysław Włostowski poprzez wdrożenie innowacyjnych technologii wtryskiwania elastomerów i stałego silikonu oraz wygrzewania elementów gumowych.</t>
  </si>
  <si>
    <t>MJWPU.420-621/10</t>
  </si>
  <si>
    <t>2064/10</t>
  </si>
  <si>
    <t xml:space="preserve"> Magdalena Mejer Nowakowska, Klaudiusz Sobieski prowadzący działalność gospodarczą w formie spółki cywilnej pod nazwą MS STEEL S.C.</t>
  </si>
  <si>
    <t>Innowacyjny  MAZOWIECKI WKRĘT- Podniesienie konkurencyjności i rozwój firmy poprzez zakup innowacyjnych urządzeń.</t>
  </si>
  <si>
    <t>MJWPU.420-629/10</t>
  </si>
  <si>
    <t>1888/10</t>
  </si>
  <si>
    <t>Profil Solutions Magdalena Kosowicz</t>
  </si>
  <si>
    <t>Rozwój firmy Profil Solutions - wprowadzenie nowoczesnych, niszowych produktów na rynek dzięki wdrożeniu innowacyjnej technologii pakowania</t>
  </si>
  <si>
    <t>MJWPU.420-679/10</t>
  </si>
  <si>
    <t>2078/10</t>
  </si>
  <si>
    <t>KLON-R Dariusz Szumacher</t>
  </si>
  <si>
    <t>Zakup innowacyjnej linii technologicznej do sortowania odpadów</t>
  </si>
  <si>
    <t>MJWPU.420-639/10</t>
  </si>
  <si>
    <t>2115/10</t>
  </si>
  <si>
    <t>Przedsiębiorstwo Produkcyjno-Handlowa-Usługowe "ELZMARK" Marek Marszałek</t>
  </si>
  <si>
    <t>Rozwój zakładu elementów złącznych ELZMARK</t>
  </si>
  <si>
    <t>MJWPU.420-654/10</t>
  </si>
  <si>
    <t>1852/10</t>
  </si>
  <si>
    <t>MAZAT Sp. z o.o.</t>
  </si>
  <si>
    <t xml:space="preserve">Rozwój przedsiębiorstwa MAZAT Sp. z o.o. poprzez rozszerzenie zakresu działalności </t>
  </si>
  <si>
    <t>MJWPU.420-661/10</t>
  </si>
  <si>
    <t>2129/10</t>
  </si>
  <si>
    <t>Rozwój przez innowacje dla budownictwa</t>
  </si>
  <si>
    <t>MJWPU.420-418/10</t>
  </si>
  <si>
    <t>2043/10</t>
  </si>
  <si>
    <t>"BYŚ" Wojciech Byśkiniewicz</t>
  </si>
  <si>
    <t>Wdrożenie innowacyjnej technologii do produkcji nowego surowca wtórnego z wykorzystaniem automatycznej linii sortowania odpadów komunalnych niesegregowanych.</t>
  </si>
  <si>
    <t>MJWPU.420-490/10</t>
  </si>
  <si>
    <t>2080/10</t>
  </si>
  <si>
    <t>AGD PASTERSKI Spółka Jawna</t>
  </si>
  <si>
    <t>Wzrost konkurencyjności Spółki AGD PASTERSKI poprzez zakup innowacyjnej linii do produkcji włosia szczotkarskiego</t>
  </si>
  <si>
    <t>MJWPU.420-99/10</t>
  </si>
  <si>
    <t>1632/10</t>
  </si>
  <si>
    <t>Zakład Przemysłu Cukierniczego „MILANÓWEK” Sobieraj Bogumił</t>
  </si>
  <si>
    <t>Rozwój ZPC Milanówek poprzez wdrożenie technologii  produkcji i pakowania nowych wyrobów</t>
  </si>
  <si>
    <t>MJWPU.420-351/10</t>
  </si>
  <si>
    <t>1850/10</t>
  </si>
  <si>
    <t xml:space="preserve">RS PLAST Spółka z ograniczoną odpowiedzialnością </t>
  </si>
  <si>
    <t>Innowacyjna technologia produkcji bakteriobójczych worków wielowarstwowych na odpady</t>
  </si>
  <si>
    <t>MJWPU.420-234/10</t>
  </si>
  <si>
    <t>1783/10</t>
  </si>
  <si>
    <t>ALDI-SCAN Romuald Dębski</t>
  </si>
  <si>
    <t>Rozszerzenie oferty w zakresie diagnostyki prenatalnej i podniesienie jakości usług przedsiębiorstwa Aldi-Scan</t>
  </si>
  <si>
    <t>MJWPU.420-155/10</t>
  </si>
  <si>
    <t>1736/10</t>
  </si>
  <si>
    <t xml:space="preserve"> Prywatny Gabinet Ginekologiczny Tadeusz Żurawik</t>
  </si>
  <si>
    <t>Podniesienie konkurencyjności Prywatnego Gabinetu Ginekologicznego Tadeusz Żurawik, poprzez rozszerzenie zakresu świadczonych usług o innowacyjne metody rehabilitacyjne i nowoczesne metody diagnostyczne w ginekologii</t>
  </si>
  <si>
    <t>MJWPU.420-173/10</t>
  </si>
  <si>
    <t>1679/10</t>
  </si>
  <si>
    <t>Przedsiębiorstwo Robót Drogowych i Inżynieryjnych Hydrogeo sp. z o.o.</t>
  </si>
  <si>
    <t>Podniesienie konkurencyjności firmy Hydrogeo poprzez zakup innowacyjnych środków trwałych</t>
  </si>
  <si>
    <t>MJWPU.420-174/10</t>
  </si>
  <si>
    <t>1678/10</t>
  </si>
  <si>
    <t>P.U.H. „POLMOT” Węgrzynowski Paweł</t>
  </si>
  <si>
    <t>Wzmocnienie pozycji konkurencyjnej POLMOT na rynku usług motoryzacyjnych poprzez wdrożenie najnowszych technologii w dziedzinie diagnostyki pojazdów osobowych i ciężarowych z jednoczesnym rozbudowaniem potencjału operacyjnego Firmy</t>
  </si>
  <si>
    <t>MJWPU.420-249/10</t>
  </si>
  <si>
    <t>1777/10</t>
  </si>
  <si>
    <t>Przedsiębiorstwo Budownictwa Ogólnego i Zagospodarowania Terenów Zielonych "Budrox" Spółka z ograniczoną odpowiedzialnością</t>
  </si>
  <si>
    <t>Wzrost konkurencyjności firmy Budrox przez uruchomienie nowej produkcji ślusarsko – spawalniczej</t>
  </si>
  <si>
    <t>MJWPU.420-438/10</t>
  </si>
  <si>
    <t>1743/10</t>
  </si>
  <si>
    <t>REDAR Przedsiębiorstwo Produkcyjno Handlowo Usługowe Ryszard Klepacz.</t>
  </si>
  <si>
    <t xml:space="preserve">Zasadnicza zmiana procesu produkcyjnego oraz wprowadzenie na rynek nowej usługi poprzez modernizację parku maszynowego z wykorzystaniem innowacyjnych technologii w firmie REDAR.
</t>
  </si>
  <si>
    <t>MJWPU.420-533/10</t>
  </si>
  <si>
    <t>2121/10</t>
  </si>
  <si>
    <t xml:space="preserve">PBM POŁUDNIE Spółka Akcyjna </t>
  </si>
  <si>
    <t>„Innowacyjne budownictwo” – Podniesienie innowacyjności oraz konkurencyjności przedsiębiorstwa PBM Południe S.A. przez zakup nowoczesnej maszyny do produkcji betonu i maszyny do utylizacji odpadów poprodukcyjnych.</t>
  </si>
  <si>
    <t>MJWPU.420-534/10</t>
  </si>
  <si>
    <t>1878/10</t>
  </si>
  <si>
    <t>Coffee Service spółka z ograniczoną odpowiedzialnością</t>
  </si>
  <si>
    <t>Podniesienie konkurencyjności firmy Coffee Service sp. z o.o. poprzez zakup innowacyjnych urządzeń pakujących</t>
  </si>
  <si>
    <t>MJWPU.420-404/10</t>
  </si>
  <si>
    <t>2059/10</t>
  </si>
  <si>
    <t>Corten Medic Tomasz Sikora</t>
  </si>
  <si>
    <t>Innowacyjna przychodnia diagnostyczna Corten Medic</t>
  </si>
  <si>
    <t>Radzymin</t>
  </si>
  <si>
    <t>Powiat żuromiński</t>
  </si>
  <si>
    <t>Powiat piaseczyński</t>
  </si>
  <si>
    <t>Grodzisk Mazowiecki</t>
  </si>
  <si>
    <t>Oblas</t>
  </si>
  <si>
    <t>Powiat pruszkowski</t>
  </si>
  <si>
    <t xml:space="preserve">mikro </t>
  </si>
  <si>
    <t>Powiat siedlecki</t>
  </si>
  <si>
    <t>Powiat m. Ostrołęka</t>
  </si>
  <si>
    <t>Ostrołęka</t>
  </si>
  <si>
    <t>Kozerki</t>
  </si>
  <si>
    <t>Powiat łosicki</t>
  </si>
  <si>
    <t>Stojadła</t>
  </si>
  <si>
    <t>Powiat płocki</t>
  </si>
  <si>
    <t>Sikórz</t>
  </si>
  <si>
    <t>Powiat grójecki</t>
  </si>
  <si>
    <t>Zielonka, Marki, Ząbki</t>
  </si>
  <si>
    <t>Jeżewo</t>
  </si>
  <si>
    <t>Borkowo Kościelne</t>
  </si>
  <si>
    <t>Zielonka</t>
  </si>
  <si>
    <t>PŁOŃSK</t>
  </si>
  <si>
    <t>Powiat pułtuski</t>
  </si>
  <si>
    <t>Marki</t>
  </si>
  <si>
    <t>Kossobudy, Krajkowo</t>
  </si>
  <si>
    <t>Kossobudy/ Raciąż</t>
  </si>
  <si>
    <t>Długa Kościelna</t>
  </si>
  <si>
    <t>Mińsk Mazowiecki</t>
  </si>
  <si>
    <t>Powiat otwocki</t>
  </si>
  <si>
    <t>Glina</t>
  </si>
  <si>
    <t>Janki</t>
  </si>
  <si>
    <t>Milanówek</t>
  </si>
  <si>
    <t>Ostrówek</t>
  </si>
  <si>
    <t>Dębe Wielkie</t>
  </si>
  <si>
    <t>Powiat ciechanowski</t>
  </si>
  <si>
    <t>Sońsk, Sokołówek</t>
  </si>
  <si>
    <t>Sońsk</t>
  </si>
  <si>
    <t>Janów</t>
  </si>
  <si>
    <t>Piaseczno</t>
  </si>
  <si>
    <t>Drobin</t>
  </si>
  <si>
    <t>Powiat m. Wrocław</t>
  </si>
  <si>
    <t>Wrocław</t>
  </si>
  <si>
    <t>Duczki</t>
  </si>
  <si>
    <t>WARSZAWA</t>
  </si>
  <si>
    <t>Ożarów Mazowiecki</t>
  </si>
  <si>
    <t>Podole</t>
  </si>
  <si>
    <t>Brzustów</t>
  </si>
  <si>
    <t>Ponikwa</t>
  </si>
  <si>
    <t>Rogozino</t>
  </si>
  <si>
    <t>Powiat nowodworski</t>
  </si>
  <si>
    <t>Nowy Dwór Mazowiecki</t>
  </si>
  <si>
    <t>Powiat Słupski</t>
  </si>
  <si>
    <t>Słupsk</t>
  </si>
  <si>
    <t>Naielsk</t>
  </si>
  <si>
    <t>Nasielsk</t>
  </si>
  <si>
    <t>Działki Suskowolskie</t>
  </si>
  <si>
    <t>Działki Suskowolskie, Iłża</t>
  </si>
  <si>
    <t>Sokołów</t>
  </si>
  <si>
    <t>Mysiadło, Nowa Iwiczna</t>
  </si>
  <si>
    <t>MJWPU.420-92/10</t>
  </si>
  <si>
    <t>1424/10</t>
  </si>
  <si>
    <t xml:space="preserve">„Magia Dotyku” Day Spa </t>
  </si>
  <si>
    <t>Zakup aparatury medycznej i innych urządzeń w celu uruchomienia działalności  z zakresu zabiegów z medycyny i dermatologii estetycznej pn.: Centrum Zdrowia i Urody</t>
  </si>
  <si>
    <t>MJWPU.420-81/10</t>
  </si>
  <si>
    <t>1586/10</t>
  </si>
  <si>
    <t xml:space="preserve">Zakład Usługowo- Handlowy SEBUD Sebastian Piętka </t>
  </si>
  <si>
    <t>Inwestycja w innowacyjny sprzęt- inwestycją w przyszłość</t>
  </si>
  <si>
    <t>MJWPU.420-104/10</t>
  </si>
  <si>
    <t>1334/10</t>
  </si>
  <si>
    <t>Kampol Adam Kopczyński, Mieczysław Kopczyński Spółka Jawna</t>
  </si>
  <si>
    <t>Wzrost konkurencyjnosci przedsiębiorstwa poprzez zakup innowacyjnego urządzenia do cięcia laserowego CNC</t>
  </si>
  <si>
    <t>MJWPU.420-107/10</t>
  </si>
  <si>
    <t>1275/10</t>
  </si>
  <si>
    <t>BELWEDERSKA CLINIC Spółka z ograniczoną odpowiedzialnością</t>
  </si>
  <si>
    <t>Wzrost konkurencyjności BELWEDERSKA CLINIC Sp. z o.o. poprzez implementację innowacyjnych urządzeń stosowanych w kosmetologii, medycynie i dermatologii estetycznej</t>
  </si>
  <si>
    <t>MJWPU.420-197/10</t>
  </si>
  <si>
    <t>1716/10</t>
  </si>
  <si>
    <t>BLS Błażej Sulich</t>
  </si>
  <si>
    <t>Stworzenie podstaw trwałego rozwoju przedsiębiorstwa poprzez rozbudowę parku maszynowego.</t>
  </si>
  <si>
    <t>MJWPU.420-199/10</t>
  </si>
  <si>
    <t>1624/10</t>
  </si>
  <si>
    <t>TOP CAN KSERO Klaudia Sawicka</t>
  </si>
  <si>
    <t>Podniesienie konkurencyjności przedsiębiorstwa TOPCAN Klaudia Sawicka poprzez  zakup hali produkcyjnej i wdrożenie innowacyjnych technologii.</t>
  </si>
  <si>
    <t>MJWPU.420-301/10</t>
  </si>
  <si>
    <t>1939/10</t>
  </si>
  <si>
    <t>SANPROD Sp. z o.o.</t>
  </si>
  <si>
    <t xml:space="preserve">Zakup sprzętu i urządzeń w celu wdrożenia innowacyjnej technologii wierceń przez firmę SANPROD Sp. z o.o. w Ostrołęce </t>
  </si>
  <si>
    <t>MJWPU.420-300/10</t>
  </si>
  <si>
    <t>1754/10</t>
  </si>
  <si>
    <t>PAW-BUD Paweł Wójcicki</t>
  </si>
  <si>
    <t>Wdrożenie kastomizowanej sterowanej informatycznie technologii wytwarzania i wyposażenia wnętrz stałego i przenośnego obiektów różnego przeznaczenia przez f. PAW-BUD z zastosowaniem innowacyjnego ciągu cyfrowo - technologicznego do jego realizacji.</t>
  </si>
  <si>
    <t>MJWPU.420-322/10</t>
  </si>
  <si>
    <t>1604/10</t>
  </si>
  <si>
    <t>Grasp Group Sp. z o. o.</t>
  </si>
  <si>
    <t>Wzrost konkurencyjności Grasp Group Sp. z o. o. poprzez zakup innowacyjnych maszyn i urządzeń</t>
  </si>
  <si>
    <t>MJWPU.420-258/10</t>
  </si>
  <si>
    <t>1633/10</t>
  </si>
  <si>
    <t>Impomed-Centrum Spółka Akcyjna</t>
  </si>
  <si>
    <t>Wzrost konkurencyjności i rozwój przedsiębiorstwa IMPOMED CENTRUM poprzez wdrożenie unikalnej w skali światowej technologii hodowli komórek ludzkich przeznaczonych do autologicznych przeszczepów</t>
  </si>
  <si>
    <t>MJWPU.420-36/10</t>
  </si>
  <si>
    <t>1399/10</t>
  </si>
  <si>
    <t>P.P.H.U. „RAM-WIST” Spółka jawna Marek i Roman Rowiccy</t>
  </si>
  <si>
    <t>Wzrost konkurencyjności P.P.H.U. „RAM-WIST” Spółka jawna Marek i Roman Rowiccy w Wołominie poprzez zakup innowacyjnych maszyn i urządzeń do produkcji, montażu i kontroli jakości fotopolimerowych form fleksodrukowych</t>
  </si>
  <si>
    <t>MJWPU.420-371/10</t>
  </si>
  <si>
    <t>1561/10</t>
  </si>
  <si>
    <t>WRÓBEL JULIAN</t>
  </si>
  <si>
    <t>Podniesienie konkurencyjności Niepublicznego Zakładu Opieki Zdrowotnej w Radomiu ul. Struga 54, 26-600 Radom poprzez wdrożenie do oferty usług medycznych badań obrazowych oraz usług poradni okulistycznej</t>
  </si>
  <si>
    <t>MJWPU.420-509/10</t>
  </si>
  <si>
    <t>1800/10</t>
  </si>
  <si>
    <t>"Sanibud" Spółka z ograniczoną odpowiedzialnością</t>
  </si>
  <si>
    <t>Kanalizacje z polipropylenu - bezpieczeństwo użytkowników i wzrost konkurencyjności przedsiębiorstwa</t>
  </si>
  <si>
    <t>MJWPU.420-230/10</t>
  </si>
  <si>
    <t>1575/10</t>
  </si>
  <si>
    <t xml:space="preserve">NATALEX spółka akcyjna </t>
  </si>
  <si>
    <t>Wzrost potencjału spółki Natalex, poprzez zakup innowacyjnej aparatury do produkcji związków chemii organicznej</t>
  </si>
  <si>
    <t>MJWPU.420-511/10</t>
  </si>
  <si>
    <t>1973/10</t>
  </si>
  <si>
    <t>Przedsiębiorstwo Produkcyjno - Usługowe "KONKRET" J. Goczyński, Z. Lipiński, M. Żurada spółka jawna</t>
  </si>
  <si>
    <t>Podniesienie konkurencyjności PPU Konkret poprzez uruchomienie działalności w zakresie instalacji gazowych średniego ciśnienia oraz instalacji wodno-kanalizacyjnych podziemnych</t>
  </si>
  <si>
    <t>MJWPU.420-541/10</t>
  </si>
  <si>
    <t>1979/10</t>
  </si>
  <si>
    <t>WIKTORIA Sp. z o.o.</t>
  </si>
  <si>
    <t>"Wzrost konkurencyjności firmy Wiktoria Sp. z o.o. w wyniku zakupu innowacyjnej wytwórni mas bitumicznych"</t>
  </si>
  <si>
    <t>MJWPU.420-630/10</t>
  </si>
  <si>
    <t>2040/10</t>
  </si>
  <si>
    <t>Kruszer Sp. z o.o.</t>
  </si>
  <si>
    <t>Podniesienie konkurencyjności firmy Kruszer Sp. z o.o. poprzez rozbudowę parku maszynowego i rozszerzenie oferty o nową usługę</t>
  </si>
  <si>
    <t>MJWPU.420-464/10</t>
  </si>
  <si>
    <t>2082/10</t>
  </si>
  <si>
    <t>Autonomiczne Systemy Energetyczne - Polit Bogusław</t>
  </si>
  <si>
    <t>Własna energia - wdrożenie produkcji domowych magazynów ciepła</t>
  </si>
  <si>
    <t>MJWPU.420-268/10</t>
  </si>
  <si>
    <t>1532/10</t>
  </si>
  <si>
    <t xml:space="preserve">"Techpol"Przedsiębiorstwo Handlowo Usługowe </t>
  </si>
  <si>
    <t>Zwiększenie konkurencyjności przedsiębiorstwa Techpol poprzez zakup mobilnego zestawu do sporządzania płuczki wiertniczej z separatorem frakcji ciężkich.</t>
  </si>
  <si>
    <t>MJWPU.420-389/10</t>
  </si>
  <si>
    <t>1846/10</t>
  </si>
  <si>
    <t>Jarosław Wojtaś, Andrzej Wojtaś prowadzący działalność gospodarczą w formie spółki cywilnej pod nazwą Przedsiębiorstwo Usługowo Handlowe Autokompleks</t>
  </si>
  <si>
    <t>Wdrożenie nowoczesnych technologii w procesach obsługowych pojazdów samochodowych.</t>
  </si>
  <si>
    <t>MJWPU.420-443/10</t>
  </si>
  <si>
    <t>2025/10</t>
  </si>
  <si>
    <t>BB System Sp. z o.o.</t>
  </si>
  <si>
    <t>Rozwój i unowocześnienie BB System Sp. z o.o. poprzez zakup innowacyjnych maszyn, urządzeń i licencji</t>
  </si>
  <si>
    <t>MJWPU.420-614/10</t>
  </si>
  <si>
    <t>1928/10</t>
  </si>
  <si>
    <t>PRZEDSIĘBIORSTWO PRODUKCYJNO-HANDLOWO-USŁUGOWE "ARENA" STANISŁAW ANDERS</t>
  </si>
  <si>
    <t>Rozwój i poprawa konkurencyjności przedsiebiorstwa PPHU "Arena" poprzez budowę i wyposażenie stacji paliw wraz z zagospodarowaniem terenu</t>
  </si>
  <si>
    <t>MJWPU.420-645/10</t>
  </si>
  <si>
    <t>2111/10</t>
  </si>
  <si>
    <t>Centrum Medyczne Reda spółka z ograniczoną odpowiedzialnością</t>
  </si>
  <si>
    <t xml:space="preserve">Profesjonalne Centrum Profilaktyki Chorób Oczu i Mikrochirurgii Oka </t>
  </si>
  <si>
    <t>MJWPU.420-600/10</t>
  </si>
  <si>
    <t>1660/10</t>
  </si>
  <si>
    <t>NON STOP FILM SERVICE - ZBIGNIEW KULA, MAREK SKŁADANOWSKI SPÓŁKA JAWNA</t>
  </si>
  <si>
    <t>Zakup nowej generacji kamer i obiektywów anamorfotycznych przez NON STOP FILM SERVICE</t>
  </si>
  <si>
    <t>MJWPU.420-109/10</t>
  </si>
  <si>
    <t>1340/10</t>
  </si>
  <si>
    <t>TOMAR Wioletta Krakówka</t>
  </si>
  <si>
    <t>rozbudowa firmy TOMAR poprzez zakup specjalistycznych maszyn budowlano-drogowych</t>
  </si>
  <si>
    <t>MJWPU.420-543/10</t>
  </si>
  <si>
    <t>2148/10</t>
  </si>
  <si>
    <t>"SANUS" spółka z ograniczoną odpowiedzialnością</t>
  </si>
  <si>
    <t>Innowacyjne usługi medyczne dostępne dla wszystkich- realizacja inwestycji spółki „SANUS” w Garwolinie</t>
  </si>
  <si>
    <t>MJWPU.420-376/10</t>
  </si>
  <si>
    <t>1976/10</t>
  </si>
  <si>
    <t>Stomatologia Aleksandra Sosnowska</t>
  </si>
  <si>
    <t>Wprowadzenie innowacyjnych usług stomatologicznych poprzez otwarcie nowoczesnego gabinetu stomatologicznego Stomatologia Aleksandra Sosnowska</t>
  </si>
  <si>
    <t>MJWPU.420-529/10</t>
  </si>
  <si>
    <t>1722/10</t>
  </si>
  <si>
    <t>Adam Nalazek prowadzący działalność gospodarczą pod nazwą PPH Pack Tube</t>
  </si>
  <si>
    <t>Wdrożenie nowych technologii i innowacyjnych technik w PPH Pack Tube</t>
  </si>
  <si>
    <t>MJWPU.420-624/10</t>
  </si>
  <si>
    <t>2093/10</t>
  </si>
  <si>
    <t>Katarzyna Sobieska i Cezary Sobieski prowadzący działalność gospodarczą w formie spółki cywilnej pod nazwą TECHMAT s.c.</t>
  </si>
  <si>
    <t>Podniesienie konkurencyjności i rozwój firmy poprzez zakup innowacyjnej tokarki numerycznej</t>
  </si>
  <si>
    <t>MJWPU.420-115/10</t>
  </si>
  <si>
    <t>1570/10</t>
  </si>
  <si>
    <t>DMB PAWLO Paweł Królak</t>
  </si>
  <si>
    <t>Rozszerzenie działalności przedsiębiorstwa DMB PAWLO Paweł Królak o innowacyjne usługi i materiały budowlane</t>
  </si>
  <si>
    <t>powiat pruszkowski</t>
  </si>
  <si>
    <t>Raszyn</t>
  </si>
  <si>
    <t>powiat ciechanowski</t>
  </si>
  <si>
    <t>Ciechanów</t>
  </si>
  <si>
    <t>Kamieńczyk nad Bugiem</t>
  </si>
  <si>
    <t>Powiat Węgrowski</t>
  </si>
  <si>
    <t>Gąski</t>
  </si>
  <si>
    <t>Powiat m.Płock</t>
  </si>
  <si>
    <t>Powiat sochaczewki</t>
  </si>
  <si>
    <t>Sarnów</t>
  </si>
  <si>
    <t xml:space="preserve">Powiat sochaczewski </t>
  </si>
  <si>
    <t>Rybno</t>
  </si>
  <si>
    <t>Błonie</t>
  </si>
  <si>
    <t>Powiat m. Łódź</t>
  </si>
  <si>
    <t>Łódź</t>
  </si>
  <si>
    <t>Stara Biała</t>
  </si>
  <si>
    <t>MJWPU.420-96/10</t>
  </si>
  <si>
    <t>1537/10</t>
  </si>
  <si>
    <t>Mazowiecka Fabryka Mebli GMP Sp. z o.o.</t>
  </si>
  <si>
    <t>Dywersyfikacja oferty produktowej poprzez wprowadzenie nowej gamy mebli oraz rozbudowa parku maszynowego szansą na rozwój i wzrost konkurencyjności przedsiębiorstwa Mazowiecka Fabryka Mebli GMP Sp. z o.o.</t>
  </si>
  <si>
    <t>MJWPU.420-353/10</t>
  </si>
  <si>
    <t>1994/10</t>
  </si>
  <si>
    <t>Signella Trucks Sp. z o.o.</t>
  </si>
  <si>
    <t>Budowa Centrum Usług Motoryzacyjnych Nowej Generacji SIGNELLA TRUCKS – nowe technologie mechaniki i diagnostyki samochodowej w zarządzaniu sprawnością i wartością pojazdów drogowych</t>
  </si>
  <si>
    <t>MJWPU.420-165/10</t>
  </si>
  <si>
    <t>1663/10</t>
  </si>
  <si>
    <t>Amsico Group Adam Sikorski</t>
  </si>
  <si>
    <t>Wzrost konkurencyjności firmy poprzez zakup nowych maszyn i urządzeń umożliwiających wdrożenie innowacyjnych produktów oraz znaczące ulepszenie całego procesu produkcyjnego w zakładzie w Siedlcach prowadzącego do poprawy jakości produktów</t>
  </si>
  <si>
    <t>MJWPU.420-48/10</t>
  </si>
  <si>
    <t>1423/10</t>
  </si>
  <si>
    <t>CELLPAK Zdzisław Koziatek</t>
  </si>
  <si>
    <t>Podniesienie konkurencyjności firmy CELLPAK poprzez wdrożenie innowacyjnych rozwiązań technologicznych</t>
  </si>
  <si>
    <t>MJWPU.420-402/10</t>
  </si>
  <si>
    <t>1815/10</t>
  </si>
  <si>
    <t>CELIER Aviation Artur Trendak</t>
  </si>
  <si>
    <t>Uruchomienie Kompleksu Lotniczego w Baranowie</t>
  </si>
  <si>
    <t>MJWPU.420-229/10</t>
  </si>
  <si>
    <t>1454/10</t>
  </si>
  <si>
    <t>DENTAL-"S" Mariusz Szajda</t>
  </si>
  <si>
    <t>Wzrost konkurencyjności firmy DENTAL-S poprzez wdrożenie do produkcji nowych aseptycznych, ergonomicznych, bezpiecznych siedzisk</t>
  </si>
  <si>
    <t>MJWPU.420-587/10</t>
  </si>
  <si>
    <t>2036/10</t>
  </si>
  <si>
    <t>Plandeki Raszyn Marcin Kowalski</t>
  </si>
  <si>
    <t xml:space="preserve">Wzrost konkurencyjności przedsiębiorstwa Plandeki Raszyn Marcin Kowalski, poprzez zakup innowacyjnej maszyny do seryjnej produkcji wielkoformatowych plandek i produkcji membran, co umożliwi wprowadzenie nowych usług na rynek krajowy i międzynarodowy </t>
  </si>
  <si>
    <t>MJWPU.420-590/10</t>
  </si>
  <si>
    <t>1900/10</t>
  </si>
  <si>
    <t>Centralne Konsorcjum Pralnicze Sp. z o.o.</t>
  </si>
  <si>
    <t>Wdrożenie innowacyjnej technologii procesu prania wodnego w pralni ekologicznej</t>
  </si>
  <si>
    <t>MJWPU.420-612/10</t>
  </si>
  <si>
    <t>2007/10</t>
  </si>
  <si>
    <t>Przedsiębiorstwo Produkcyjno-Handlowe "WIT-POL" Spółka Jawna Witold Chojak, Włodzimierz Hajduk, Urszula Pastuszka</t>
  </si>
  <si>
    <t>Wzrost konkurencyjności przedsiębiorstwa WIT-POL poprzez wdrożenie innowacyjnej linii technologicznej do formowania snaków ziemniaczano-zbożowych w trybie ciągłym</t>
  </si>
  <si>
    <t>MJWPU.420-77/10</t>
  </si>
  <si>
    <t>1567/10</t>
  </si>
  <si>
    <t>NZOZ OSTEON im. prof. Jerzego Jasielskiego</t>
  </si>
  <si>
    <t xml:space="preserve">wzmocnienie pozycji kliniki ortopedycznej „OSTEON”  na rynku usług medycznych poprzez wdrożenie innowacyjnych w skali światowej metod leczenia osteoporozy. </t>
  </si>
  <si>
    <t>MJWPU.420-241/10</t>
  </si>
  <si>
    <t>1814/10</t>
  </si>
  <si>
    <t>„Chemman” Spółka z ograniczoną odpowiedzialnością</t>
  </si>
  <si>
    <t>Zakup wyposażenia do nowoczesnego zakładu wytwarzania i konfekcjonowania środków czystości, kosmetyków, produktów leczniczych i suplementów diety w Ożarowie Mazowieckim</t>
  </si>
  <si>
    <t>MJWPU.420-302/10</t>
  </si>
  <si>
    <t>1547/10</t>
  </si>
  <si>
    <t>Firma Handlowo-Usługowo-Transportowa „TRANS-BOR” Krzysztof Gadomski</t>
  </si>
  <si>
    <t>Zakup innowacyjnych maszyn i urządzeń, niezbędnych w realizacji kierunkowych przewiertów horyzontalnych</t>
  </si>
  <si>
    <t>MJWPU.420-666/10</t>
  </si>
  <si>
    <t>2008/10</t>
  </si>
  <si>
    <t>Ecobag-Network Sp. z o.o.</t>
  </si>
  <si>
    <t xml:space="preserve">Rozwój produkcji ekologicznych opakowań poprzez nowe inwestycje w nowoczesne technologie i wzrost zatrudnienia </t>
  </si>
  <si>
    <t>MJWPU.420-620/10</t>
  </si>
  <si>
    <t>1942/10</t>
  </si>
  <si>
    <t>Przedsiębiorstwo Produkcyjno-Handlowo-Usługowe IMEX Paweł Jamroży</t>
  </si>
  <si>
    <t>Wzrost konkurencyjności P.P.H.U. Imex Paweł Jamroży poprzez wdrożenie innowacyjnych technologii obróbki z zastosowaniem pięcioosiowego centrum frezarskiego oraz elektroerozyjnego wycinania drutem narzędzi specjalnych w wysokogatunkowych stalach.</t>
  </si>
  <si>
    <t>MJWPU.420-416/10</t>
  </si>
  <si>
    <t>1894/10</t>
  </si>
  <si>
    <t>Skwarek Jan „Transport drogowy Skwarek Logistic”</t>
  </si>
  <si>
    <t>Dywersyfikacja stacji obsługi samochodów ciężarowych poprzez nowe usługi wraz z zakupem wyposażenia do naprawy i lakierowania powypadkowych samochodów ciężarowych, mycia pojazdów, autobusów, cystern, śmieciarek i przyczep oraz serwisu ogumienia.</t>
  </si>
  <si>
    <t>MJWPU.420-317/10</t>
  </si>
  <si>
    <t>1776/10</t>
  </si>
  <si>
    <t>PHU TRANSMAR Marek Sasin</t>
  </si>
  <si>
    <t xml:space="preserve">Inwestycja w wytwórnię mas bitumicznych </t>
  </si>
  <si>
    <t>MJWPU.420-701/10</t>
  </si>
  <si>
    <t>1931/10</t>
  </si>
  <si>
    <t>"KĘDZIORA" Spółka z ograniczoną odpowiedzialnością</t>
  </si>
  <si>
    <t>Uruchomienie innowacyjnej linii do produkcji drzwi przez przedsiębiorstwo ”KĘDZIORA” Spółka z ograniczoną odpowiedzialnością</t>
  </si>
  <si>
    <t>MJWPU.420-278/10</t>
  </si>
  <si>
    <t>1923/10</t>
  </si>
  <si>
    <t>Zakup innowacyjnych maszyn drukarskich</t>
  </si>
  <si>
    <t>MJWPU.420-361/10</t>
  </si>
  <si>
    <t>1886/10</t>
  </si>
  <si>
    <t>Gabinet Stomatologiczny "PLUS" Piotr Roszkiewicz</t>
  </si>
  <si>
    <t>Wzrost konkurencyjności Gabinetu Stomatologicznego "PLUS" Piotr Roszkiewicz poprzez zakup nowoczesnych i innowacyjnych urządzeń do diagnostyki i leczenia stomatologicznego</t>
  </si>
  <si>
    <t>MJWPU.420-454/10</t>
  </si>
  <si>
    <t>2141/10</t>
  </si>
  <si>
    <t>SATOR Grzegorz Skowroński</t>
  </si>
  <si>
    <t>Wdrożenie technologii Termorotas zwiekszającej wydajność i efektywność pomp ciepła</t>
  </si>
  <si>
    <t>MJWPU.420-523/10</t>
  </si>
  <si>
    <t>1574/10</t>
  </si>
  <si>
    <t>Przedsiębiorstwo Wielobranżowe "ATEX" Makowski Adam</t>
  </si>
  <si>
    <t>Wzrost międzynarodowej konkurencyjności Przedsiębiorstwa Wielobranżowego ATEX poprzez wdrożenie innowacyjnej technologii malowania proszkowego</t>
  </si>
  <si>
    <t>MJWPU.420-423/10</t>
  </si>
  <si>
    <t>1917/10</t>
  </si>
  <si>
    <t>Przedsiębiorstwo Handlowo-Usługowe Auto-Centrum spółka z ograniczoną odpowiedzialnością</t>
  </si>
  <si>
    <t>Podniesienie konkurencyjności firmy Auto-Centrum sp. z o.o. poprzez inwestycje w innowacyjne środki trwałe</t>
  </si>
  <si>
    <t>MJWPU.420-544/10</t>
  </si>
  <si>
    <t>1959/10</t>
  </si>
  <si>
    <t>Mirosław Aleksander Furmanek Adent Przychodnia Stomatologiczna NZOZ</t>
  </si>
  <si>
    <t>Nowa jakość usług stomatologicznych- inwestycja w nowe technologie przychodni ADENT w Siedlcach</t>
  </si>
  <si>
    <t>MJWPU.420-521/10</t>
  </si>
  <si>
    <t>2119/10</t>
  </si>
  <si>
    <t xml:space="preserve">Zwiększenie konkurencyjności Kliniki Medycznej IBIS Sp. z o.o. i Wspólnicy Sp. Komandytowa poprzez zakup innowacyjnego w skali świata sprzętu medycznego, poprawiającego jakość wykonywanych badań diagnostycznych </t>
  </si>
  <si>
    <t>MJWPU.420-486/10</t>
  </si>
  <si>
    <t>1616/10</t>
  </si>
  <si>
    <t>Tworzenie korzystnych warunków rozwoju mazowieckiej infrastruktury drogowej poprzez zapewnienie dostępu do innowacyjnych technologii dla Firmy BRUKER</t>
  </si>
  <si>
    <t>MJWPU.420-607/10</t>
  </si>
  <si>
    <t>2097/10</t>
  </si>
  <si>
    <t>„ART REKLAMA” Dariusz Świątek, Barbara Świątek Spółka Jawna</t>
  </si>
  <si>
    <t>Wdrożenie innowacyjnej technologii do produkcji płyty kompozytowej LED</t>
  </si>
  <si>
    <t>MJWPU.420-277/10</t>
  </si>
  <si>
    <t>1825/10</t>
  </si>
  <si>
    <t>Laser - Met Spółka z ograniczoną odpowiedzialnością</t>
  </si>
  <si>
    <t>Utworzenie nowoczesnego "centrum cięcia metali".</t>
  </si>
  <si>
    <t>MJWPU.420-57/10</t>
  </si>
  <si>
    <t>1536/10</t>
  </si>
  <si>
    <t xml:space="preserve">WIWAX Spółka z ograniczoną odpowiedzialnością </t>
  </si>
  <si>
    <t>Wzrost przedsiębiorczości i konkurencyjności spółki WIWAX poprzez intensyfikację instalacji oczyszczania wosków polietylenowych i ich komponowania z parafinami i innymi komponentami</t>
  </si>
  <si>
    <t>MJWPU.420-553/10</t>
  </si>
  <si>
    <t>2210/10</t>
  </si>
  <si>
    <t>Wzmocnienie linii produkcyjnych przez wprowadzenie innowacyjnych technologii</t>
  </si>
  <si>
    <t>MJWPU.420-110/10</t>
  </si>
  <si>
    <t>1523/10</t>
  </si>
  <si>
    <t>„DREWEX” - Spółka Jawna, Adam, Czesław i Piotr Chojnowscy</t>
  </si>
  <si>
    <t>Wzrost konkurencyjności i rozwój firmy DREWEX Sp. J. poprzez wdrożenie innowacyjnej technologii do produkcji systemu tarasowego TARASSYSTEM</t>
  </si>
  <si>
    <t>MJWPU.420-248/10</t>
  </si>
  <si>
    <t>1836/10</t>
  </si>
  <si>
    <t>Adam Hermanowicz, Krzysztof Koczyk, Wojciech Urniaż prowadzący działalność gospodarczą w formie spółki cywilnej pod nazwą "KAMEB"</t>
  </si>
  <si>
    <t>Podniesienie konkurencyjności firmy Kameb poprzez wdrożenie innowacyjnych technologii oraz wprowadzenie nowych produktów i usług</t>
  </si>
  <si>
    <t>MJWPU.420-283/10</t>
  </si>
  <si>
    <t>1506/10</t>
  </si>
  <si>
    <t>Wielobranżowy Zakład Produkcyjno Handlowy "Lemet"</t>
  </si>
  <si>
    <t>"Rozwój oraz wzrost konkurencyjności firmy "Lemet" poprzez zakup innowacyjnych maszyn"</t>
  </si>
  <si>
    <t>MJWPU.420-289/10</t>
  </si>
  <si>
    <t>1857/10</t>
  </si>
  <si>
    <t>''Nowy Cotex'' Spółka z Ograniczoną Odpowiedzialnością</t>
  </si>
  <si>
    <t>Zakup lokalu oraz zastosowanie najnowszej technologicznie tablicy LED jako sposób na świadczenie nowych usług (reklamowych) i wzmocnienie konkurencyjności firmy ''Nowy Cotex'' Sp. z o.o.</t>
  </si>
  <si>
    <t>MJWPU.420-327/10</t>
  </si>
  <si>
    <t>1808/10</t>
  </si>
  <si>
    <t>Grzegorz Łaski, Sławomir Łaski prowadzący działalność gospodarczą w formie spółki cywilnej pod nazwą "Wiaderko s.c. Łaski Sławomir Łaski Grzegorz"</t>
  </si>
  <si>
    <t>Innowacyjny zakład produkcji opakowań z tworzyw sztucznych w Mogielnicy</t>
  </si>
  <si>
    <t>MJWPU.420-338/10</t>
  </si>
  <si>
    <t>1992/10</t>
  </si>
  <si>
    <t>Centrum Diagnostyki Medycznej "MULTI- MED" Hanna Brusikiewicz i S-ka-Spółka Jawna</t>
  </si>
  <si>
    <t xml:space="preserve">Innowacje kluczem do sukcesu i wzrostu konkurencyjności przedsiębiorstwa MULTI-MED. </t>
  </si>
  <si>
    <t>MJWPU.420-366/10</t>
  </si>
  <si>
    <t>1930/10</t>
  </si>
  <si>
    <t>EMB SYSTEMS Maciej Kondraciuk.</t>
  </si>
  <si>
    <t xml:space="preserve">Zasadnicza zmiana procesu produkcyjnego oraz wprowadzenie na rynek nowej usługi poprzez modernizację parku maszynowego z wykorzystaniem innowacyjnych technologii w firmie EMB SYSTEMS.
</t>
  </si>
  <si>
    <t>MJWPU.420-377/10</t>
  </si>
  <si>
    <t>2022/10</t>
  </si>
  <si>
    <t>Amaranth Sp. z o.o.</t>
  </si>
  <si>
    <t>Rozwój przedsiębiorstwa Amaranth Sp. z o.o. poprzez zakup maszyn umożliwiających produkcję unikatowych w skali kraju w pełni biodegradowalnych produktów</t>
  </si>
  <si>
    <t>MJWPU.420-513/10</t>
  </si>
  <si>
    <t>2014/10</t>
  </si>
  <si>
    <t>Rozwój firmy GIN-MEDICUS Sp. z o.o. i podniesienie jej konkurencyjności na rynku regionalnym poprzez wprowadzenie do oferty nowych usług medycznych.</t>
  </si>
  <si>
    <t>MJWPU.420-532/10</t>
  </si>
  <si>
    <t>2049/10</t>
  </si>
  <si>
    <t xml:space="preserve">DIANA SPA DIANA ŁĘGOWSKA </t>
  </si>
  <si>
    <t>Stworzenie ośrodka profesjonalnych i kompleksowych usług kosmetyczno-relaksacyjnych Diana Spa w Brodach-Parcelach.</t>
  </si>
  <si>
    <t>MJWPU.420-284/10</t>
  </si>
  <si>
    <t>1964/10</t>
  </si>
  <si>
    <t>JAGMAR bis Emil Gajewski</t>
  </si>
  <si>
    <t xml:space="preserve">Wzrost konkurencyjności firmy JAGMAR-bis poprzez zaspokojenie potrzeb rynkowych – uruchomienie produkcji nowego typu asortymentu firmy.
</t>
  </si>
  <si>
    <t>MJWPU.420-242/10</t>
  </si>
  <si>
    <t>1720/10</t>
  </si>
  <si>
    <t>Robert Zieliński Niepubliczny Zakład Opieki Zdrowotnej RE-MED</t>
  </si>
  <si>
    <t>Kompleksowa rozbudowa zakresu wysoce specjalistycznych usług medycznych poprzez zastosowanie nowatorskich rozwiązań organizacyjnych oraz wdrożenie innowacyjnych technologii diagnostyki i rehabilitacji</t>
  </si>
  <si>
    <t>MJWPU.420-328/10</t>
  </si>
  <si>
    <t>1797/10</t>
  </si>
  <si>
    <t>Uruchomienie nowoczesnego zakładu produkcji artykułów elektrotechnicznych w Chrzanowie Dużym</t>
  </si>
  <si>
    <t>MJWPU.420-615/10</t>
  </si>
  <si>
    <t>2067/10</t>
  </si>
  <si>
    <t>Altha Powder Matallurgy Spółka z ograniczoną odpowiedzialnością</t>
  </si>
  <si>
    <t>Wzrost konkurencyjności Spółki ALTHA Powder Metallurgy Sp. z o.o. poprzez wdrożenie innowacyjnej technologii prasowania proszków metali na zimno i spiekania wysokotemperaturowego</t>
  </si>
  <si>
    <t>MJWPU.420-540/10</t>
  </si>
  <si>
    <t>2104/10</t>
  </si>
  <si>
    <t>Przedsiębiorstwo Usługowo- Handlowe ROBU Barbara Mączka</t>
  </si>
  <si>
    <t>Nowoczesne techniki sprzedaży i magazynowania szansą rozwoju dla PUH ROBU Barbara Mączka</t>
  </si>
  <si>
    <t>MJWPU.420-78/10</t>
  </si>
  <si>
    <t>1603/10</t>
  </si>
  <si>
    <t>Firma Księgarska Jacek Olesiejuk Sp. z o .o.</t>
  </si>
  <si>
    <t>Wyposażenie nowo wybudowanych obiektów magazynowych w Pruszkowie w innowacyjną technologię zautomatyzowanego składowania i dystrybucji książek w Firmie Księgarskiej Jacek Olesiejuk</t>
  </si>
  <si>
    <t>Powiat mławski</t>
  </si>
  <si>
    <t>Powiat m. Poznań</t>
  </si>
  <si>
    <t>Poznań</t>
  </si>
  <si>
    <t>Powiat ostrołecki</t>
  </si>
  <si>
    <t>Dobrołęka</t>
  </si>
  <si>
    <t>Reguły</t>
  </si>
  <si>
    <t>Powiat przasnyski</t>
  </si>
  <si>
    <t>Jatne</t>
  </si>
  <si>
    <t xml:space="preserve">Powiat radomski  </t>
  </si>
  <si>
    <t>Sochaczew</t>
  </si>
  <si>
    <t>Laski</t>
  </si>
  <si>
    <t>Nowiny</t>
  </si>
  <si>
    <t>Kleszewo</t>
  </si>
  <si>
    <t>Sulejówek</t>
  </si>
  <si>
    <t>Wielgolas</t>
  </si>
  <si>
    <t>Cegielnia</t>
  </si>
  <si>
    <t>Mogielnica</t>
  </si>
  <si>
    <t>Korytów</t>
  </si>
  <si>
    <t>Brody-Parcele</t>
  </si>
  <si>
    <t xml:space="preserve">Powiat m. Ostrołęka </t>
  </si>
  <si>
    <t>Brwinów</t>
  </si>
  <si>
    <t>Chrzanów Duży</t>
  </si>
  <si>
    <t>Wola Rębkowska</t>
  </si>
  <si>
    <t>MJWPU.420-524/10</t>
  </si>
  <si>
    <t>1873/10</t>
  </si>
  <si>
    <t>WOJMAR SPÓŁKA Z OGRANICZONĄ ODPOWIEDZIALNOŚCIĄ</t>
  </si>
  <si>
    <t xml:space="preserve">Modernizacja zakładu umożliwiająca produkcję elementów automatów pakujących i robotów przemysłowych </t>
  </si>
  <si>
    <t>MJWPU.420-439/10</t>
  </si>
  <si>
    <t>2145/10</t>
  </si>
  <si>
    <t>Przedsiębiorstwo Handlowo Usługowe Zbigniew Gęsina</t>
  </si>
  <si>
    <t>Budowa stacji paliw płynnych.
Budowa bezdotykowej dwustanowiskowej myjni samochodowej.
Doposażenie stacji kontroli pojazdów.</t>
  </si>
  <si>
    <t>MJWPU.420-189/10</t>
  </si>
  <si>
    <t>1677/10</t>
  </si>
  <si>
    <t>MJWPU.420-493/10</t>
  </si>
  <si>
    <t>MJWPU.420-649/10</t>
  </si>
  <si>
    <t>MJWPU.420-331/10</t>
  </si>
  <si>
    <t>1924/10</t>
  </si>
  <si>
    <t>Wdrożenie innowacyjnej technologii procesu prania wodnego w ekologicznej pralni z barierą higieniczną</t>
  </si>
  <si>
    <t>Warszawa- Rębertów</t>
  </si>
  <si>
    <t>1957/10</t>
  </si>
  <si>
    <t>V.Laboratories Spółka z ograniczoną odpowiedzialonością spółka komandytowa</t>
  </si>
  <si>
    <t>Zwiększenie konkurencyjności poprzez uruchomienie produkcji nowych produktów</t>
  </si>
  <si>
    <t>Mościska</t>
  </si>
  <si>
    <t>1936/10</t>
  </si>
  <si>
    <t>VICTORIE- KATARZYNA PERNAL</t>
  </si>
  <si>
    <t>MJWPU.420-613/10</t>
  </si>
  <si>
    <t xml:space="preserve">Firma Handlowo Usługowa CRIS HAN </t>
  </si>
  <si>
    <t>Podniesienie konkurencyjności firmy Polski Druk Sp. z o.o. poprzez zakup innowacyjnej technologii bezwodnego druku offsetowego</t>
  </si>
  <si>
    <t xml:space="preserve">Łukasz Stykowski, Łukasz Feliksiak prowadzący działalnośc gospodarczą w formie spółki cywilnej pod nazwą LUKAS </t>
  </si>
  <si>
    <t>1729/10</t>
  </si>
  <si>
    <t>Zasadnicza zmiana procesu produkcyjnego oraz wprowadzenie na rynek nowej usługi poprzez modernizację parku maszynowego z zastosowaniem i wykorzystaniem innowacyjnych technologii w firmie ARTEX.</t>
  </si>
  <si>
    <t>Podniesienie konkurencyjności Dolna - Dent NZOZ na rynku usług stomatologicznych poprzez unowocześnienie oferty technologicznej i wprowadzenie nowych usług</t>
  </si>
  <si>
    <t>Żuromin</t>
  </si>
  <si>
    <t>Cierpigórz</t>
  </si>
  <si>
    <t>MJWPU.420-192/10</t>
  </si>
  <si>
    <t>1912/10</t>
  </si>
  <si>
    <t>Ferma OLDAR Aleksandra Dębska</t>
  </si>
  <si>
    <t>Uruchomienie innowacyjnej linii sortowania i obróbki jaj w przediębiorstwie OLDAR Aleksandra Dębska w celu podniesienia jego konkurencyjności.</t>
  </si>
  <si>
    <t>Wola Gołkowska</t>
  </si>
  <si>
    <t>Kosów Lacki</t>
  </si>
  <si>
    <t xml:space="preserve">Powiat sokołowski </t>
  </si>
  <si>
    <t>MJWPU.420-154/10</t>
  </si>
  <si>
    <t>1672/10</t>
  </si>
  <si>
    <t>Marek Jankowski, Katarzyna Pisarek prowadzący działalność gospodarczą w formie spółki cywilnej pod nazwą "FASTOS"</t>
  </si>
  <si>
    <t>Wzrost konkurencyjności firmy FASTOS Sp. Cywilna Marek Jankowski i Katarzyna Pisarek poprzez wprowadzenie innowacyjnych usług sportowo - rekreacyjnych</t>
  </si>
  <si>
    <t>Jabłonna</t>
  </si>
  <si>
    <t>1479/10</t>
  </si>
  <si>
    <t>Centrum TeleOkulistyka Polska</t>
  </si>
  <si>
    <t>Gabinet Okulistyczny RETINA</t>
  </si>
  <si>
    <t>1740/10</t>
  </si>
  <si>
    <t>Tomasz Borkowski</t>
  </si>
  <si>
    <t>Zakup innowacyjnej maszyny do produkcji szczotek - szansą na rozwój</t>
  </si>
  <si>
    <t>Szymanów</t>
  </si>
  <si>
    <t>2199/10</t>
  </si>
  <si>
    <t>Salutaris spółka akcyjna</t>
  </si>
  <si>
    <t>Wolanów</t>
  </si>
  <si>
    <t>MJWPU.420-102/10</t>
  </si>
  <si>
    <t>MJWPU.420-367/10</t>
  </si>
  <si>
    <t>MJWPU.420-602/10</t>
  </si>
  <si>
    <t>MJWPU.420-316/10</t>
  </si>
  <si>
    <t>MJWPU.420-471/10</t>
  </si>
  <si>
    <t>1468/10</t>
  </si>
  <si>
    <t>Zasadnicza zmiana procesu produkcyjnego oraz wprowadzenie na rynek nowej usługi poprzez modernizacje parku maszynowego z wykorzystaniem innowacyjnych technologii w firmie ALJEKA.</t>
  </si>
  <si>
    <t>Stara Sucha</t>
  </si>
  <si>
    <t>2114/10</t>
  </si>
  <si>
    <t>Jolanta Dorota Stefaniak "D.S. Instytut"</t>
  </si>
  <si>
    <t>Rozwój przedsiębiorstwa"D.S Instytut" poprzez wdrożenie innowacyjnej technologii w zakresie medycyny estetycznej i kosmetologii.</t>
  </si>
  <si>
    <t>MJWPU.420-335/10</t>
  </si>
  <si>
    <t>1606/10</t>
  </si>
  <si>
    <t>Studio Online Spółka z ograniczoną odpowiedzialnością</t>
  </si>
  <si>
    <t>Studio Online - inwestycja  w inwestycyjne podejście do produkcji filmowej i telewizyjnej</t>
  </si>
  <si>
    <t>Dolna  Dent</t>
  </si>
  <si>
    <t xml:space="preserve"> Henryk Bogusławski, Barbara Bogusławska prowadzący działalność gospodarczą w formie spółki cywilnej pod nazwą Hera- Drukarnia Offsetowa</t>
  </si>
  <si>
    <t>Przedsiębiorstwo Produkcyjno-Handlowe "Dawiel" Zbigniew Dąbrowski</t>
  </si>
  <si>
    <t>Dywersyfikacja prowadzonej przez wnioskodawcę działalności gospodarczej przez wprowadzeniu sprzedaży mieszanek weglowych dzięki zakupowi infrastruktury do ich  zagospodarowania i konfekcjonowania pozostałości tego surowca</t>
  </si>
  <si>
    <t>SŁUPNO</t>
  </si>
  <si>
    <t>"ARTEX" KRAWIECTWO KONFEKCYJNE HAFCIARSTWO I DZIEWIARSTWO BOBROWSKI DARIUSZ</t>
  </si>
  <si>
    <t>MJWPU.420-651/10</t>
  </si>
  <si>
    <t>2143/10</t>
  </si>
  <si>
    <t>Woźbin</t>
  </si>
  <si>
    <t>P.P.H.U. BUDBET Tadeusz Bartnicki</t>
  </si>
  <si>
    <t>Wzrost konkurencyjności P.P.H.U. BUDBET dzięki inwestycji w innowacyjne technologie budowlane.</t>
  </si>
  <si>
    <t xml:space="preserve"> "MAGA ALUMINIUM" SPÓŁKA Z OGRANICZONĄ ODPWIEDZIALNOŚCIĄ</t>
  </si>
  <si>
    <t>Zakład Odzieżowy ALJEKA Alicja Kaczor.</t>
  </si>
  <si>
    <t>Katarzyna Rdest Janusz Rdest prowadzący działalnośc gospodarczą w formie spółki cywilnej pod nazwą "Elkat s.c."</t>
  </si>
  <si>
    <t>PRZEDSIĘBIORSTWO PRODUKCYJNO - HANDLOWE "PRIMART" ŁUKASIEWICZ MAREK</t>
  </si>
  <si>
    <t>" FENIKS"Jerzy Kęsik</t>
  </si>
  <si>
    <t xml:space="preserve">Julian Malarecki, Bartłomiej Malarecki prowadzący działalność w formie spółki cywilnej pod nazwą Przedsiębiorstwo Drogowe BRUKER S.C. </t>
  </si>
  <si>
    <t>Niepubliczny Zakład Opieki Zdrowotnej Gin-Medicus Spółka z ograniczoną odpowiedzialnością</t>
  </si>
  <si>
    <t>PRZEDSIĘBIORSTWO PRODUKCYJNO - HANDLOWO - USŁUGOWE  "SMAK" JACEK MOLSKI</t>
  </si>
  <si>
    <t>DARTOM Sp. J. Wioletta Szubierajska,Tomasz Mańk</t>
  </si>
  <si>
    <t xml:space="preserve"> Ludmiła Bryśkiewicz, Marcin Bryśkiewicz prowadzący działalność gospodarczą w formie spółki cywilnej pod nazwa PHU ,,BRYŚKIEWICZ" s.c.</t>
  </si>
  <si>
    <t>1529/10</t>
  </si>
  <si>
    <t>Stworzenie domu Seniora z centrum rehabilitacji poprzez rozbudowę i wyposażenie nieruchomości zabudowanej w miejscowości Wola Wodyńska</t>
  </si>
  <si>
    <t>Wola Wodyńska</t>
  </si>
  <si>
    <t>MJWPU.420-285/10</t>
  </si>
  <si>
    <t>EURO</t>
  </si>
  <si>
    <t>PLN</t>
  </si>
  <si>
    <t xml:space="preserve">Alokacja na konkurs EFRR </t>
  </si>
  <si>
    <t>Środki zabezpieczone na procedurę odwoławczą 8% alokacji</t>
  </si>
  <si>
    <t xml:space="preserve">Pozostała alokacja </t>
  </si>
  <si>
    <t>Linia oznaczająca projekty  wyczerpujące alokację</t>
  </si>
  <si>
    <t>Wartość projektów wyczerpujących alokację</t>
  </si>
  <si>
    <t xml:space="preserve">Alokacja na działanie EFRR </t>
  </si>
  <si>
    <t>Wartość projektów wybranych do dofinansowania zgodnie z dotychczasowymi listami w ramach konkursu RPOWM/1.5/1/2008</t>
  </si>
  <si>
    <t>Pozostała alokacja środków EFRR przeznaczona na działanie</t>
  </si>
  <si>
    <t>Ilość podpisanych umów w  ramach konkursu RPOWM 1.5/1/2008:</t>
  </si>
  <si>
    <t>Ilość wniosków rozpatrzonych pozytywnie w ramach konkursu RPOWM /1.5/1/2008:</t>
  </si>
  <si>
    <t>Ilość wniosków rozpatrzonych pozytywnie w ramach konkursu RPOWM /1.5/1/2010:</t>
  </si>
  <si>
    <t>małe</t>
  </si>
  <si>
    <t>średnie</t>
  </si>
  <si>
    <t>„VIDOM” Halina Grązka</t>
  </si>
  <si>
    <t>Otworzenie w Warszawie noweczesnego salonu fitness &amp; wellness</t>
  </si>
  <si>
    <t xml:space="preserve">Wzrost konkurencyjności firmy Comensal poprzez wdrożenie innowacyjnych rozwiązań produkcyjnych oraz wprowadzenie nowych produktów do oferty. </t>
  </si>
  <si>
    <t>Klinika Medyczna IBIS Spółka z ograniczoną odpowiedzialnoscią i Wspólnicy Spółka Komandytowa</t>
  </si>
  <si>
    <t>MJWPU.420-41/10</t>
  </si>
  <si>
    <t>MJWPU.420-53/10</t>
  </si>
  <si>
    <t>MJWPU.420-233/10</t>
  </si>
  <si>
    <t>MJWPU.420-111/10</t>
  </si>
  <si>
    <t>1457/10</t>
  </si>
  <si>
    <t>Jolanta Włodarczyk, Edward Włodarczyk prowadzący działalność gospodarczą w formie spółki cywilnej pod nazwą &gt; Piekarnia "SEZAM" s.c.&lt;</t>
  </si>
  <si>
    <t>Powiat ostrołęcki</t>
  </si>
  <si>
    <t>Baranowo</t>
  </si>
  <si>
    <t>"KECMER" Paweł Kecmer</t>
  </si>
  <si>
    <t>Rozbudowa przedsiębiorstwa "KECMER" Paweł Kecmer poprzez zakup środków trwałych i uruchomienie nowej produkcji - budowa elektrowni wiatrowej w Grudusku.</t>
  </si>
  <si>
    <t>grudusk</t>
  </si>
  <si>
    <t xml:space="preserve">Powiat przasnyski </t>
  </si>
  <si>
    <t>przasnysz</t>
  </si>
  <si>
    <t>1419/10</t>
  </si>
  <si>
    <t>1527/10</t>
  </si>
  <si>
    <t>MOSTEL Spółka z ograniczoną odpowiedzialnością</t>
  </si>
  <si>
    <t>Rozwój przedsiębiorczości firmy MOSTEL Sp. z o. o. poprzez dywersyfikację oferty</t>
  </si>
  <si>
    <t>Nowy Sielc</t>
  </si>
  <si>
    <t>Firma Usługowa "PIASK" Henryk Krysik</t>
  </si>
  <si>
    <t>Wprowadzenie nowych usług do oferty Firmy PIASK dzięki zakupowi maszyn szansą na rozwój przedsiębiorstwa i podniesienie jego konkurencyjności</t>
  </si>
  <si>
    <t>Łochów</t>
  </si>
  <si>
    <t>Beauty Care IPL - Ewa Kosińska -Jedlińska</t>
  </si>
  <si>
    <t>Najlepszy gabinet medycyny estetycznej i anti - aging w Warszawie</t>
  </si>
  <si>
    <t>Ursynów</t>
  </si>
  <si>
    <t>1669/10</t>
  </si>
  <si>
    <t>1597/10</t>
  </si>
  <si>
    <t>Izabela Krzyszkowska, Aleksander Ananicz prowadzący działalność gospodarczą w formie spółki cywilnej pod nazwą " Gabinety Lekarskie Izabela Krzyszkowska, Aleksander Ananicz Spółka cywilna"</t>
  </si>
  <si>
    <t>1738/10</t>
  </si>
  <si>
    <t>"Wabus" Wiesław Sowa</t>
  </si>
  <si>
    <t>Wprowadzenie nowej usługi sposobem na wzrost konkurencyjności firmy Wabus</t>
  </si>
  <si>
    <t>1674/10</t>
  </si>
  <si>
    <t xml:space="preserve">Między Narodowy Instytut Kosmetyków Nowej Generacji Spółka z ograniczoną odpowiedzialnością </t>
  </si>
  <si>
    <t>Wzrost konkurencyjności i rozwój Międzynarodowego Instytutu Kosmetyków Nowej Generacji Sp. z o. o. poprzez wdrożenie innowacyjnej technologii do produkcji opakowań do kosmetyków typu błyszczyk / maskara</t>
  </si>
  <si>
    <t>Jabłonowo</t>
  </si>
  <si>
    <t>1951/10</t>
  </si>
  <si>
    <t>P.H.U "PARTNER BIS" ADAM WIĄCEK</t>
  </si>
  <si>
    <t>2052/10</t>
  </si>
  <si>
    <t>Utworzenie nowoczesnego gabinetu diagnostyki ciąży poprzez zakup lokalu oraz wyposażenia w postaci innowacyjnej aparatury medycznej</t>
  </si>
  <si>
    <t>Inwestycja firmy P.H.U "PARTNER BIS" ADAM WIĄCEK  w uruchomienie automatycznej myjni dla samochodów ciężarowych w Stojadłach</t>
  </si>
  <si>
    <t>Zakup urządzeń do produkcji pieczywa i ciast - wprowadzenie nowych ,dodatkowych produktów</t>
  </si>
  <si>
    <t>MJWPU.420-515/10</t>
  </si>
  <si>
    <t>MJWPU.420-236/10</t>
  </si>
  <si>
    <t>MJWPU.420-388/10</t>
  </si>
  <si>
    <t>MJWPU.420-408/10</t>
  </si>
  <si>
    <t>MJWPU.420-201/10</t>
  </si>
  <si>
    <t xml:space="preserve">Maxymalna suma ze średiej trzech ocen </t>
  </si>
  <si>
    <t>Procent dofinansowania kosztów kwalifikowalnych</t>
  </si>
  <si>
    <t>Alokacja na konkurs EFRR RPOWM/1.5/2/2011</t>
  </si>
  <si>
    <t>Alokacja na konkurs EFRR RPOWM/1.5/3/2011</t>
  </si>
  <si>
    <t>Aktualna wartość EFRR wniosków wybranych do dofinansowania w ramach konkursu RPOWM/1.5/1/2008 po uwzględnienie umów/ aneksów:</t>
  </si>
  <si>
    <t xml:space="preserve">Aktualna wartość EFRR wniosków wybranych do dofinansowania w ramach konkursu RPOWM/1.5/1/2010 po uwzględnienie umów/ aneksów: </t>
  </si>
  <si>
    <t>Załącznik Nr 1 do Uchwały Nr....................... Zarządu Województwa Mazowieckiego z dnia ...............2012r. zmieniającej uchwalę w sprawie zatwierdzenia listy rankingowej projektów pozytywnie zweryfikowanych pod względem oceny wykonalności i merytorycznej (horyzontalnej, szczegółowej oraz strategicznej) złożonych w ramach Konkursu zamkniętego bez preselekcji RPOWM/1.5/1/2010 Priorytet I „Tworzenie warunków dla rozwoju potencjału innowacyjnego i przedsiębiorczości na Mazowszu” dla Działania 1.5 „Rozwój przedsiębiorczości” Regionalnego Programu Operacyjnego Województwa Mazowieckiego 2007-2013.</t>
  </si>
  <si>
    <t>Analiza wykorzystania alokacji EFRR w ramach konkursu dla Działania 1.5 "Rozwój przedsiębiorczości" (kurs Euro 4,1788 PLN/EURO EBC obowiązujący w dniu 27 kwietnia 2012 r.)</t>
  </si>
  <si>
    <t xml:space="preserve">Aktualna wartość EFRR wniosków wybranych do dofinansowania w ramach konkursu RPOWM/1.5/1/2011 po uwzględnienie umów/ aneksów </t>
  </si>
</sst>
</file>

<file path=xl/styles.xml><?xml version="1.0" encoding="utf-8"?>
<styleSheet xmlns="http://schemas.openxmlformats.org/spreadsheetml/2006/main">
  <numFmts count="4">
    <numFmt numFmtId="8" formatCode="#,##0.00\ &quot;zł&quot;;[Red]\-#,##0.00\ &quot;zł&quot;"/>
    <numFmt numFmtId="164" formatCode="#,##0.00\ _z_ł"/>
    <numFmt numFmtId="165" formatCode="_-* #,##0.00\ [$zł-415]_-;\-* #,##0.00\ [$zł-415]_-;_-* &quot;-&quot;??\ [$zł-415]_-;_-@_-"/>
    <numFmt numFmtId="166" formatCode="#,##0.0000\ &quot;zł&quot;"/>
  </numFmts>
  <fonts count="9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u/>
      <sz val="8"/>
      <color indexed="60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11"/>
      <color theme="3" tint="0.39997558519241921"/>
      <name val="Czcionka tekstu podstawowego"/>
      <family val="2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theme="4" tint="-0.249977111117893"/>
      <name val="Times New Roman"/>
      <family val="1"/>
      <charset val="238"/>
    </font>
    <font>
      <b/>
      <sz val="8"/>
      <color theme="4" tint="-0.249977111117893"/>
      <name val="Times New Roman"/>
      <family val="1"/>
      <charset val="238"/>
    </font>
    <font>
      <b/>
      <sz val="10"/>
      <color rgb="FFFFFF00"/>
      <name val="Times New Roman"/>
      <family val="1"/>
      <charset val="238"/>
    </font>
    <font>
      <sz val="10"/>
      <color rgb="FFFFFF00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trike/>
      <sz val="8"/>
      <name val="Times New Roman"/>
      <family val="1"/>
      <charset val="238"/>
    </font>
    <font>
      <sz val="9"/>
      <name val="Arial"/>
      <family val="2"/>
      <charset val="238"/>
    </font>
    <font>
      <sz val="10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trike/>
      <sz val="7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Czcionka tekstu podstawowego"/>
      <family val="2"/>
      <charset val="238"/>
    </font>
    <font>
      <b/>
      <sz val="8"/>
      <color rgb="FFFF0000"/>
      <name val="Times New Roman"/>
      <family val="1"/>
      <charset val="238"/>
    </font>
    <font>
      <sz val="9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indexed="8"/>
      <name val="Arial"/>
      <family val="2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charset val="238"/>
    </font>
    <font>
      <sz val="10"/>
      <name val="Czcionka tekstu podstawowego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Czcionka tekstu podstawowego"/>
      <charset val="238"/>
    </font>
    <font>
      <sz val="10"/>
      <name val="Times New Roman"/>
      <family val="1"/>
      <charset val="238"/>
    </font>
    <font>
      <b/>
      <sz val="9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6"/>
      <color theme="1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22"/>
      <color theme="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36"/>
      <color indexed="8"/>
      <name val="Czcionka tekstu podstawowego"/>
      <charset val="238"/>
    </font>
    <font>
      <sz val="22"/>
      <color theme="1"/>
      <name val="Times New Roman"/>
      <family val="1"/>
      <charset val="238"/>
    </font>
    <font>
      <sz val="22"/>
      <color theme="1"/>
      <name val="Czcionka tekstu podstawowego"/>
      <family val="2"/>
      <charset val="238"/>
    </font>
    <font>
      <b/>
      <sz val="20"/>
      <color theme="1"/>
      <name val="Times New Roman"/>
      <family val="1"/>
      <charset val="238"/>
    </font>
    <font>
      <sz val="20"/>
      <name val="Times New Roman"/>
      <family val="1"/>
      <charset val="238"/>
    </font>
    <font>
      <sz val="24"/>
      <color indexed="8"/>
      <name val="Times New Roman"/>
      <family val="1"/>
      <charset val="238"/>
    </font>
    <font>
      <sz val="22"/>
      <color indexed="8"/>
      <name val="Times New Roman"/>
      <family val="1"/>
      <charset val="238"/>
    </font>
    <font>
      <sz val="20"/>
      <color theme="1"/>
      <name val="Czcionka tekstu podstawowego"/>
      <family val="2"/>
      <charset val="238"/>
    </font>
    <font>
      <sz val="18"/>
      <color rgb="FF000000"/>
      <name val="Times New Roman"/>
      <family val="1"/>
      <charset val="238"/>
    </font>
    <font>
      <sz val="11"/>
      <color theme="1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5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5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50"/>
      </left>
      <right/>
      <top style="double">
        <color indexed="50"/>
      </top>
      <bottom style="thin">
        <color indexed="64"/>
      </bottom>
      <diagonal/>
    </border>
    <border>
      <left/>
      <right/>
      <top style="double">
        <color indexed="50"/>
      </top>
      <bottom style="thin">
        <color indexed="64"/>
      </bottom>
      <diagonal/>
    </border>
    <border>
      <left/>
      <right style="thin">
        <color indexed="64"/>
      </right>
      <top style="double">
        <color indexed="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double">
        <color theme="7" tint="-0.24994659260841701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5" fillId="0" borderId="0" applyFont="0" applyFill="0" applyBorder="0" applyAlignment="0" applyProtection="0"/>
    <xf numFmtId="0" fontId="72" fillId="0" borderId="0"/>
    <xf numFmtId="9" fontId="1" fillId="0" borderId="0" applyFont="0" applyFill="0" applyBorder="0" applyAlignment="0" applyProtection="0"/>
    <xf numFmtId="0" fontId="20" fillId="0" borderId="0"/>
  </cellStyleXfs>
  <cellXfs count="590">
    <xf numFmtId="0" fontId="0" fillId="0" borderId="0" xfId="0"/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9" fontId="27" fillId="0" borderId="1" xfId="21" applyFont="1" applyBorder="1" applyAlignment="1">
      <alignment vertical="center" wrapText="1"/>
    </xf>
    <xf numFmtId="9" fontId="28" fillId="0" borderId="1" xfId="21" applyFont="1" applyBorder="1" applyAlignment="1">
      <alignment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9" fontId="28" fillId="5" borderId="1" xfId="21" applyFont="1" applyFill="1" applyBorder="1" applyAlignment="1">
      <alignment vertical="center" wrapText="1"/>
    </xf>
    <xf numFmtId="10" fontId="28" fillId="4" borderId="1" xfId="0" applyNumberFormat="1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0" fillId="5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" fontId="27" fillId="0" borderId="1" xfId="21" applyNumberFormat="1" applyFont="1" applyFill="1" applyBorder="1" applyAlignment="1">
      <alignment vertical="center" wrapText="1"/>
    </xf>
    <xf numFmtId="1" fontId="30" fillId="0" borderId="1" xfId="21" applyNumberFormat="1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1" fontId="26" fillId="0" borderId="1" xfId="21" applyNumberFormat="1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5" borderId="2" xfId="0" applyFont="1" applyFill="1" applyBorder="1" applyAlignment="1">
      <alignment vertical="center" wrapText="1"/>
    </xf>
    <xf numFmtId="0" fontId="28" fillId="6" borderId="2" xfId="0" applyFont="1" applyFill="1" applyBorder="1" applyAlignment="1">
      <alignment vertical="center" wrapText="1"/>
    </xf>
    <xf numFmtId="9" fontId="28" fillId="0" borderId="2" xfId="21" applyFont="1" applyBorder="1" applyAlignment="1">
      <alignment vertical="center" wrapText="1"/>
    </xf>
    <xf numFmtId="9" fontId="28" fillId="5" borderId="2" xfId="21" applyFont="1" applyFill="1" applyBorder="1" applyAlignment="1">
      <alignment vertical="center" wrapText="1"/>
    </xf>
    <xf numFmtId="1" fontId="26" fillId="0" borderId="2" xfId="21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1" fontId="26" fillId="0" borderId="1" xfId="21" applyNumberFormat="1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9" fontId="28" fillId="0" borderId="1" xfId="21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1" fontId="27" fillId="0" borderId="1" xfId="21" applyNumberFormat="1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9" fontId="27" fillId="0" borderId="1" xfId="21" applyFont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left" vertical="center" wrapText="1"/>
    </xf>
    <xf numFmtId="10" fontId="28" fillId="4" borderId="1" xfId="0" applyNumberFormat="1" applyFont="1" applyFill="1" applyBorder="1" applyAlignment="1">
      <alignment horizontal="left" vertical="center" wrapText="1"/>
    </xf>
    <xf numFmtId="10" fontId="30" fillId="7" borderId="1" xfId="0" applyNumberFormat="1" applyFont="1" applyFill="1" applyBorder="1" applyAlignment="1">
      <alignment horizontal="left" vertical="center" wrapText="1"/>
    </xf>
    <xf numFmtId="1" fontId="30" fillId="0" borderId="1" xfId="21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9" fontId="28" fillId="5" borderId="1" xfId="2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1" fontId="26" fillId="0" borderId="2" xfId="21" applyNumberFormat="1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6" borderId="2" xfId="0" applyFont="1" applyFill="1" applyBorder="1" applyAlignment="1">
      <alignment horizontal="left" vertical="center" wrapText="1"/>
    </xf>
    <xf numFmtId="9" fontId="28" fillId="5" borderId="2" xfId="2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3" fillId="2" borderId="3" xfId="21" applyFont="1" applyFill="1" applyBorder="1" applyAlignment="1">
      <alignment horizontal="center" vertical="center" wrapText="1"/>
    </xf>
    <xf numFmtId="9" fontId="3" fillId="2" borderId="1" xfId="21" applyFont="1" applyFill="1" applyBorder="1" applyAlignment="1">
      <alignment horizontal="center" vertical="center" wrapText="1"/>
    </xf>
    <xf numFmtId="9" fontId="3" fillId="2" borderId="4" xfId="2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5" fontId="34" fillId="0" borderId="0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10" fontId="14" fillId="0" borderId="7" xfId="21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9" fontId="36" fillId="0" borderId="0" xfId="21" applyFont="1" applyFill="1" applyBorder="1" applyAlignment="1">
      <alignment vertical="center" wrapText="1"/>
    </xf>
    <xf numFmtId="9" fontId="37" fillId="0" borderId="0" xfId="21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3" fontId="0" fillId="0" borderId="0" xfId="0" applyNumberFormat="1" applyFill="1" applyBorder="1" applyAlignment="1">
      <alignment horizontal="left" vertical="center" wrapText="1"/>
    </xf>
    <xf numFmtId="3" fontId="0" fillId="0" borderId="0" xfId="0" applyNumberFormat="1" applyFill="1" applyBorder="1" applyAlignment="1">
      <alignment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9" fontId="35" fillId="0" borderId="0" xfId="2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9" fontId="14" fillId="0" borderId="0" xfId="21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9" fontId="38" fillId="0" borderId="0" xfId="21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9" fontId="17" fillId="0" borderId="0" xfId="2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3" fontId="33" fillId="0" borderId="0" xfId="0" applyNumberFormat="1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40" fillId="9" borderId="9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horizontal="left" vertical="center" wrapText="1"/>
    </xf>
    <xf numFmtId="9" fontId="28" fillId="9" borderId="1" xfId="2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center" wrapText="1"/>
    </xf>
    <xf numFmtId="0" fontId="28" fillId="9" borderId="1" xfId="0" applyFont="1" applyFill="1" applyBorder="1" applyAlignment="1">
      <alignment horizontal="left" vertical="center" wrapText="1"/>
    </xf>
    <xf numFmtId="0" fontId="40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0" fontId="26" fillId="7" borderId="1" xfId="0" applyNumberFormat="1" applyFont="1" applyFill="1" applyBorder="1" applyAlignment="1">
      <alignment vertical="center" wrapText="1"/>
    </xf>
    <xf numFmtId="0" fontId="28" fillId="9" borderId="1" xfId="0" applyFont="1" applyFill="1" applyBorder="1" applyAlignment="1">
      <alignment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8" fillId="10" borderId="1" xfId="0" applyFont="1" applyFill="1" applyBorder="1" applyAlignment="1">
      <alignment horizontal="left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1" fontId="19" fillId="12" borderId="1" xfId="0" applyNumberFormat="1" applyFont="1" applyFill="1" applyBorder="1" applyAlignment="1">
      <alignment horizontal="center" vertical="center" wrapText="1"/>
    </xf>
    <xf numFmtId="1" fontId="19" fillId="13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1" fontId="19" fillId="14" borderId="1" xfId="0" applyNumberFormat="1" applyFont="1" applyFill="1" applyBorder="1" applyAlignment="1">
      <alignment horizontal="center" vertical="center" wrapText="1"/>
    </xf>
    <xf numFmtId="1" fontId="19" fillId="15" borderId="1" xfId="0" applyNumberFormat="1" applyFont="1" applyFill="1" applyBorder="1" applyAlignment="1">
      <alignment horizontal="center" vertical="center" wrapText="1"/>
    </xf>
    <xf numFmtId="1" fontId="19" fillId="16" borderId="1" xfId="0" applyNumberFormat="1" applyFont="1" applyFill="1" applyBorder="1" applyAlignment="1">
      <alignment horizontal="center" vertical="center" wrapText="1"/>
    </xf>
    <xf numFmtId="1" fontId="19" fillId="17" borderId="1" xfId="0" applyNumberFormat="1" applyFont="1" applyFill="1" applyBorder="1" applyAlignment="1">
      <alignment horizontal="center" vertical="center" wrapText="1"/>
    </xf>
    <xf numFmtId="1" fontId="19" fillId="18" borderId="1" xfId="0" applyNumberFormat="1" applyFont="1" applyFill="1" applyBorder="1" applyAlignment="1">
      <alignment horizontal="center" vertical="center" wrapText="1"/>
    </xf>
    <xf numFmtId="1" fontId="19" fillId="19" borderId="1" xfId="0" applyNumberFormat="1" applyFont="1" applyFill="1" applyBorder="1" applyAlignment="1">
      <alignment horizontal="center" vertical="center" wrapText="1"/>
    </xf>
    <xf numFmtId="1" fontId="19" fillId="20" borderId="1" xfId="0" applyNumberFormat="1" applyFont="1" applyFill="1" applyBorder="1" applyAlignment="1">
      <alignment horizontal="center" vertical="center" wrapText="1"/>
    </xf>
    <xf numFmtId="1" fontId="19" fillId="22" borderId="1" xfId="0" applyNumberFormat="1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/>
    </xf>
    <xf numFmtId="1" fontId="19" fillId="2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0" fontId="28" fillId="9" borderId="1" xfId="21" applyNumberFormat="1" applyFont="1" applyFill="1" applyBorder="1" applyAlignment="1">
      <alignment horizontal="left" vertical="center" wrapText="1"/>
    </xf>
    <xf numFmtId="0" fontId="26" fillId="24" borderId="1" xfId="0" applyFont="1" applyFill="1" applyBorder="1" applyAlignment="1">
      <alignment horizontal="left" vertical="center" wrapText="1"/>
    </xf>
    <xf numFmtId="0" fontId="28" fillId="24" borderId="1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vertical="center" wrapText="1"/>
    </xf>
    <xf numFmtId="2" fontId="41" fillId="24" borderId="1" xfId="21" applyNumberFormat="1" applyFont="1" applyFill="1" applyBorder="1" applyAlignment="1">
      <alignment horizontal="left" vertical="center" wrapText="1"/>
    </xf>
    <xf numFmtId="10" fontId="26" fillId="24" borderId="1" xfId="21" applyNumberFormat="1" applyFont="1" applyFill="1" applyBorder="1" applyAlignment="1">
      <alignment horizontal="left" vertical="center" wrapText="1"/>
    </xf>
    <xf numFmtId="10" fontId="28" fillId="24" borderId="1" xfId="21" applyNumberFormat="1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0" fontId="30" fillId="4" borderId="1" xfId="0" applyNumberFormat="1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2" fontId="42" fillId="24" borderId="1" xfId="21" applyNumberFormat="1" applyFont="1" applyFill="1" applyBorder="1" applyAlignment="1">
      <alignment horizontal="left" vertical="center" wrapText="1"/>
    </xf>
    <xf numFmtId="2" fontId="28" fillId="24" borderId="1" xfId="21" applyNumberFormat="1" applyFont="1" applyFill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left" vertical="center" wrapText="1"/>
    </xf>
    <xf numFmtId="49" fontId="27" fillId="26" borderId="1" xfId="0" applyNumberFormat="1" applyFont="1" applyFill="1" applyBorder="1" applyAlignment="1">
      <alignment horizontal="left" vertical="center" wrapText="1"/>
    </xf>
    <xf numFmtId="49" fontId="28" fillId="26" borderId="1" xfId="0" applyNumberFormat="1" applyFont="1" applyFill="1" applyBorder="1" applyAlignment="1">
      <alignment horizontal="left" vertical="center" wrapText="1"/>
    </xf>
    <xf numFmtId="0" fontId="43" fillId="27" borderId="1" xfId="0" applyFont="1" applyFill="1" applyBorder="1" applyAlignment="1">
      <alignment horizontal="left" vertical="center" wrapText="1"/>
    </xf>
    <xf numFmtId="49" fontId="43" fillId="27" borderId="1" xfId="0" applyNumberFormat="1" applyFont="1" applyFill="1" applyBorder="1" applyAlignment="1">
      <alignment horizontal="left" vertical="center" wrapText="1"/>
    </xf>
    <xf numFmtId="2" fontId="43" fillId="27" borderId="1" xfId="0" applyNumberFormat="1" applyFont="1" applyFill="1" applyBorder="1" applyAlignment="1">
      <alignment horizontal="left" vertical="center" wrapText="1"/>
    </xf>
    <xf numFmtId="164" fontId="43" fillId="27" borderId="1" xfId="0" applyNumberFormat="1" applyFont="1" applyFill="1" applyBorder="1" applyAlignment="1">
      <alignment horizontal="left" vertical="center" wrapText="1"/>
    </xf>
    <xf numFmtId="10" fontId="43" fillId="27" borderId="1" xfId="21" applyNumberFormat="1" applyFont="1" applyFill="1" applyBorder="1" applyAlignment="1">
      <alignment horizontal="left" vertical="center" wrapText="1"/>
    </xf>
    <xf numFmtId="2" fontId="43" fillId="27" borderId="1" xfId="21" applyNumberFormat="1" applyFont="1" applyFill="1" applyBorder="1" applyAlignment="1">
      <alignment horizontal="left" vertical="center" wrapText="1"/>
    </xf>
    <xf numFmtId="10" fontId="43" fillId="27" borderId="1" xfId="0" applyNumberFormat="1" applyFont="1" applyFill="1" applyBorder="1" applyAlignment="1">
      <alignment horizontal="left" vertical="center" wrapText="1"/>
    </xf>
    <xf numFmtId="1" fontId="43" fillId="27" borderId="1" xfId="21" applyNumberFormat="1" applyFont="1" applyFill="1" applyBorder="1" applyAlignment="1">
      <alignment horizontal="left" vertical="center" wrapText="1"/>
    </xf>
    <xf numFmtId="9" fontId="43" fillId="27" borderId="1" xfId="21" applyFont="1" applyFill="1" applyBorder="1" applyAlignment="1">
      <alignment horizontal="left" vertical="center" wrapText="1"/>
    </xf>
    <xf numFmtId="0" fontId="43" fillId="27" borderId="3" xfId="0" applyFont="1" applyFill="1" applyBorder="1" applyAlignment="1">
      <alignment vertical="center" wrapText="1"/>
    </xf>
    <xf numFmtId="0" fontId="43" fillId="27" borderId="1" xfId="0" applyFont="1" applyFill="1" applyBorder="1" applyAlignment="1">
      <alignment vertical="center" wrapText="1"/>
    </xf>
    <xf numFmtId="0" fontId="43" fillId="27" borderId="4" xfId="0" applyFont="1" applyFill="1" applyBorder="1" applyAlignment="1">
      <alignment vertical="center" wrapText="1"/>
    </xf>
    <xf numFmtId="0" fontId="43" fillId="27" borderId="5" xfId="0" applyFont="1" applyFill="1" applyBorder="1" applyAlignment="1">
      <alignment vertical="center" wrapText="1"/>
    </xf>
    <xf numFmtId="0" fontId="44" fillId="28" borderId="1" xfId="0" applyFont="1" applyFill="1" applyBorder="1" applyAlignment="1">
      <alignment horizontal="left" vertical="center" wrapText="1"/>
    </xf>
    <xf numFmtId="49" fontId="44" fillId="28" borderId="1" xfId="0" applyNumberFormat="1" applyFont="1" applyFill="1" applyBorder="1" applyAlignment="1">
      <alignment horizontal="left" vertical="center" wrapText="1"/>
    </xf>
    <xf numFmtId="2" fontId="44" fillId="28" borderId="1" xfId="0" applyNumberFormat="1" applyFont="1" applyFill="1" applyBorder="1" applyAlignment="1">
      <alignment horizontal="left" vertical="center" wrapText="1"/>
    </xf>
    <xf numFmtId="164" fontId="44" fillId="28" borderId="1" xfId="0" applyNumberFormat="1" applyFont="1" applyFill="1" applyBorder="1" applyAlignment="1">
      <alignment horizontal="left" vertical="center" wrapText="1"/>
    </xf>
    <xf numFmtId="10" fontId="44" fillId="28" borderId="1" xfId="21" applyNumberFormat="1" applyFont="1" applyFill="1" applyBorder="1" applyAlignment="1">
      <alignment horizontal="left" vertical="center" wrapText="1"/>
    </xf>
    <xf numFmtId="2" fontId="44" fillId="28" borderId="1" xfId="21" applyNumberFormat="1" applyFont="1" applyFill="1" applyBorder="1" applyAlignment="1">
      <alignment horizontal="left" vertical="center" wrapText="1"/>
    </xf>
    <xf numFmtId="10" fontId="44" fillId="28" borderId="1" xfId="0" applyNumberFormat="1" applyFont="1" applyFill="1" applyBorder="1" applyAlignment="1">
      <alignment horizontal="left" vertical="center" wrapText="1"/>
    </xf>
    <xf numFmtId="0" fontId="43" fillId="28" borderId="1" xfId="0" applyFont="1" applyFill="1" applyBorder="1" applyAlignment="1">
      <alignment horizontal="left" vertical="center" wrapText="1"/>
    </xf>
    <xf numFmtId="1" fontId="43" fillId="28" borderId="1" xfId="21" applyNumberFormat="1" applyFont="1" applyFill="1" applyBorder="1" applyAlignment="1">
      <alignment horizontal="left" vertical="center" wrapText="1"/>
    </xf>
    <xf numFmtId="0" fontId="44" fillId="28" borderId="3" xfId="0" applyFont="1" applyFill="1" applyBorder="1" applyAlignment="1">
      <alignment vertical="center" wrapText="1"/>
    </xf>
    <xf numFmtId="0" fontId="44" fillId="28" borderId="1" xfId="0" applyFont="1" applyFill="1" applyBorder="1" applyAlignment="1">
      <alignment vertical="center" wrapText="1"/>
    </xf>
    <xf numFmtId="0" fontId="44" fillId="28" borderId="4" xfId="0" applyFont="1" applyFill="1" applyBorder="1" applyAlignment="1">
      <alignment vertical="center" wrapText="1"/>
    </xf>
    <xf numFmtId="0" fontId="44" fillId="28" borderId="5" xfId="0" applyFont="1" applyFill="1" applyBorder="1" applyAlignment="1">
      <alignment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10" fontId="28" fillId="29" borderId="1" xfId="21" applyNumberFormat="1" applyFont="1" applyFill="1" applyBorder="1" applyAlignment="1">
      <alignment horizontal="left" vertical="center" wrapText="1"/>
    </xf>
    <xf numFmtId="2" fontId="28" fillId="29" borderId="1" xfId="21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vertical="center" wrapText="1"/>
    </xf>
    <xf numFmtId="49" fontId="28" fillId="10" borderId="1" xfId="0" applyNumberFormat="1" applyFont="1" applyFill="1" applyBorder="1" applyAlignment="1">
      <alignment horizontal="left" vertical="center" wrapText="1"/>
    </xf>
    <xf numFmtId="164" fontId="28" fillId="10" borderId="1" xfId="0" applyNumberFormat="1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left" vertical="center" wrapText="1"/>
    </xf>
    <xf numFmtId="164" fontId="28" fillId="0" borderId="2" xfId="0" applyNumberFormat="1" applyFont="1" applyBorder="1" applyAlignment="1">
      <alignment horizontal="left" vertical="center" wrapText="1"/>
    </xf>
    <xf numFmtId="0" fontId="28" fillId="19" borderId="1" xfId="0" applyFont="1" applyFill="1" applyBorder="1" applyAlignment="1">
      <alignment horizontal="center" vertical="center" wrapText="1"/>
    </xf>
    <xf numFmtId="10" fontId="28" fillId="19" borderId="1" xfId="21" applyNumberFormat="1" applyFont="1" applyFill="1" applyBorder="1" applyAlignment="1">
      <alignment horizontal="left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" fontId="26" fillId="11" borderId="1" xfId="21" applyNumberFormat="1" applyFont="1" applyFill="1" applyBorder="1" applyAlignment="1">
      <alignment horizontal="left" vertical="center" wrapText="1"/>
    </xf>
    <xf numFmtId="1" fontId="30" fillId="11" borderId="1" xfId="21" applyNumberFormat="1" applyFont="1" applyFill="1" applyBorder="1" applyAlignment="1">
      <alignment horizontal="left" vertical="center" wrapText="1"/>
    </xf>
    <xf numFmtId="0" fontId="30" fillId="10" borderId="1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10" fontId="14" fillId="0" borderId="1" xfId="21" applyNumberFormat="1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49" fontId="5" fillId="11" borderId="1" xfId="0" applyNumberFormat="1" applyFont="1" applyFill="1" applyBorder="1" applyAlignment="1">
      <alignment vertical="center" wrapText="1"/>
    </xf>
    <xf numFmtId="2" fontId="5" fillId="11" borderId="1" xfId="0" applyNumberFormat="1" applyFont="1" applyFill="1" applyBorder="1" applyAlignment="1">
      <alignment vertical="center" wrapText="1"/>
    </xf>
    <xf numFmtId="2" fontId="3" fillId="11" borderId="1" xfId="0" applyNumberFormat="1" applyFont="1" applyFill="1" applyBorder="1" applyAlignment="1">
      <alignment vertical="center" wrapText="1"/>
    </xf>
    <xf numFmtId="0" fontId="15" fillId="11" borderId="1" xfId="0" applyFont="1" applyFill="1" applyBorder="1" applyAlignment="1">
      <alignment vertical="center" wrapText="1"/>
    </xf>
    <xf numFmtId="4" fontId="15" fillId="11" borderId="1" xfId="0" applyNumberFormat="1" applyFont="1" applyFill="1" applyBorder="1" applyAlignment="1">
      <alignment vertical="center" wrapText="1"/>
    </xf>
    <xf numFmtId="10" fontId="16" fillId="11" borderId="1" xfId="21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0" fillId="10" borderId="1" xfId="0" applyNumberFormat="1" applyFill="1" applyBorder="1" applyAlignment="1">
      <alignment vertical="center" wrapText="1"/>
    </xf>
    <xf numFmtId="0" fontId="47" fillId="11" borderId="1" xfId="0" applyFont="1" applyFill="1" applyBorder="1" applyAlignment="1">
      <alignment horizontal="center" vertical="center" wrapText="1"/>
    </xf>
    <xf numFmtId="0" fontId="48" fillId="11" borderId="1" xfId="0" applyFont="1" applyFill="1" applyBorder="1" applyAlignment="1">
      <alignment horizontal="center" vertical="center" wrapText="1"/>
    </xf>
    <xf numFmtId="0" fontId="48" fillId="11" borderId="1" xfId="0" applyFont="1" applyFill="1" applyBorder="1" applyAlignment="1">
      <alignment horizontal="center" vertical="center"/>
    </xf>
    <xf numFmtId="49" fontId="48" fillId="11" borderId="1" xfId="0" applyNumberFormat="1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vertical="center" wrapText="1"/>
    </xf>
    <xf numFmtId="49" fontId="3" fillId="11" borderId="1" xfId="0" applyNumberFormat="1" applyFont="1" applyFill="1" applyBorder="1" applyAlignment="1">
      <alignment vertical="center" wrapText="1"/>
    </xf>
    <xf numFmtId="0" fontId="50" fillId="5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left" vertical="center" wrapText="1"/>
    </xf>
    <xf numFmtId="164" fontId="28" fillId="4" borderId="1" xfId="0" applyNumberFormat="1" applyFont="1" applyFill="1" applyBorder="1" applyAlignment="1">
      <alignment horizontal="left" vertical="center" wrapText="1"/>
    </xf>
    <xf numFmtId="49" fontId="28" fillId="7" borderId="1" xfId="0" applyNumberFormat="1" applyFont="1" applyFill="1" applyBorder="1" applyAlignment="1">
      <alignment horizontal="left" vertical="center" wrapText="1"/>
    </xf>
    <xf numFmtId="164" fontId="28" fillId="7" borderId="1" xfId="0" applyNumberFormat="1" applyFont="1" applyFill="1" applyBorder="1" applyAlignment="1">
      <alignment horizontal="left" vertical="center" wrapText="1"/>
    </xf>
    <xf numFmtId="2" fontId="28" fillId="31" borderId="1" xfId="21" applyNumberFormat="1" applyFont="1" applyFill="1" applyBorder="1" applyAlignment="1">
      <alignment horizontal="left" vertical="center" wrapText="1"/>
    </xf>
    <xf numFmtId="2" fontId="28" fillId="28" borderId="1" xfId="21" applyNumberFormat="1" applyFont="1" applyFill="1" applyBorder="1" applyAlignment="1">
      <alignment horizontal="left" vertical="center" wrapText="1"/>
    </xf>
    <xf numFmtId="0" fontId="28" fillId="27" borderId="1" xfId="0" applyFont="1" applyFill="1" applyBorder="1" applyAlignment="1">
      <alignment horizontal="left" vertical="center" wrapText="1"/>
    </xf>
    <xf numFmtId="9" fontId="28" fillId="8" borderId="1" xfId="21" applyFont="1" applyFill="1" applyBorder="1" applyAlignment="1">
      <alignment horizontal="left" vertical="center" wrapText="1"/>
    </xf>
    <xf numFmtId="1" fontId="53" fillId="0" borderId="1" xfId="21" applyNumberFormat="1" applyFont="1" applyFill="1" applyBorder="1" applyAlignment="1">
      <alignment horizontal="left" vertical="center" wrapText="1"/>
    </xf>
    <xf numFmtId="1" fontId="53" fillId="11" borderId="1" xfId="21" applyNumberFormat="1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 applyProtection="1">
      <alignment horizontal="center" vertical="center" wrapText="1"/>
    </xf>
    <xf numFmtId="0" fontId="47" fillId="10" borderId="1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54" fillId="0" borderId="1" xfId="0" applyFont="1" applyFill="1" applyBorder="1" applyAlignment="1" applyProtection="1">
      <alignment horizontal="center" vertical="center" wrapText="1"/>
    </xf>
    <xf numFmtId="0" fontId="56" fillId="0" borderId="1" xfId="2" applyFont="1" applyFill="1" applyBorder="1" applyAlignment="1" applyProtection="1">
      <alignment horizontal="center" vertical="center" wrapText="1"/>
    </xf>
    <xf numFmtId="164" fontId="7" fillId="29" borderId="1" xfId="0" applyNumberFormat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10" borderId="1" xfId="18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6" fillId="3" borderId="4" xfId="15" applyFont="1" applyFill="1" applyBorder="1" applyAlignment="1">
      <alignment horizontal="center" vertical="center" wrapText="1"/>
    </xf>
    <xf numFmtId="0" fontId="6" fillId="3" borderId="1" xfId="15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6" fillId="10" borderId="1" xfId="20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6" fillId="10" borderId="1" xfId="16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wrapText="1"/>
    </xf>
    <xf numFmtId="0" fontId="6" fillId="21" borderId="4" xfId="2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wrapText="1"/>
    </xf>
    <xf numFmtId="0" fontId="7" fillId="18" borderId="1" xfId="0" applyFont="1" applyFill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17" fontId="28" fillId="11" borderId="1" xfId="0" applyNumberFormat="1" applyFont="1" applyFill="1" applyBorder="1" applyAlignment="1">
      <alignment horizontal="center" vertical="center"/>
    </xf>
    <xf numFmtId="49" fontId="7" fillId="11" borderId="1" xfId="0" applyNumberFormat="1" applyFont="1" applyFill="1" applyBorder="1" applyAlignment="1">
      <alignment horizontal="center" vertical="center"/>
    </xf>
    <xf numFmtId="17" fontId="28" fillId="10" borderId="1" xfId="0" applyNumberFormat="1" applyFont="1" applyFill="1" applyBorder="1" applyAlignment="1">
      <alignment horizontal="center" vertical="center"/>
    </xf>
    <xf numFmtId="17" fontId="6" fillId="10" borderId="1" xfId="19" applyNumberFormat="1" applyFont="1" applyFill="1" applyBorder="1" applyAlignment="1">
      <alignment horizontal="center" vertical="center" wrapText="1"/>
    </xf>
    <xf numFmtId="0" fontId="6" fillId="10" borderId="1" xfId="19" applyFont="1" applyFill="1" applyBorder="1" applyAlignment="1">
      <alignment horizontal="center" vertical="center" wrapText="1"/>
    </xf>
    <xf numFmtId="49" fontId="28" fillId="10" borderId="1" xfId="0" applyNumberFormat="1" applyFont="1" applyFill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11" borderId="1" xfId="9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/>
    </xf>
    <xf numFmtId="0" fontId="6" fillId="14" borderId="1" xfId="2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6" fillId="11" borderId="1" xfId="8" applyFont="1" applyFill="1" applyBorder="1" applyAlignment="1">
      <alignment horizontal="center" vertical="center" wrapText="1"/>
    </xf>
    <xf numFmtId="0" fontId="6" fillId="11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49" fontId="7" fillId="16" borderId="1" xfId="0" applyNumberFormat="1" applyFont="1" applyFill="1" applyBorder="1" applyAlignment="1">
      <alignment horizontal="center" vertical="center" wrapText="1"/>
    </xf>
    <xf numFmtId="0" fontId="28" fillId="17" borderId="1" xfId="0" applyFont="1" applyFill="1" applyBorder="1" applyAlignment="1">
      <alignment horizontal="center" vertical="center"/>
    </xf>
    <xf numFmtId="0" fontId="6" fillId="17" borderId="1" xfId="15" applyFont="1" applyFill="1" applyBorder="1" applyAlignment="1">
      <alignment horizontal="center" vertical="center" wrapText="1"/>
    </xf>
    <xf numFmtId="0" fontId="6" fillId="17" borderId="1" xfId="17" applyFont="1" applyFill="1" applyBorder="1" applyAlignment="1">
      <alignment horizontal="center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/>
    </xf>
    <xf numFmtId="0" fontId="6" fillId="19" borderId="1" xfId="10" applyFont="1" applyFill="1" applyBorder="1" applyAlignment="1">
      <alignment horizontal="center" vertical="center" wrapText="1"/>
    </xf>
    <xf numFmtId="0" fontId="6" fillId="19" borderId="1" xfId="11" applyFont="1" applyFill="1" applyBorder="1" applyAlignment="1">
      <alignment horizontal="center" vertical="center" wrapText="1"/>
    </xf>
    <xf numFmtId="0" fontId="6" fillId="21" borderId="1" xfId="0" applyNumberFormat="1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 wrapText="1"/>
    </xf>
    <xf numFmtId="49" fontId="7" fillId="1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28" fillId="30" borderId="1" xfId="0" applyFont="1" applyFill="1" applyBorder="1" applyAlignment="1">
      <alignment horizontal="center" vertical="center" wrapText="1"/>
    </xf>
    <xf numFmtId="0" fontId="54" fillId="11" borderId="1" xfId="0" applyFont="1" applyFill="1" applyBorder="1" applyAlignment="1">
      <alignment horizontal="center" vertical="center" wrapText="1"/>
    </xf>
    <xf numFmtId="0" fontId="52" fillId="11" borderId="1" xfId="0" applyFont="1" applyFill="1" applyBorder="1" applyAlignment="1">
      <alignment horizontal="center" vertical="center" wrapText="1"/>
    </xf>
    <xf numFmtId="0" fontId="52" fillId="11" borderId="1" xfId="0" applyFont="1" applyFill="1" applyBorder="1" applyAlignment="1">
      <alignment horizontal="center" vertical="center"/>
    </xf>
    <xf numFmtId="49" fontId="52" fillId="11" borderId="1" xfId="0" applyNumberFormat="1" applyFont="1" applyFill="1" applyBorder="1" applyAlignment="1">
      <alignment horizontal="center" vertical="center" wrapText="1"/>
    </xf>
    <xf numFmtId="0" fontId="37" fillId="11" borderId="16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49" fontId="37" fillId="11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49" fontId="15" fillId="11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0" fontId="49" fillId="11" borderId="1" xfId="0" applyFont="1" applyFill="1" applyBorder="1" applyAlignment="1">
      <alignment horizontal="center" vertical="center" wrapText="1"/>
    </xf>
    <xf numFmtId="49" fontId="15" fillId="11" borderId="1" xfId="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vertical="center" wrapText="1"/>
    </xf>
    <xf numFmtId="4" fontId="0" fillId="4" borderId="2" xfId="0" applyNumberForma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vertical="center" wrapText="1"/>
    </xf>
    <xf numFmtId="2" fontId="13" fillId="11" borderId="2" xfId="0" applyNumberFormat="1" applyFont="1" applyFill="1" applyBorder="1" applyAlignment="1">
      <alignment vertical="center" wrapText="1"/>
    </xf>
    <xf numFmtId="10" fontId="14" fillId="0" borderId="2" xfId="21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horizontal="center" vertical="center" wrapText="1"/>
    </xf>
    <xf numFmtId="3" fontId="33" fillId="0" borderId="18" xfId="0" applyNumberFormat="1" applyFont="1" applyFill="1" applyBorder="1" applyAlignment="1">
      <alignment horizontal="center" vertical="center" wrapText="1"/>
    </xf>
    <xf numFmtId="3" fontId="0" fillId="0" borderId="18" xfId="0" applyNumberFormat="1" applyFill="1" applyBorder="1" applyAlignment="1">
      <alignment horizontal="left" vertical="center" wrapText="1"/>
    </xf>
    <xf numFmtId="4" fontId="0" fillId="0" borderId="18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horizontal="center" vertical="center" wrapText="1"/>
    </xf>
    <xf numFmtId="2" fontId="13" fillId="4" borderId="18" xfId="0" applyNumberFormat="1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vertical="center" wrapText="1"/>
    </xf>
    <xf numFmtId="2" fontId="13" fillId="11" borderId="18" xfId="0" applyNumberFormat="1" applyFont="1" applyFill="1" applyBorder="1" applyAlignment="1">
      <alignment vertical="center" wrapText="1"/>
    </xf>
    <xf numFmtId="10" fontId="14" fillId="0" borderId="18" xfId="21" applyNumberFormat="1" applyFont="1" applyFill="1" applyBorder="1" applyAlignment="1">
      <alignment vertical="center" wrapText="1"/>
    </xf>
    <xf numFmtId="3" fontId="0" fillId="0" borderId="19" xfId="0" applyNumberFormat="1" applyFill="1" applyBorder="1" applyAlignment="1">
      <alignment horizontal="left" vertical="center" wrapText="1"/>
    </xf>
    <xf numFmtId="4" fontId="35" fillId="0" borderId="19" xfId="0" applyNumberFormat="1" applyFont="1" applyFill="1" applyBorder="1" applyAlignment="1">
      <alignment vertical="center" wrapText="1"/>
    </xf>
    <xf numFmtId="4" fontId="0" fillId="4" borderId="19" xfId="0" applyNumberFormat="1" applyFill="1" applyBorder="1" applyAlignment="1">
      <alignment horizontal="center" vertical="center" wrapText="1"/>
    </xf>
    <xf numFmtId="2" fontId="13" fillId="4" borderId="19" xfId="0" applyNumberFormat="1" applyFont="1" applyFill="1" applyBorder="1" applyAlignment="1">
      <alignment horizontal="center" vertical="center" wrapText="1"/>
    </xf>
    <xf numFmtId="2" fontId="13" fillId="0" borderId="19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vertical="center" wrapText="1"/>
    </xf>
    <xf numFmtId="2" fontId="13" fillId="11" borderId="19" xfId="0" applyNumberFormat="1" applyFont="1" applyFill="1" applyBorder="1" applyAlignment="1">
      <alignment vertical="center" wrapText="1"/>
    </xf>
    <xf numFmtId="10" fontId="14" fillId="0" borderId="19" xfId="21" applyNumberFormat="1" applyFont="1" applyFill="1" applyBorder="1" applyAlignment="1">
      <alignment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4" fontId="0" fillId="0" borderId="19" xfId="0" applyNumberFormat="1" applyFill="1" applyBorder="1" applyAlignment="1">
      <alignment vertical="center" wrapText="1"/>
    </xf>
    <xf numFmtId="3" fontId="6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8" fontId="61" fillId="0" borderId="0" xfId="0" applyNumberFormat="1" applyFont="1" applyBorder="1" applyAlignment="1">
      <alignment horizontal="left"/>
    </xf>
    <xf numFmtId="0" fontId="61" fillId="0" borderId="0" xfId="0" applyFont="1" applyBorder="1" applyAlignment="1">
      <alignment horizontal="left"/>
    </xf>
    <xf numFmtId="0" fontId="59" fillId="0" borderId="0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vertical="center" wrapText="1"/>
    </xf>
    <xf numFmtId="0" fontId="62" fillId="0" borderId="0" xfId="0" applyNumberFormat="1" applyFont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4" fontId="66" fillId="0" borderId="0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68" fillId="0" borderId="0" xfId="0" applyFont="1" applyBorder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center" wrapText="1"/>
    </xf>
    <xf numFmtId="0" fontId="55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vertical="center" wrapText="1"/>
    </xf>
    <xf numFmtId="0" fontId="55" fillId="0" borderId="0" xfId="0" applyFont="1" applyBorder="1" applyAlignment="1">
      <alignment vertical="center" wrapText="1"/>
    </xf>
    <xf numFmtId="4" fontId="55" fillId="0" borderId="0" xfId="0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 wrapText="1"/>
    </xf>
    <xf numFmtId="0" fontId="0" fillId="32" borderId="0" xfId="0" applyFill="1"/>
    <xf numFmtId="0" fontId="34" fillId="32" borderId="0" xfId="0" applyFont="1" applyFill="1"/>
    <xf numFmtId="0" fontId="0" fillId="33" borderId="0" xfId="0" applyFill="1"/>
    <xf numFmtId="0" fontId="55" fillId="0" borderId="0" xfId="0" applyFont="1" applyAlignment="1">
      <alignment vertical="top" wrapText="1"/>
    </xf>
    <xf numFmtId="0" fontId="0" fillId="34" borderId="0" xfId="0" applyFill="1"/>
    <xf numFmtId="0" fontId="55" fillId="0" borderId="0" xfId="0" applyFont="1" applyFill="1" applyAlignment="1">
      <alignment horizontal="center" vertical="top"/>
    </xf>
    <xf numFmtId="0" fontId="40" fillId="0" borderId="0" xfId="0" applyFont="1" applyBorder="1" applyAlignment="1">
      <alignment horizontal="center" vertical="center" wrapText="1"/>
    </xf>
    <xf numFmtId="3" fontId="74" fillId="0" borderId="23" xfId="0" applyNumberFormat="1" applyFont="1" applyFill="1" applyBorder="1" applyAlignment="1">
      <alignment horizontal="center" vertical="center" wrapText="1"/>
    </xf>
    <xf numFmtId="4" fontId="74" fillId="0" borderId="2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49" fontId="74" fillId="0" borderId="1" xfId="0" applyNumberFormat="1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 applyProtection="1">
      <alignment horizontal="center" vertical="center" wrapText="1"/>
    </xf>
    <xf numFmtId="0" fontId="79" fillId="0" borderId="0" xfId="0" applyFont="1" applyFill="1" applyBorder="1" applyAlignment="1">
      <alignment vertical="center" wrapText="1"/>
    </xf>
    <xf numFmtId="0" fontId="80" fillId="0" borderId="0" xfId="0" applyFont="1"/>
    <xf numFmtId="3" fontId="76" fillId="0" borderId="1" xfId="0" applyNumberFormat="1" applyFont="1" applyFill="1" applyBorder="1" applyAlignment="1">
      <alignment horizontal="center" vertical="center" wrapText="1"/>
    </xf>
    <xf numFmtId="49" fontId="77" fillId="0" borderId="1" xfId="0" applyNumberFormat="1" applyFont="1" applyFill="1" applyBorder="1" applyAlignment="1">
      <alignment horizontal="center" vertical="center" wrapText="1"/>
    </xf>
    <xf numFmtId="4" fontId="74" fillId="0" borderId="1" xfId="0" applyNumberFormat="1" applyFont="1" applyFill="1" applyBorder="1" applyAlignment="1">
      <alignment horizontal="center" vertical="center" wrapText="1"/>
    </xf>
    <xf numFmtId="2" fontId="77" fillId="0" borderId="1" xfId="0" applyNumberFormat="1" applyFont="1" applyFill="1" applyBorder="1" applyAlignment="1">
      <alignment horizontal="center" vertical="center" wrapText="1"/>
    </xf>
    <xf numFmtId="2" fontId="75" fillId="0" borderId="1" xfId="0" applyNumberFormat="1" applyFont="1" applyFill="1" applyBorder="1" applyAlignment="1">
      <alignment horizontal="center" vertical="center" wrapText="1"/>
    </xf>
    <xf numFmtId="4" fontId="77" fillId="0" borderId="1" xfId="0" applyNumberFormat="1" applyFont="1" applyFill="1" applyBorder="1" applyAlignment="1">
      <alignment horizontal="center" vertical="center" wrapText="1"/>
    </xf>
    <xf numFmtId="49" fontId="78" fillId="0" borderId="1" xfId="0" applyNumberFormat="1" applyFont="1" applyFill="1" applyBorder="1" applyAlignment="1">
      <alignment horizontal="center" vertical="center" wrapText="1"/>
    </xf>
    <xf numFmtId="3" fontId="74" fillId="0" borderId="2" xfId="0" applyNumberFormat="1" applyFont="1" applyFill="1" applyBorder="1" applyAlignment="1">
      <alignment horizontal="center" vertical="center" wrapText="1"/>
    </xf>
    <xf numFmtId="2" fontId="77" fillId="0" borderId="2" xfId="0" applyNumberFormat="1" applyFont="1" applyFill="1" applyBorder="1" applyAlignment="1">
      <alignment horizontal="center" vertical="center" wrapText="1"/>
    </xf>
    <xf numFmtId="4" fontId="77" fillId="0" borderId="2" xfId="0" applyNumberFormat="1" applyFont="1" applyFill="1" applyBorder="1" applyAlignment="1">
      <alignment horizontal="center" vertical="center" wrapText="1"/>
    </xf>
    <xf numFmtId="4" fontId="74" fillId="0" borderId="1" xfId="0" applyNumberFormat="1" applyFont="1" applyFill="1" applyBorder="1" applyAlignment="1">
      <alignment horizontal="center" vertical="center"/>
    </xf>
    <xf numFmtId="3" fontId="74" fillId="0" borderId="17" xfId="0" applyNumberFormat="1" applyFont="1" applyFill="1" applyBorder="1" applyAlignment="1">
      <alignment horizontal="center" vertical="center" wrapText="1"/>
    </xf>
    <xf numFmtId="4" fontId="74" fillId="0" borderId="17" xfId="0" applyNumberFormat="1" applyFont="1" applyFill="1" applyBorder="1" applyAlignment="1">
      <alignment horizontal="center" vertical="center" wrapText="1"/>
    </xf>
    <xf numFmtId="10" fontId="74" fillId="0" borderId="17" xfId="0" applyNumberFormat="1" applyFont="1" applyFill="1" applyBorder="1" applyAlignment="1">
      <alignment horizontal="center" vertical="center" wrapText="1"/>
    </xf>
    <xf numFmtId="2" fontId="77" fillId="0" borderId="17" xfId="0" applyNumberFormat="1" applyFont="1" applyFill="1" applyBorder="1" applyAlignment="1">
      <alignment horizontal="center" vertical="center" wrapText="1"/>
    </xf>
    <xf numFmtId="4" fontId="77" fillId="0" borderId="17" xfId="0" applyNumberFormat="1" applyFont="1" applyFill="1" applyBorder="1" applyAlignment="1">
      <alignment horizontal="center" vertical="center" wrapText="1"/>
    </xf>
    <xf numFmtId="10" fontId="74" fillId="0" borderId="1" xfId="0" applyNumberFormat="1" applyFont="1" applyFill="1" applyBorder="1" applyAlignment="1">
      <alignment horizontal="center" vertical="center"/>
    </xf>
    <xf numFmtId="10" fontId="77" fillId="0" borderId="1" xfId="0" applyNumberFormat="1" applyFont="1" applyFill="1" applyBorder="1" applyAlignment="1">
      <alignment horizontal="center" vertical="center" wrapText="1"/>
    </xf>
    <xf numFmtId="2" fontId="77" fillId="10" borderId="1" xfId="0" applyNumberFormat="1" applyFont="1" applyFill="1" applyBorder="1" applyAlignment="1">
      <alignment horizontal="center" vertical="center" wrapText="1"/>
    </xf>
    <xf numFmtId="10" fontId="77" fillId="10" borderId="1" xfId="0" applyNumberFormat="1" applyFont="1" applyFill="1" applyBorder="1" applyAlignment="1">
      <alignment horizontal="center" vertical="center" wrapText="1"/>
    </xf>
    <xf numFmtId="2" fontId="75" fillId="10" borderId="1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vertical="center" wrapText="1"/>
    </xf>
    <xf numFmtId="0" fontId="74" fillId="0" borderId="1" xfId="0" applyFont="1" applyFill="1" applyBorder="1" applyAlignment="1" applyProtection="1">
      <alignment horizontal="center" vertical="center" wrapText="1"/>
      <protection locked="0"/>
    </xf>
    <xf numFmtId="3" fontId="74" fillId="10" borderId="1" xfId="0" applyNumberFormat="1" applyFont="1" applyFill="1" applyBorder="1" applyAlignment="1">
      <alignment horizontal="center" vertical="center" wrapText="1"/>
    </xf>
    <xf numFmtId="3" fontId="74" fillId="0" borderId="0" xfId="0" applyNumberFormat="1" applyFont="1" applyFill="1" applyAlignment="1">
      <alignment horizontal="center" vertical="center" wrapText="1"/>
    </xf>
    <xf numFmtId="4" fontId="74" fillId="0" borderId="0" xfId="0" applyNumberFormat="1" applyFont="1" applyFill="1" applyAlignment="1">
      <alignment horizontal="center" vertical="center" wrapText="1"/>
    </xf>
    <xf numFmtId="0" fontId="74" fillId="0" borderId="23" xfId="0" applyFont="1" applyFill="1" applyBorder="1" applyAlignment="1">
      <alignment horizontal="center" vertical="center" wrapText="1"/>
    </xf>
    <xf numFmtId="4" fontId="74" fillId="0" borderId="2" xfId="0" applyNumberFormat="1" applyFont="1" applyFill="1" applyBorder="1" applyAlignment="1">
      <alignment horizontal="center" vertical="center"/>
    </xf>
    <xf numFmtId="164" fontId="74" fillId="0" borderId="2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82" fillId="0" borderId="0" xfId="0" applyFont="1" applyBorder="1" applyAlignment="1">
      <alignment vertical="center" wrapText="1"/>
    </xf>
    <xf numFmtId="0" fontId="18" fillId="0" borderId="0" xfId="0" applyNumberFormat="1" applyFont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0" fontId="81" fillId="0" borderId="0" xfId="0" applyFont="1" applyBorder="1"/>
    <xf numFmtId="0" fontId="74" fillId="0" borderId="0" xfId="0" applyFont="1" applyFill="1"/>
    <xf numFmtId="0" fontId="80" fillId="0" borderId="0" xfId="0" applyFont="1" applyFill="1"/>
    <xf numFmtId="0" fontId="34" fillId="0" borderId="0" xfId="0" applyFont="1" applyFill="1"/>
    <xf numFmtId="0" fontId="0" fillId="0" borderId="0" xfId="0" applyFill="1" applyBorder="1"/>
    <xf numFmtId="0" fontId="62" fillId="0" borderId="0" xfId="0" applyNumberFormat="1" applyFont="1" applyFill="1" applyBorder="1" applyAlignment="1">
      <alignment horizontal="center" vertical="center" wrapText="1"/>
    </xf>
    <xf numFmtId="0" fontId="83" fillId="30" borderId="1" xfId="0" applyFont="1" applyFill="1" applyBorder="1" applyAlignment="1">
      <alignment horizontal="center" vertical="center" wrapText="1"/>
    </xf>
    <xf numFmtId="49" fontId="83" fillId="30" borderId="1" xfId="0" applyNumberFormat="1" applyFont="1" applyFill="1" applyBorder="1" applyAlignment="1">
      <alignment horizontal="center" vertical="center" wrapText="1"/>
    </xf>
    <xf numFmtId="2" fontId="83" fillId="30" borderId="1" xfId="0" applyNumberFormat="1" applyFont="1" applyFill="1" applyBorder="1" applyAlignment="1">
      <alignment horizontal="center" vertical="center" wrapText="1"/>
    </xf>
    <xf numFmtId="4" fontId="84" fillId="30" borderId="1" xfId="0" applyNumberFormat="1" applyFont="1" applyFill="1" applyBorder="1" applyAlignment="1">
      <alignment horizontal="center" vertical="center" wrapText="1"/>
    </xf>
    <xf numFmtId="4" fontId="83" fillId="30" borderId="1" xfId="0" applyNumberFormat="1" applyFont="1" applyFill="1" applyBorder="1" applyAlignment="1">
      <alignment horizontal="center" vertical="center" wrapText="1"/>
    </xf>
    <xf numFmtId="0" fontId="84" fillId="30" borderId="1" xfId="0" applyFont="1" applyFill="1" applyBorder="1" applyAlignment="1">
      <alignment horizontal="center" vertical="center" wrapText="1"/>
    </xf>
    <xf numFmtId="10" fontId="84" fillId="30" borderId="24" xfId="21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64" fillId="0" borderId="0" xfId="0" applyNumberFormat="1" applyFont="1" applyFill="1" applyBorder="1" applyAlignment="1">
      <alignment horizontal="center" vertical="center" wrapText="1"/>
    </xf>
    <xf numFmtId="4" fontId="70" fillId="0" borderId="0" xfId="0" applyNumberFormat="1" applyFont="1" applyFill="1" applyBorder="1" applyAlignment="1">
      <alignment horizontal="center" vertical="center" wrapText="1"/>
    </xf>
    <xf numFmtId="0" fontId="85" fillId="0" borderId="0" xfId="0" applyFont="1" applyBorder="1" applyAlignment="1">
      <alignment vertical="center" wrapText="1"/>
    </xf>
    <xf numFmtId="0" fontId="85" fillId="0" borderId="1" xfId="0" applyFont="1" applyBorder="1" applyAlignment="1">
      <alignment vertical="center" wrapText="1"/>
    </xf>
    <xf numFmtId="0" fontId="76" fillId="0" borderId="1" xfId="0" applyFont="1" applyBorder="1" applyAlignment="1">
      <alignment horizontal="center" vertical="center" wrapText="1"/>
    </xf>
    <xf numFmtId="4" fontId="86" fillId="0" borderId="1" xfId="0" applyNumberFormat="1" applyFont="1" applyBorder="1" applyAlignment="1">
      <alignment vertical="center" wrapText="1"/>
    </xf>
    <xf numFmtId="0" fontId="87" fillId="0" borderId="0" xfId="0" applyFont="1" applyBorder="1" applyAlignment="1">
      <alignment horizontal="center" vertical="center" wrapText="1"/>
    </xf>
    <xf numFmtId="0" fontId="0" fillId="0" borderId="25" xfId="0" applyFill="1" applyBorder="1"/>
    <xf numFmtId="4" fontId="76" fillId="0" borderId="0" xfId="0" applyNumberFormat="1" applyFont="1" applyFill="1" applyBorder="1" applyAlignment="1">
      <alignment horizontal="center" vertical="center" wrapText="1"/>
    </xf>
    <xf numFmtId="4" fontId="90" fillId="0" borderId="2" xfId="0" applyNumberFormat="1" applyFont="1" applyFill="1" applyBorder="1" applyAlignment="1">
      <alignment horizontal="center" vertical="center" wrapText="1"/>
    </xf>
    <xf numFmtId="4" fontId="85" fillId="0" borderId="1" xfId="0" applyNumberFormat="1" applyFont="1" applyBorder="1" applyAlignment="1">
      <alignment horizontal="right" vertical="center" wrapText="1"/>
    </xf>
    <xf numFmtId="0" fontId="60" fillId="0" borderId="25" xfId="0" applyFont="1" applyBorder="1" applyAlignment="1">
      <alignment horizontal="left" wrapText="1"/>
    </xf>
    <xf numFmtId="0" fontId="94" fillId="0" borderId="0" xfId="0" applyFont="1"/>
    <xf numFmtId="4" fontId="94" fillId="0" borderId="0" xfId="0" applyNumberFormat="1" applyFont="1" applyBorder="1"/>
    <xf numFmtId="3" fontId="74" fillId="10" borderId="2" xfId="0" applyNumberFormat="1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49" fontId="77" fillId="0" borderId="2" xfId="0" applyNumberFormat="1" applyFont="1" applyFill="1" applyBorder="1" applyAlignment="1">
      <alignment horizontal="center" vertical="center" wrapText="1"/>
    </xf>
    <xf numFmtId="2" fontId="75" fillId="0" borderId="2" xfId="0" applyNumberFormat="1" applyFont="1" applyFill="1" applyBorder="1" applyAlignment="1">
      <alignment horizontal="center" vertical="center" wrapText="1"/>
    </xf>
    <xf numFmtId="49" fontId="74" fillId="0" borderId="2" xfId="0" applyNumberFormat="1" applyFont="1" applyFill="1" applyBorder="1" applyAlignment="1">
      <alignment horizontal="center" vertical="center" wrapText="1"/>
    </xf>
    <xf numFmtId="0" fontId="0" fillId="0" borderId="26" xfId="0" applyFill="1" applyBorder="1"/>
    <xf numFmtId="166" fontId="55" fillId="0" borderId="0" xfId="0" applyNumberFormat="1" applyFont="1" applyAlignment="1">
      <alignment horizontal="left" vertical="top"/>
    </xf>
    <xf numFmtId="0" fontId="17" fillId="0" borderId="26" xfId="0" applyFont="1" applyFill="1" applyBorder="1" applyAlignment="1">
      <alignment vertical="center" wrapText="1"/>
    </xf>
    <xf numFmtId="0" fontId="74" fillId="0" borderId="18" xfId="0" applyFont="1" applyFill="1" applyBorder="1" applyAlignment="1">
      <alignment horizontal="center" vertical="center" wrapText="1"/>
    </xf>
    <xf numFmtId="49" fontId="74" fillId="0" borderId="18" xfId="0" applyNumberFormat="1" applyFont="1" applyFill="1" applyBorder="1" applyAlignment="1">
      <alignment horizontal="center" vertical="center" wrapText="1"/>
    </xf>
    <xf numFmtId="49" fontId="77" fillId="0" borderId="18" xfId="0" applyNumberFormat="1" applyFont="1" applyFill="1" applyBorder="1" applyAlignment="1">
      <alignment horizontal="center" vertical="center" wrapText="1"/>
    </xf>
    <xf numFmtId="3" fontId="74" fillId="0" borderId="18" xfId="0" applyNumberFormat="1" applyFont="1" applyFill="1" applyBorder="1" applyAlignment="1">
      <alignment horizontal="center" vertical="center" wrapText="1"/>
    </xf>
    <xf numFmtId="4" fontId="74" fillId="0" borderId="18" xfId="0" applyNumberFormat="1" applyFont="1" applyFill="1" applyBorder="1" applyAlignment="1">
      <alignment horizontal="center" vertical="center" wrapText="1"/>
    </xf>
    <xf numFmtId="10" fontId="74" fillId="0" borderId="18" xfId="0" applyNumberFormat="1" applyFont="1" applyFill="1" applyBorder="1" applyAlignment="1">
      <alignment horizontal="center" vertical="center" wrapText="1"/>
    </xf>
    <xf numFmtId="2" fontId="77" fillId="0" borderId="18" xfId="0" applyNumberFormat="1" applyFont="1" applyFill="1" applyBorder="1" applyAlignment="1">
      <alignment horizontal="center" vertical="center" wrapText="1"/>
    </xf>
    <xf numFmtId="2" fontId="75" fillId="0" borderId="18" xfId="0" applyNumberFormat="1" applyFont="1" applyFill="1" applyBorder="1" applyAlignment="1">
      <alignment horizontal="center" vertical="center" wrapText="1"/>
    </xf>
    <xf numFmtId="4" fontId="77" fillId="0" borderId="18" xfId="0" applyNumberFormat="1" applyFont="1" applyFill="1" applyBorder="1" applyAlignment="1">
      <alignment horizontal="center" vertical="center" wrapText="1"/>
    </xf>
    <xf numFmtId="10" fontId="74" fillId="0" borderId="2" xfId="0" applyNumberFormat="1" applyFont="1" applyFill="1" applyBorder="1" applyAlignment="1">
      <alignment horizontal="center" vertical="center" wrapText="1"/>
    </xf>
    <xf numFmtId="3" fontId="74" fillId="0" borderId="1" xfId="0" applyNumberFormat="1" applyFont="1" applyFill="1" applyBorder="1" applyAlignment="1">
      <alignment horizontal="center" vertical="center" wrapText="1"/>
    </xf>
    <xf numFmtId="10" fontId="74" fillId="0" borderId="1" xfId="0" applyNumberFormat="1" applyFont="1" applyFill="1" applyBorder="1" applyAlignment="1">
      <alignment horizontal="center" vertical="center" wrapText="1"/>
    </xf>
    <xf numFmtId="4" fontId="74" fillId="0" borderId="27" xfId="0" applyNumberFormat="1" applyFont="1" applyFill="1" applyBorder="1" applyAlignment="1">
      <alignment horizontal="center" vertical="center" wrapText="1"/>
    </xf>
    <xf numFmtId="0" fontId="0" fillId="34" borderId="25" xfId="0" applyFill="1" applyBorder="1"/>
    <xf numFmtId="0" fontId="0" fillId="34" borderId="0" xfId="0" applyFill="1" applyBorder="1"/>
    <xf numFmtId="3" fontId="76" fillId="0" borderId="2" xfId="0" applyNumberFormat="1" applyFont="1" applyFill="1" applyBorder="1" applyAlignment="1">
      <alignment horizontal="center" vertical="center" wrapText="1"/>
    </xf>
    <xf numFmtId="4" fontId="74" fillId="0" borderId="19" xfId="0" applyNumberFormat="1" applyFont="1" applyFill="1" applyBorder="1" applyAlignment="1">
      <alignment horizontal="center" vertical="center" wrapText="1"/>
    </xf>
    <xf numFmtId="10" fontId="74" fillId="0" borderId="19" xfId="0" applyNumberFormat="1" applyFont="1" applyFill="1" applyBorder="1" applyAlignment="1">
      <alignment horizontal="center" vertical="center" wrapText="1"/>
    </xf>
    <xf numFmtId="2" fontId="77" fillId="0" borderId="19" xfId="0" applyNumberFormat="1" applyFont="1" applyFill="1" applyBorder="1" applyAlignment="1">
      <alignment horizontal="center" vertical="center" wrapText="1"/>
    </xf>
    <xf numFmtId="2" fontId="75" fillId="0" borderId="19" xfId="0" applyNumberFormat="1" applyFont="1" applyFill="1" applyBorder="1" applyAlignment="1">
      <alignment horizontal="center" vertical="center" wrapText="1"/>
    </xf>
    <xf numFmtId="4" fontId="77" fillId="0" borderId="19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73" fillId="0" borderId="0" xfId="0" applyFont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/>
    <xf numFmtId="2" fontId="66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Border="1"/>
    <xf numFmtId="0" fontId="96" fillId="0" borderId="0" xfId="0" applyFont="1" applyFill="1" applyBorder="1" applyAlignment="1">
      <alignment vertical="center" wrapText="1"/>
    </xf>
    <xf numFmtId="10" fontId="77" fillId="0" borderId="2" xfId="0" applyNumberFormat="1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vertical="center" wrapText="1"/>
    </xf>
    <xf numFmtId="0" fontId="55" fillId="0" borderId="0" xfId="0" applyFont="1" applyAlignment="1">
      <alignment horizontal="left" vertical="top"/>
    </xf>
    <xf numFmtId="3" fontId="55" fillId="0" borderId="0" xfId="0" applyNumberFormat="1" applyFont="1" applyFill="1" applyBorder="1" applyAlignment="1">
      <alignment horizontal="left" vertical="center" wrapText="1"/>
    </xf>
    <xf numFmtId="0" fontId="85" fillId="0" borderId="1" xfId="0" applyFont="1" applyBorder="1" applyAlignment="1">
      <alignment horizontal="center" vertical="center" wrapText="1"/>
    </xf>
    <xf numFmtId="49" fontId="7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1" xfId="0" applyFont="1" applyFill="1" applyBorder="1" applyAlignment="1">
      <alignment horizontal="center" vertical="center"/>
    </xf>
    <xf numFmtId="0" fontId="97" fillId="0" borderId="0" xfId="0" applyFont="1" applyBorder="1" applyAlignment="1">
      <alignment horizontal="center" wrapText="1"/>
    </xf>
    <xf numFmtId="0" fontId="93" fillId="0" borderId="0" xfId="0" applyFont="1" applyFill="1" applyBorder="1" applyAlignment="1">
      <alignment vertical="center" wrapText="1"/>
    </xf>
    <xf numFmtId="4" fontId="92" fillId="0" borderId="0" xfId="0" applyNumberFormat="1" applyFont="1" applyBorder="1" applyAlignment="1">
      <alignment vertical="center"/>
    </xf>
    <xf numFmtId="0" fontId="90" fillId="0" borderId="1" xfId="0" applyFont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0" fillId="25" borderId="14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55" fillId="0" borderId="4" xfId="0" applyFont="1" applyBorder="1" applyAlignment="1">
      <alignment horizontal="center" wrapText="1"/>
    </xf>
    <xf numFmtId="0" fontId="55" fillId="0" borderId="8" xfId="0" applyFont="1" applyBorder="1" applyAlignment="1">
      <alignment horizontal="center" wrapText="1"/>
    </xf>
    <xf numFmtId="0" fontId="55" fillId="0" borderId="9" xfId="0" applyFont="1" applyBorder="1" applyAlignment="1">
      <alignment horizont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3" fontId="58" fillId="0" borderId="20" xfId="0" applyNumberFormat="1" applyFont="1" applyFill="1" applyBorder="1" applyAlignment="1">
      <alignment horizontal="center" vertical="center" wrapText="1"/>
    </xf>
    <xf numFmtId="3" fontId="33" fillId="0" borderId="21" xfId="0" applyNumberFormat="1" applyFont="1" applyFill="1" applyBorder="1" applyAlignment="1">
      <alignment horizontal="center" vertical="center" wrapText="1"/>
    </xf>
    <xf numFmtId="3" fontId="33" fillId="0" borderId="22" xfId="0" applyNumberFormat="1" applyFont="1" applyFill="1" applyBorder="1" applyAlignment="1">
      <alignment horizontal="center" vertical="center" wrapText="1"/>
    </xf>
    <xf numFmtId="3" fontId="58" fillId="0" borderId="21" xfId="0" applyNumberFormat="1" applyFont="1" applyFill="1" applyBorder="1" applyAlignment="1">
      <alignment horizontal="center" vertical="center" wrapText="1"/>
    </xf>
    <xf numFmtId="3" fontId="58" fillId="0" borderId="22" xfId="0" applyNumberFormat="1" applyFont="1" applyFill="1" applyBorder="1" applyAlignment="1">
      <alignment horizontal="center" vertical="center" wrapText="1"/>
    </xf>
    <xf numFmtId="0" fontId="85" fillId="0" borderId="4" xfId="0" applyFont="1" applyBorder="1" applyAlignment="1">
      <alignment horizontal="center" vertical="center" wrapText="1"/>
    </xf>
    <xf numFmtId="0" fontId="85" fillId="0" borderId="9" xfId="0" applyFont="1" applyBorder="1" applyAlignment="1">
      <alignment horizontal="center" vertical="center" wrapText="1"/>
    </xf>
    <xf numFmtId="0" fontId="91" fillId="0" borderId="4" xfId="22" applyFont="1" applyFill="1" applyBorder="1" applyAlignment="1">
      <alignment horizontal="center" vertical="center" wrapText="1"/>
    </xf>
    <xf numFmtId="0" fontId="91" fillId="0" borderId="8" xfId="22" applyFont="1" applyFill="1" applyBorder="1" applyAlignment="1">
      <alignment horizontal="center" vertical="center" wrapText="1"/>
    </xf>
    <xf numFmtId="0" fontId="91" fillId="0" borderId="9" xfId="22" applyFont="1" applyFill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/>
    </xf>
    <xf numFmtId="0" fontId="92" fillId="0" borderId="8" xfId="0" applyFont="1" applyBorder="1" applyAlignment="1">
      <alignment horizontal="center" vertical="center"/>
    </xf>
    <xf numFmtId="0" fontId="92" fillId="0" borderId="9" xfId="0" applyFont="1" applyBorder="1" applyAlignment="1">
      <alignment horizontal="center" vertical="center"/>
    </xf>
    <xf numFmtId="4" fontId="85" fillId="0" borderId="4" xfId="0" applyNumberFormat="1" applyFont="1" applyBorder="1" applyAlignment="1">
      <alignment horizontal="right" vertical="center" wrapText="1"/>
    </xf>
    <xf numFmtId="4" fontId="85" fillId="0" borderId="9" xfId="0" applyNumberFormat="1" applyFont="1" applyBorder="1" applyAlignment="1">
      <alignment horizontal="right" vertical="center" wrapText="1"/>
    </xf>
    <xf numFmtId="0" fontId="98" fillId="11" borderId="1" xfId="0" applyFont="1" applyFill="1" applyBorder="1" applyAlignment="1">
      <alignment horizontal="center" vertical="center" wrapText="1"/>
    </xf>
    <xf numFmtId="3" fontId="76" fillId="0" borderId="19" xfId="0" applyNumberFormat="1" applyFont="1" applyFill="1" applyBorder="1" applyAlignment="1">
      <alignment horizontal="center" vertical="center" wrapText="1"/>
    </xf>
    <xf numFmtId="3" fontId="88" fillId="0" borderId="0" xfId="0" applyNumberFormat="1" applyFont="1" applyFill="1" applyBorder="1" applyAlignment="1">
      <alignment horizontal="left" vertical="center" wrapText="1"/>
    </xf>
    <xf numFmtId="0" fontId="89" fillId="0" borderId="0" xfId="0" applyFont="1" applyAlignment="1">
      <alignment horizontal="left" vertical="center" wrapText="1"/>
    </xf>
    <xf numFmtId="0" fontId="87" fillId="0" borderId="1" xfId="0" applyFont="1" applyBorder="1" applyAlignment="1">
      <alignment horizontal="center" vertical="center" wrapText="1"/>
    </xf>
    <xf numFmtId="0" fontId="85" fillId="11" borderId="1" xfId="0" applyFont="1" applyFill="1" applyBorder="1" applyAlignment="1">
      <alignment horizontal="center" vertical="center" wrapText="1"/>
    </xf>
    <xf numFmtId="0" fontId="92" fillId="0" borderId="4" xfId="22" applyFont="1" applyFill="1" applyBorder="1" applyAlignment="1">
      <alignment horizontal="center" vertical="center"/>
    </xf>
    <xf numFmtId="0" fontId="92" fillId="0" borderId="8" xfId="22" applyFont="1" applyFill="1" applyBorder="1" applyAlignment="1">
      <alignment horizontal="center" vertical="center"/>
    </xf>
    <xf numFmtId="0" fontId="92" fillId="0" borderId="9" xfId="22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top" wrapText="1"/>
    </xf>
    <xf numFmtId="4" fontId="86" fillId="0" borderId="1" xfId="0" applyNumberFormat="1" applyFont="1" applyBorder="1" applyAlignment="1">
      <alignment horizontal="right" vertical="center" wrapText="1"/>
    </xf>
    <xf numFmtId="0" fontId="93" fillId="0" borderId="1" xfId="0" applyFont="1" applyFill="1" applyBorder="1" applyAlignment="1">
      <alignment horizontal="center" vertical="center" wrapText="1"/>
    </xf>
    <xf numFmtId="4" fontId="92" fillId="0" borderId="1" xfId="0" applyNumberFormat="1" applyFont="1" applyBorder="1" applyAlignment="1">
      <alignment horizontal="center" vertical="center"/>
    </xf>
    <xf numFmtId="4" fontId="86" fillId="0" borderId="4" xfId="0" applyNumberFormat="1" applyFont="1" applyBorder="1" applyAlignment="1">
      <alignment horizontal="right" vertical="center" wrapText="1"/>
    </xf>
    <xf numFmtId="4" fontId="86" fillId="0" borderId="9" xfId="0" applyNumberFormat="1" applyFont="1" applyBorder="1" applyAlignment="1">
      <alignment horizontal="right" vertical="center" wrapText="1"/>
    </xf>
    <xf numFmtId="0" fontId="71" fillId="0" borderId="0" xfId="0" applyFont="1" applyBorder="1" applyAlignment="1">
      <alignment horizontal="center" vertical="center" wrapText="1"/>
    </xf>
    <xf numFmtId="4" fontId="86" fillId="0" borderId="4" xfId="0" applyNumberFormat="1" applyFont="1" applyBorder="1" applyAlignment="1">
      <alignment horizontal="center" vertical="center" wrapText="1"/>
    </xf>
    <xf numFmtId="4" fontId="86" fillId="0" borderId="9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left" vertical="top"/>
    </xf>
    <xf numFmtId="3" fontId="55" fillId="0" borderId="0" xfId="0" applyNumberFormat="1" applyFont="1" applyFill="1" applyBorder="1" applyAlignment="1">
      <alignment horizontal="left" vertical="center" wrapText="1"/>
    </xf>
    <xf numFmtId="3" fontId="69" fillId="0" borderId="0" xfId="0" applyNumberFormat="1" applyFont="1" applyFill="1" applyBorder="1" applyAlignment="1">
      <alignment horizontal="left" vertical="center" wrapText="1"/>
    </xf>
  </cellXfs>
  <cellStyles count="25">
    <cellStyle name="Normalny" xfId="0" builtinId="0"/>
    <cellStyle name="Normalny 10" xfId="1"/>
    <cellStyle name="Normalny 11" xfId="2"/>
    <cellStyle name="Normalny 13" xfId="3"/>
    <cellStyle name="Normalny 14" xfId="4"/>
    <cellStyle name="Normalny 15" xfId="5"/>
    <cellStyle name="Normalny 16" xfId="6"/>
    <cellStyle name="Normalny 17" xfId="7"/>
    <cellStyle name="Normalny 18" xfId="8"/>
    <cellStyle name="Normalny 19" xfId="9"/>
    <cellStyle name="Normalny 2" xfId="24"/>
    <cellStyle name="Normalny 20" xfId="10"/>
    <cellStyle name="Normalny 21" xfId="11"/>
    <cellStyle name="Normalny 22" xfId="12"/>
    <cellStyle name="Normalny 24" xfId="13"/>
    <cellStyle name="Normalny 25" xfId="14"/>
    <cellStyle name="Normalny 3" xfId="15"/>
    <cellStyle name="Normalny 4" xfId="16"/>
    <cellStyle name="Normalny 5" xfId="22"/>
    <cellStyle name="Normalny 6" xfId="17"/>
    <cellStyle name="Normalny 7" xfId="18"/>
    <cellStyle name="Normalny 8" xfId="19"/>
    <cellStyle name="Normalny 9" xfId="20"/>
    <cellStyle name="Procentowy" xfId="21" builtinId="5"/>
    <cellStyle name="Procentowy 2" xfId="23"/>
  </cellStyles>
  <dxfs count="19">
    <dxf>
      <fill>
        <patternFill patternType="darkTrellis"/>
      </fill>
    </dxf>
    <dxf>
      <fill>
        <patternFill patternType="darkTrellis"/>
      </fill>
    </dxf>
    <dxf>
      <fill>
        <patternFill patternType="darkTrellis"/>
      </fill>
    </dxf>
    <dxf>
      <fill>
        <patternFill patternType="darkTrellis"/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 tint="-0.3499862666707357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W631"/>
  <sheetViews>
    <sheetView showWhiteSpace="0" zoomScale="80" zoomScaleNormal="80" workbookViewId="0">
      <pane xSplit="5" ySplit="3" topLeftCell="F136" activePane="bottomRight" state="frozenSplit"/>
      <selection pane="topRight" activeCell="E1" sqref="E1"/>
      <selection pane="bottomLeft" activeCell="A2" sqref="A2"/>
      <selection pane="bottomRight" activeCell="G136" sqref="G136"/>
    </sheetView>
  </sheetViews>
  <sheetFormatPr defaultColWidth="11.875" defaultRowHeight="11.25"/>
  <cols>
    <col min="1" max="1" width="3.125" style="38" customWidth="1"/>
    <col min="2" max="2" width="14.75" style="44" customWidth="1"/>
    <col min="3" max="3" width="8.5" style="71" customWidth="1"/>
    <col min="4" max="4" width="18.375" style="38" customWidth="1"/>
    <col min="5" max="5" width="23.75" style="38" customWidth="1"/>
    <col min="6" max="6" width="3.625" style="39" customWidth="1"/>
    <col min="7" max="7" width="13.375" style="177" customWidth="1"/>
    <col min="8" max="8" width="12.125" style="40" customWidth="1"/>
    <col min="9" max="9" width="11.375" style="38" customWidth="1"/>
    <col min="10" max="10" width="6.5" style="161" customWidth="1"/>
    <col min="11" max="11" width="11.5" style="165" customWidth="1"/>
    <col min="12" max="14" width="9.125" style="163" customWidth="1"/>
    <col min="15" max="15" width="3.875" style="38" customWidth="1"/>
    <col min="16" max="16" width="6.75" style="41" customWidth="1"/>
    <col min="17" max="17" width="6" style="42" customWidth="1"/>
    <col min="18" max="18" width="7.125" style="43" customWidth="1"/>
    <col min="19" max="19" width="5.25" style="44" customWidth="1"/>
    <col min="20" max="20" width="5.25" style="45" customWidth="1"/>
    <col min="21" max="21" width="6.875" style="123" customWidth="1"/>
    <col min="22" max="22" width="6.875" style="179" customWidth="1"/>
    <col min="23" max="23" width="9" style="38" customWidth="1"/>
    <col min="24" max="26" width="4.5" style="38" customWidth="1"/>
    <col min="27" max="27" width="4.5" style="46" customWidth="1"/>
    <col min="28" max="28" width="9.75" style="44" customWidth="1"/>
    <col min="29" max="31" width="5" style="44" customWidth="1"/>
    <col min="32" max="32" width="7.375" style="44" customWidth="1"/>
    <col min="33" max="33" width="9.75" style="130" customWidth="1"/>
    <col min="34" max="36" width="5" style="130" customWidth="1"/>
    <col min="37" max="37" width="7.375" style="130" customWidth="1"/>
    <col min="38" max="38" width="8.25" style="38" customWidth="1"/>
    <col min="39" max="39" width="6.25" style="38" customWidth="1"/>
    <col min="40" max="40" width="11.875" style="86"/>
    <col min="41" max="42" width="11.875" style="87"/>
    <col min="43" max="43" width="11.875" style="88"/>
    <col min="44" max="44" width="11.875" style="86"/>
    <col min="45" max="45" width="11.875" style="87"/>
    <col min="46" max="46" width="11.875" style="88"/>
    <col min="47" max="47" width="11.875" style="86"/>
    <col min="48" max="48" width="11.875" style="87"/>
    <col min="49" max="49" width="11.875" style="89"/>
    <col min="50" max="16384" width="11.875" style="38"/>
  </cols>
  <sheetData>
    <row r="1" spans="1:49" s="74" customFormat="1" ht="20.25" customHeight="1" thickBot="1">
      <c r="A1" s="540" t="s">
        <v>53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2"/>
    </row>
    <row r="2" spans="1:49" s="162" customFormat="1" ht="19.5" customHeight="1" thickTop="1">
      <c r="A2" s="543" t="s">
        <v>21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 t="s">
        <v>22</v>
      </c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5"/>
      <c r="AN2" s="539" t="s">
        <v>23</v>
      </c>
      <c r="AO2" s="539"/>
      <c r="AP2" s="539"/>
      <c r="AQ2" s="539"/>
      <c r="AR2" s="539" t="s">
        <v>24</v>
      </c>
      <c r="AS2" s="539"/>
      <c r="AT2" s="539"/>
      <c r="AU2" s="539" t="s">
        <v>25</v>
      </c>
      <c r="AV2" s="539"/>
      <c r="AW2" s="539"/>
    </row>
    <row r="3" spans="1:49" s="47" customFormat="1" ht="70.5" customHeight="1">
      <c r="A3" s="47" t="s">
        <v>10</v>
      </c>
      <c r="B3" s="48" t="s">
        <v>0</v>
      </c>
      <c r="C3" s="73" t="s">
        <v>3</v>
      </c>
      <c r="D3" s="47" t="s">
        <v>1</v>
      </c>
      <c r="E3" s="47" t="s">
        <v>2</v>
      </c>
      <c r="F3" s="50" t="s">
        <v>8</v>
      </c>
      <c r="G3" s="176" t="s">
        <v>570</v>
      </c>
      <c r="H3" s="175" t="s">
        <v>571</v>
      </c>
      <c r="I3" s="47" t="s">
        <v>13</v>
      </c>
      <c r="J3" s="160" t="s">
        <v>565</v>
      </c>
      <c r="K3" s="164" t="s">
        <v>566</v>
      </c>
      <c r="L3" s="173" t="s">
        <v>572</v>
      </c>
      <c r="M3" s="173" t="s">
        <v>573</v>
      </c>
      <c r="N3" s="173" t="s">
        <v>574</v>
      </c>
      <c r="O3" s="49" t="s">
        <v>9</v>
      </c>
      <c r="P3" s="51" t="s">
        <v>11</v>
      </c>
      <c r="Q3" s="52" t="s">
        <v>17</v>
      </c>
      <c r="R3" s="53" t="s">
        <v>19</v>
      </c>
      <c r="S3" s="54" t="s">
        <v>12</v>
      </c>
      <c r="T3" s="55" t="s">
        <v>14</v>
      </c>
      <c r="U3" s="122" t="s">
        <v>575</v>
      </c>
      <c r="V3" s="178" t="s">
        <v>576</v>
      </c>
      <c r="W3" s="47" t="s">
        <v>4</v>
      </c>
      <c r="X3" s="56" t="s">
        <v>44</v>
      </c>
      <c r="Y3" s="56" t="s">
        <v>45</v>
      </c>
      <c r="Z3" s="56" t="s">
        <v>46</v>
      </c>
      <c r="AA3" s="57" t="s">
        <v>15</v>
      </c>
      <c r="AB3" s="58" t="s">
        <v>5</v>
      </c>
      <c r="AC3" s="121" t="s">
        <v>49</v>
      </c>
      <c r="AD3" s="121" t="s">
        <v>47</v>
      </c>
      <c r="AE3" s="121" t="s">
        <v>48</v>
      </c>
      <c r="AF3" s="54" t="s">
        <v>16</v>
      </c>
      <c r="AG3" s="124" t="s">
        <v>57</v>
      </c>
      <c r="AH3" s="133" t="s">
        <v>708</v>
      </c>
      <c r="AI3" s="133" t="s">
        <v>709</v>
      </c>
      <c r="AJ3" s="133" t="s">
        <v>710</v>
      </c>
      <c r="AK3" s="125" t="s">
        <v>56</v>
      </c>
      <c r="AL3" s="47" t="s">
        <v>18</v>
      </c>
      <c r="AM3" s="75" t="s">
        <v>26</v>
      </c>
      <c r="AN3" s="76" t="s">
        <v>27</v>
      </c>
      <c r="AO3" s="77" t="s">
        <v>28</v>
      </c>
      <c r="AP3" s="77" t="s">
        <v>29</v>
      </c>
      <c r="AQ3" s="78" t="s">
        <v>28</v>
      </c>
      <c r="AR3" s="79" t="s">
        <v>30</v>
      </c>
      <c r="AS3" s="80" t="s">
        <v>31</v>
      </c>
      <c r="AT3" s="81" t="s">
        <v>28</v>
      </c>
      <c r="AU3" s="76" t="s">
        <v>32</v>
      </c>
      <c r="AV3" s="77" t="s">
        <v>31</v>
      </c>
      <c r="AW3" s="82" t="s">
        <v>28</v>
      </c>
    </row>
    <row r="4" spans="1:49" ht="75" hidden="1" customHeight="1">
      <c r="A4" s="136">
        <v>1</v>
      </c>
      <c r="B4" s="220" t="s">
        <v>58</v>
      </c>
      <c r="C4" s="226" t="s">
        <v>59</v>
      </c>
      <c r="D4" s="258" t="s">
        <v>752</v>
      </c>
      <c r="E4" s="258" t="s">
        <v>753</v>
      </c>
      <c r="F4" s="39" t="s">
        <v>54</v>
      </c>
      <c r="G4" s="59">
        <v>801590</v>
      </c>
      <c r="H4" s="59">
        <v>801590</v>
      </c>
      <c r="I4" s="40">
        <v>681351.5</v>
      </c>
      <c r="J4" s="161" t="s">
        <v>569</v>
      </c>
      <c r="K4" s="165" t="str">
        <f t="shared" ref="K4:K35" si="0">IF(J4="nie","nie dotyczy",I4/H4)</f>
        <v>nie dotyczy</v>
      </c>
      <c r="L4" s="174" t="str">
        <f t="shared" ref="L4:L35" si="1">IF(J4="nie","nie dotyczy",H4*60%)</f>
        <v>nie dotyczy</v>
      </c>
      <c r="M4" s="174" t="str">
        <f>IF(J4="nie","nie dotyczy",L4*15%)</f>
        <v>nie dotyczy</v>
      </c>
      <c r="N4" s="174" t="str">
        <f>IF(J4="nie","nie dotyczy",L4*85%)</f>
        <v>nie dotyczy</v>
      </c>
      <c r="O4" s="38">
        <v>60</v>
      </c>
      <c r="P4" s="60">
        <f t="shared" ref="P4:P35" si="2">IF(Q4="tak",AK4,(AA4+AF4)/2)</f>
        <v>0.96666666666666667</v>
      </c>
      <c r="Q4" s="61" t="str">
        <f>IF(OR(AND(AA4&lt;60%,AF4&lt;60%),AND(AA4&gt;=60%,AF4&lt;60%,AL4&lt;AM4),AND(AA4&gt;=60%,AF4&gt;=60%,AL4&lt;AM4),AND(AA4&lt;60%,AF4&gt;=60%,AL4&lt;AM4)),"NIE","TAK")</f>
        <v>TAK</v>
      </c>
      <c r="R4" s="222" t="str">
        <f t="shared" ref="R4:R35" si="3">IF(Q4="NIE",(Z4+AE4)/2,"III oceniający")</f>
        <v>III oceniający</v>
      </c>
      <c r="S4" s="44" t="str">
        <f>IF(P4&gt;=60%,"TAK","NIE")</f>
        <v>TAK</v>
      </c>
      <c r="U4" s="123" t="s">
        <v>577</v>
      </c>
      <c r="V4" s="179" t="s">
        <v>577</v>
      </c>
      <c r="W4" s="153" t="s">
        <v>530</v>
      </c>
      <c r="X4" s="63">
        <v>10</v>
      </c>
      <c r="Y4" s="63">
        <v>50</v>
      </c>
      <c r="Z4" s="63">
        <f>SUM(X4:Y4)</f>
        <v>60</v>
      </c>
      <c r="AA4" s="46">
        <f t="shared" ref="AA4:AA24" si="4">Z4/O4</f>
        <v>1</v>
      </c>
      <c r="AB4" s="156" t="s">
        <v>548</v>
      </c>
      <c r="AC4" s="64">
        <v>3</v>
      </c>
      <c r="AD4" s="64">
        <v>5</v>
      </c>
      <c r="AE4" s="64">
        <f>SUM(AC4:AD4)</f>
        <v>8</v>
      </c>
      <c r="AF4" s="65">
        <f t="shared" ref="AF4:AF35" si="5">AE4/O4</f>
        <v>0.13333333333333333</v>
      </c>
      <c r="AG4" s="126" t="s">
        <v>614</v>
      </c>
      <c r="AH4" s="127">
        <v>8</v>
      </c>
      <c r="AI4" s="127">
        <v>50</v>
      </c>
      <c r="AJ4" s="127">
        <f>SUM(AH4:AI4)</f>
        <v>58</v>
      </c>
      <c r="AK4" s="128">
        <f t="shared" ref="AK4:AK35" si="6">AJ4/O4</f>
        <v>0.96666666666666667</v>
      </c>
      <c r="AL4" s="38">
        <f>IF((Z4-AE4)&gt;=0,(Z4-AE4),(Z4-AE4)*(-1))</f>
        <v>52</v>
      </c>
      <c r="AM4" s="63">
        <f>O4*30%</f>
        <v>18</v>
      </c>
      <c r="AN4" s="83"/>
      <c r="AO4" s="74"/>
      <c r="AP4" s="74"/>
      <c r="AQ4" s="84"/>
      <c r="AR4" s="83"/>
      <c r="AS4" s="74"/>
      <c r="AT4" s="84"/>
      <c r="AU4" s="83"/>
      <c r="AV4" s="74"/>
      <c r="AW4" s="85"/>
    </row>
    <row r="5" spans="1:49" ht="38.25" hidden="1">
      <c r="A5" s="219">
        <v>2</v>
      </c>
      <c r="B5" s="225" t="s">
        <v>60</v>
      </c>
      <c r="C5" s="153" t="s">
        <v>61</v>
      </c>
      <c r="D5" s="225" t="s">
        <v>617</v>
      </c>
      <c r="E5" s="225" t="s">
        <v>616</v>
      </c>
      <c r="F5" s="39" t="s">
        <v>54</v>
      </c>
      <c r="G5" s="59">
        <v>745760.38</v>
      </c>
      <c r="H5" s="59">
        <v>745760.38</v>
      </c>
      <c r="I5" s="40">
        <v>447455.8</v>
      </c>
      <c r="J5" s="161" t="s">
        <v>569</v>
      </c>
      <c r="K5" s="165" t="str">
        <f t="shared" si="0"/>
        <v>nie dotyczy</v>
      </c>
      <c r="L5" s="174" t="str">
        <f t="shared" si="1"/>
        <v>nie dotyczy</v>
      </c>
      <c r="M5" s="174" t="str">
        <f t="shared" ref="M5:M68" si="7">IF(J5="nie","nie dotyczy",L5*15%)</f>
        <v>nie dotyczy</v>
      </c>
      <c r="N5" s="174" t="str">
        <f t="shared" ref="N5:N68" si="8">IF(J5="nie","nie dotyczy",L5*85%)</f>
        <v>nie dotyczy</v>
      </c>
      <c r="O5" s="38">
        <v>60</v>
      </c>
      <c r="P5" s="60">
        <f t="shared" si="2"/>
        <v>0.7</v>
      </c>
      <c r="Q5" s="61" t="str">
        <f t="shared" ref="Q5:Q68" si="9">IF(OR(AND(AA5&lt;60%,AF5&lt;60%),AND(AA5&gt;=60%,AF5&lt;60%,AL5&lt;AM5),AND(AA5&gt;=60%,AF5&gt;=60%,AL5&lt;AM5),AND(AA5&lt;60%,AF5&gt;=60%,AL5&lt;AM5)),"NIE","TAK")</f>
        <v>TAK</v>
      </c>
      <c r="R5" s="222" t="str">
        <f t="shared" si="3"/>
        <v>III oceniający</v>
      </c>
      <c r="S5" s="44" t="str">
        <f t="shared" ref="S5:S68" si="10">IF(P5&gt;=60%,"TAK","NIE")</f>
        <v>TAK</v>
      </c>
      <c r="U5" s="123" t="s">
        <v>577</v>
      </c>
      <c r="V5" s="179" t="s">
        <v>577</v>
      </c>
      <c r="W5" s="153" t="s">
        <v>531</v>
      </c>
      <c r="X5" s="223">
        <v>10</v>
      </c>
      <c r="Y5" s="63">
        <v>50</v>
      </c>
      <c r="Z5" s="63">
        <f t="shared" ref="Z5:Z68" si="11">SUM(X5:Y5)</f>
        <v>60</v>
      </c>
      <c r="AA5" s="46">
        <f t="shared" si="4"/>
        <v>1</v>
      </c>
      <c r="AB5" s="156" t="s">
        <v>545</v>
      </c>
      <c r="AC5" s="64">
        <v>9</v>
      </c>
      <c r="AD5" s="64">
        <v>32</v>
      </c>
      <c r="AE5" s="64">
        <f t="shared" ref="AE5:AE68" si="12">SUM(AC5:AD5)</f>
        <v>41</v>
      </c>
      <c r="AF5" s="65">
        <f>AE5/O5</f>
        <v>0.68333333333333335</v>
      </c>
      <c r="AG5" s="126" t="s">
        <v>536</v>
      </c>
      <c r="AH5" s="127">
        <v>10</v>
      </c>
      <c r="AI5" s="127">
        <v>32</v>
      </c>
      <c r="AJ5" s="127">
        <f t="shared" ref="AJ5" si="13">SUM(AH5:AI5)</f>
        <v>42</v>
      </c>
      <c r="AK5" s="128">
        <f t="shared" si="6"/>
        <v>0.7</v>
      </c>
      <c r="AL5" s="38">
        <f t="shared" ref="AL5:AL11" si="14">IF((Z5-AE5)&gt;=0,(Z5-AE5),(Z5-AE5)*(-1))</f>
        <v>19</v>
      </c>
      <c r="AM5" s="63">
        <f t="shared" ref="AM5:AM68" si="15">O5*30%</f>
        <v>18</v>
      </c>
    </row>
    <row r="6" spans="1:49" ht="90" hidden="1">
      <c r="A6" s="136">
        <v>3</v>
      </c>
      <c r="B6" s="225" t="s">
        <v>62</v>
      </c>
      <c r="C6" s="153" t="s">
        <v>63</v>
      </c>
      <c r="D6" s="258" t="s">
        <v>772</v>
      </c>
      <c r="E6" s="225" t="s">
        <v>812</v>
      </c>
      <c r="F6" s="39" t="s">
        <v>54</v>
      </c>
      <c r="G6" s="59">
        <v>861534</v>
      </c>
      <c r="H6" s="59">
        <v>861534</v>
      </c>
      <c r="I6" s="40">
        <v>516920.4</v>
      </c>
      <c r="J6" s="161" t="s">
        <v>579</v>
      </c>
      <c r="K6" s="165">
        <f t="shared" si="0"/>
        <v>0.6</v>
      </c>
      <c r="L6" s="174">
        <f t="shared" si="1"/>
        <v>516920.39999999997</v>
      </c>
      <c r="M6" s="174">
        <f t="shared" si="7"/>
        <v>77538.06</v>
      </c>
      <c r="N6" s="174">
        <f t="shared" si="8"/>
        <v>439382.33999999997</v>
      </c>
      <c r="O6" s="38">
        <v>60</v>
      </c>
      <c r="P6" s="60">
        <f t="shared" si="2"/>
        <v>0.73333333333333339</v>
      </c>
      <c r="Q6" s="61" t="str">
        <f t="shared" si="9"/>
        <v>NIE</v>
      </c>
      <c r="R6" s="62">
        <f t="shared" si="3"/>
        <v>44</v>
      </c>
      <c r="S6" s="44" t="str">
        <f t="shared" si="10"/>
        <v>TAK</v>
      </c>
      <c r="U6" s="123" t="s">
        <v>568</v>
      </c>
      <c r="V6" s="179" t="s">
        <v>568</v>
      </c>
      <c r="W6" s="153" t="s">
        <v>532</v>
      </c>
      <c r="X6" s="63">
        <v>8</v>
      </c>
      <c r="Y6" s="63">
        <v>39</v>
      </c>
      <c r="Z6" s="63">
        <f>SUM(X6:Y6)</f>
        <v>47</v>
      </c>
      <c r="AA6" s="46">
        <f>SUM(Z6/O6)</f>
        <v>0.78333333333333333</v>
      </c>
      <c r="AB6" s="156" t="s">
        <v>549</v>
      </c>
      <c r="AC6" s="64">
        <v>10</v>
      </c>
      <c r="AD6" s="64">
        <v>31</v>
      </c>
      <c r="AE6" s="64">
        <f t="shared" si="12"/>
        <v>41</v>
      </c>
      <c r="AF6" s="65">
        <f t="shared" si="5"/>
        <v>0.68333333333333335</v>
      </c>
      <c r="AG6" s="126"/>
      <c r="AH6" s="127"/>
      <c r="AI6" s="127"/>
      <c r="AJ6" s="127">
        <f t="shared" ref="AJ6:AJ68" si="16">SUM(AH6:AI6)</f>
        <v>0</v>
      </c>
      <c r="AK6" s="128">
        <f t="shared" si="6"/>
        <v>0</v>
      </c>
      <c r="AL6" s="38">
        <f t="shared" si="14"/>
        <v>6</v>
      </c>
      <c r="AM6" s="63">
        <f t="shared" si="15"/>
        <v>18</v>
      </c>
    </row>
    <row r="7" spans="1:49" ht="73.5" hidden="1" customHeight="1">
      <c r="A7" s="136">
        <v>4</v>
      </c>
      <c r="B7" s="225" t="s">
        <v>64</v>
      </c>
      <c r="C7" s="153" t="s">
        <v>65</v>
      </c>
      <c r="D7" s="225" t="s">
        <v>66</v>
      </c>
      <c r="E7" s="225" t="s">
        <v>786</v>
      </c>
      <c r="F7" s="39" t="s">
        <v>54</v>
      </c>
      <c r="G7" s="59">
        <v>1311417.69</v>
      </c>
      <c r="H7" s="59">
        <v>1311417.69</v>
      </c>
      <c r="I7" s="40">
        <v>1114705.03</v>
      </c>
      <c r="J7" s="161" t="s">
        <v>569</v>
      </c>
      <c r="K7" s="165" t="str">
        <f t="shared" si="0"/>
        <v>nie dotyczy</v>
      </c>
      <c r="L7" s="174" t="str">
        <f t="shared" si="1"/>
        <v>nie dotyczy</v>
      </c>
      <c r="M7" s="174" t="str">
        <f t="shared" si="7"/>
        <v>nie dotyczy</v>
      </c>
      <c r="N7" s="174" t="str">
        <f t="shared" si="8"/>
        <v>nie dotyczy</v>
      </c>
      <c r="O7" s="38">
        <v>60</v>
      </c>
      <c r="P7" s="60">
        <f t="shared" si="2"/>
        <v>1</v>
      </c>
      <c r="Q7" s="61" t="str">
        <f t="shared" si="9"/>
        <v>NIE</v>
      </c>
      <c r="R7" s="62">
        <f t="shared" si="3"/>
        <v>60</v>
      </c>
      <c r="S7" s="44" t="str">
        <f t="shared" si="10"/>
        <v>TAK</v>
      </c>
      <c r="U7" s="123" t="s">
        <v>568</v>
      </c>
      <c r="V7" s="179" t="s">
        <v>568</v>
      </c>
      <c r="W7" s="153" t="s">
        <v>533</v>
      </c>
      <c r="X7" s="63">
        <v>10</v>
      </c>
      <c r="Y7" s="63">
        <v>50</v>
      </c>
      <c r="Z7" s="63">
        <f t="shared" ref="Z7:Z23" si="17">SUM(X7:Y7)</f>
        <v>60</v>
      </c>
      <c r="AA7" s="46">
        <f t="shared" ref="AA7:AA23" si="18">SUM(Z7/O7)</f>
        <v>1</v>
      </c>
      <c r="AB7" s="156" t="s">
        <v>726</v>
      </c>
      <c r="AC7" s="64">
        <v>10</v>
      </c>
      <c r="AD7" s="64">
        <v>50</v>
      </c>
      <c r="AE7" s="64">
        <f t="shared" si="12"/>
        <v>60</v>
      </c>
      <c r="AF7" s="65">
        <f t="shared" si="5"/>
        <v>1</v>
      </c>
      <c r="AG7" s="126"/>
      <c r="AH7" s="127"/>
      <c r="AI7" s="127"/>
      <c r="AJ7" s="127">
        <f t="shared" si="16"/>
        <v>0</v>
      </c>
      <c r="AK7" s="128">
        <f t="shared" si="6"/>
        <v>0</v>
      </c>
      <c r="AL7" s="38">
        <f t="shared" si="14"/>
        <v>0</v>
      </c>
      <c r="AM7" s="63">
        <f t="shared" si="15"/>
        <v>18</v>
      </c>
    </row>
    <row r="8" spans="1:49" ht="22.5" hidden="1">
      <c r="A8" s="136">
        <v>5</v>
      </c>
      <c r="B8" s="12" t="s">
        <v>67</v>
      </c>
      <c r="C8" s="12" t="s">
        <v>68</v>
      </c>
      <c r="D8" s="220" t="s">
        <v>69</v>
      </c>
      <c r="E8" s="220" t="s">
        <v>70</v>
      </c>
      <c r="F8" s="39" t="s">
        <v>54</v>
      </c>
      <c r="G8" s="59">
        <v>779712.11</v>
      </c>
      <c r="H8" s="59">
        <v>779712.11</v>
      </c>
      <c r="I8" s="40">
        <v>463382.9</v>
      </c>
      <c r="J8" s="161" t="s">
        <v>569</v>
      </c>
      <c r="K8" s="165" t="str">
        <f t="shared" si="0"/>
        <v>nie dotyczy</v>
      </c>
      <c r="L8" s="174" t="str">
        <f t="shared" si="1"/>
        <v>nie dotyczy</v>
      </c>
      <c r="M8" s="174" t="str">
        <f t="shared" si="7"/>
        <v>nie dotyczy</v>
      </c>
      <c r="N8" s="174" t="str">
        <f t="shared" si="8"/>
        <v>nie dotyczy</v>
      </c>
      <c r="O8" s="38">
        <v>60</v>
      </c>
      <c r="P8" s="60">
        <f t="shared" si="2"/>
        <v>0.7416666666666667</v>
      </c>
      <c r="Q8" s="61" t="str">
        <f t="shared" si="9"/>
        <v>NIE</v>
      </c>
      <c r="R8" s="62">
        <f t="shared" si="3"/>
        <v>44.5</v>
      </c>
      <c r="S8" s="44" t="str">
        <f t="shared" si="10"/>
        <v>TAK</v>
      </c>
      <c r="U8" s="123" t="s">
        <v>568</v>
      </c>
      <c r="V8" s="179" t="s">
        <v>568</v>
      </c>
      <c r="W8" s="153" t="s">
        <v>534</v>
      </c>
      <c r="X8" s="63">
        <v>5</v>
      </c>
      <c r="Y8" s="63">
        <v>44</v>
      </c>
      <c r="Z8" s="63">
        <f t="shared" si="17"/>
        <v>49</v>
      </c>
      <c r="AA8" s="46">
        <f t="shared" si="18"/>
        <v>0.81666666666666665</v>
      </c>
      <c r="AB8" s="156" t="s">
        <v>551</v>
      </c>
      <c r="AC8" s="64">
        <v>4</v>
      </c>
      <c r="AD8" s="64">
        <v>36</v>
      </c>
      <c r="AE8" s="64">
        <f t="shared" si="12"/>
        <v>40</v>
      </c>
      <c r="AF8" s="65">
        <f t="shared" si="5"/>
        <v>0.66666666666666663</v>
      </c>
      <c r="AG8" s="126"/>
      <c r="AH8" s="127"/>
      <c r="AI8" s="127"/>
      <c r="AJ8" s="127">
        <f t="shared" si="16"/>
        <v>0</v>
      </c>
      <c r="AK8" s="128">
        <f t="shared" si="6"/>
        <v>0</v>
      </c>
      <c r="AL8" s="38">
        <f t="shared" si="14"/>
        <v>9</v>
      </c>
      <c r="AM8" s="63">
        <f t="shared" si="15"/>
        <v>18</v>
      </c>
    </row>
    <row r="9" spans="1:49" ht="45" hidden="1">
      <c r="A9" s="136">
        <v>6</v>
      </c>
      <c r="B9" s="220" t="s">
        <v>71</v>
      </c>
      <c r="C9" s="226" t="s">
        <v>72</v>
      </c>
      <c r="D9" s="220" t="s">
        <v>73</v>
      </c>
      <c r="E9" s="220" t="s">
        <v>818</v>
      </c>
      <c r="F9" s="39" t="s">
        <v>54</v>
      </c>
      <c r="G9" s="59">
        <v>876269.23</v>
      </c>
      <c r="H9" s="59">
        <v>876269.23</v>
      </c>
      <c r="I9" s="40">
        <v>744828.85</v>
      </c>
      <c r="J9" s="161" t="s">
        <v>569</v>
      </c>
      <c r="K9" s="165" t="str">
        <f t="shared" si="0"/>
        <v>nie dotyczy</v>
      </c>
      <c r="L9" s="174" t="str">
        <f t="shared" si="1"/>
        <v>nie dotyczy</v>
      </c>
      <c r="M9" s="174" t="str">
        <f t="shared" si="7"/>
        <v>nie dotyczy</v>
      </c>
      <c r="N9" s="174" t="str">
        <f t="shared" si="8"/>
        <v>nie dotyczy</v>
      </c>
      <c r="O9" s="38">
        <v>60</v>
      </c>
      <c r="P9" s="60">
        <f t="shared" si="2"/>
        <v>1</v>
      </c>
      <c r="Q9" s="61" t="str">
        <f t="shared" si="9"/>
        <v>TAK</v>
      </c>
      <c r="R9" s="62" t="str">
        <f t="shared" si="3"/>
        <v>III oceniający</v>
      </c>
      <c r="S9" s="44" t="str">
        <f t="shared" si="10"/>
        <v>TAK</v>
      </c>
      <c r="U9" s="123" t="s">
        <v>568</v>
      </c>
      <c r="V9" s="179" t="s">
        <v>568</v>
      </c>
      <c r="W9" s="153" t="s">
        <v>539</v>
      </c>
      <c r="X9" s="63">
        <v>2</v>
      </c>
      <c r="Y9" s="63">
        <v>21</v>
      </c>
      <c r="Z9" s="63">
        <f t="shared" si="17"/>
        <v>23</v>
      </c>
      <c r="AA9" s="46">
        <f t="shared" si="18"/>
        <v>0.38333333333333336</v>
      </c>
      <c r="AB9" s="156" t="s">
        <v>542</v>
      </c>
      <c r="AC9" s="64">
        <v>10</v>
      </c>
      <c r="AD9" s="64">
        <v>50</v>
      </c>
      <c r="AE9" s="64">
        <f t="shared" si="12"/>
        <v>60</v>
      </c>
      <c r="AF9" s="65">
        <f t="shared" si="5"/>
        <v>1</v>
      </c>
      <c r="AG9" s="126" t="s">
        <v>553</v>
      </c>
      <c r="AH9" s="127">
        <v>10</v>
      </c>
      <c r="AI9" s="127">
        <v>50</v>
      </c>
      <c r="AJ9" s="127">
        <f t="shared" si="16"/>
        <v>60</v>
      </c>
      <c r="AK9" s="128">
        <f t="shared" si="6"/>
        <v>1</v>
      </c>
      <c r="AL9" s="38">
        <f t="shared" si="14"/>
        <v>37</v>
      </c>
      <c r="AM9" s="63">
        <f t="shared" si="15"/>
        <v>18</v>
      </c>
    </row>
    <row r="10" spans="1:49" ht="45" hidden="1">
      <c r="A10" s="136">
        <v>7</v>
      </c>
      <c r="B10" s="225" t="s">
        <v>74</v>
      </c>
      <c r="C10" s="153" t="s">
        <v>75</v>
      </c>
      <c r="D10" s="225" t="s">
        <v>76</v>
      </c>
      <c r="E10" s="225" t="s">
        <v>77</v>
      </c>
      <c r="F10" s="39" t="s">
        <v>54</v>
      </c>
      <c r="G10" s="59">
        <v>922333.28</v>
      </c>
      <c r="H10" s="59">
        <v>922333.28</v>
      </c>
      <c r="I10" s="40">
        <v>783983.28</v>
      </c>
      <c r="J10" s="161" t="s">
        <v>569</v>
      </c>
      <c r="K10" s="165" t="str">
        <f t="shared" si="0"/>
        <v>nie dotyczy</v>
      </c>
      <c r="L10" s="174" t="str">
        <f t="shared" si="1"/>
        <v>nie dotyczy</v>
      </c>
      <c r="M10" s="174" t="str">
        <f t="shared" si="7"/>
        <v>nie dotyczy</v>
      </c>
      <c r="N10" s="174" t="str">
        <f t="shared" si="8"/>
        <v>nie dotyczy</v>
      </c>
      <c r="O10" s="38">
        <v>60</v>
      </c>
      <c r="P10" s="60">
        <f t="shared" si="2"/>
        <v>0.54166666666666674</v>
      </c>
      <c r="Q10" s="61" t="str">
        <f t="shared" si="9"/>
        <v>NIE</v>
      </c>
      <c r="R10" s="62">
        <f t="shared" si="3"/>
        <v>32.5</v>
      </c>
      <c r="S10" s="44" t="str">
        <f t="shared" si="10"/>
        <v>NIE</v>
      </c>
      <c r="U10" s="123" t="s">
        <v>568</v>
      </c>
      <c r="V10" s="179" t="s">
        <v>568</v>
      </c>
      <c r="W10" s="153" t="s">
        <v>535</v>
      </c>
      <c r="X10" s="63">
        <v>10</v>
      </c>
      <c r="Y10" s="63">
        <v>21</v>
      </c>
      <c r="Z10" s="63">
        <f t="shared" si="17"/>
        <v>31</v>
      </c>
      <c r="AA10" s="46">
        <f t="shared" si="18"/>
        <v>0.51666666666666672</v>
      </c>
      <c r="AB10" s="156" t="s">
        <v>554</v>
      </c>
      <c r="AC10" s="64">
        <v>10</v>
      </c>
      <c r="AD10" s="64">
        <v>24</v>
      </c>
      <c r="AE10" s="64">
        <f t="shared" ref="AE10:AE47" si="19">SUM(AC10:AD10)</f>
        <v>34</v>
      </c>
      <c r="AF10" s="65">
        <f t="shared" si="5"/>
        <v>0.56666666666666665</v>
      </c>
      <c r="AG10" s="126"/>
      <c r="AH10" s="127"/>
      <c r="AI10" s="127"/>
      <c r="AJ10" s="127">
        <f t="shared" si="16"/>
        <v>0</v>
      </c>
      <c r="AK10" s="128">
        <f t="shared" si="6"/>
        <v>0</v>
      </c>
      <c r="AL10" s="38">
        <f t="shared" si="14"/>
        <v>3</v>
      </c>
      <c r="AM10" s="63">
        <f t="shared" si="15"/>
        <v>18</v>
      </c>
    </row>
    <row r="11" spans="1:49" ht="67.5" hidden="1">
      <c r="A11" s="136">
        <v>8</v>
      </c>
      <c r="B11" s="220" t="s">
        <v>78</v>
      </c>
      <c r="C11" s="295" t="s">
        <v>79</v>
      </c>
      <c r="D11" s="220" t="s">
        <v>618</v>
      </c>
      <c r="E11" s="220" t="s">
        <v>793</v>
      </c>
      <c r="F11" s="212" t="s">
        <v>54</v>
      </c>
      <c r="G11" s="213">
        <v>1296735.07</v>
      </c>
      <c r="H11" s="213">
        <v>847779.26</v>
      </c>
      <c r="I11" s="213">
        <v>720612.37</v>
      </c>
      <c r="J11" s="138" t="s">
        <v>569</v>
      </c>
      <c r="K11" s="209" t="str">
        <f t="shared" si="0"/>
        <v>nie dotyczy</v>
      </c>
      <c r="L11" s="210" t="str">
        <f t="shared" si="1"/>
        <v>nie dotyczy</v>
      </c>
      <c r="M11" s="210" t="str">
        <f t="shared" si="7"/>
        <v>nie dotyczy</v>
      </c>
      <c r="N11" s="210" t="str">
        <f t="shared" si="8"/>
        <v>nie dotyczy</v>
      </c>
      <c r="O11" s="138">
        <v>60</v>
      </c>
      <c r="P11" s="60">
        <f t="shared" si="2"/>
        <v>1</v>
      </c>
      <c r="Q11" s="61" t="str">
        <f t="shared" si="9"/>
        <v>NIE</v>
      </c>
      <c r="R11" s="62">
        <f t="shared" si="3"/>
        <v>60</v>
      </c>
      <c r="S11" s="44" t="str">
        <f t="shared" si="10"/>
        <v>TAK</v>
      </c>
      <c r="U11" s="123" t="s">
        <v>568</v>
      </c>
      <c r="V11" s="179" t="s">
        <v>568</v>
      </c>
      <c r="W11" s="153" t="s">
        <v>536</v>
      </c>
      <c r="X11" s="63">
        <v>10</v>
      </c>
      <c r="Y11" s="63">
        <v>50</v>
      </c>
      <c r="Z11" s="63">
        <f t="shared" si="17"/>
        <v>60</v>
      </c>
      <c r="AA11" s="46">
        <f t="shared" si="18"/>
        <v>1</v>
      </c>
      <c r="AB11" s="156" t="s">
        <v>550</v>
      </c>
      <c r="AC11" s="64">
        <v>10</v>
      </c>
      <c r="AD11" s="64">
        <v>50</v>
      </c>
      <c r="AE11" s="64">
        <f t="shared" si="19"/>
        <v>60</v>
      </c>
      <c r="AF11" s="65">
        <f t="shared" si="5"/>
        <v>1</v>
      </c>
      <c r="AG11" s="126"/>
      <c r="AH11" s="127"/>
      <c r="AI11" s="127"/>
      <c r="AJ11" s="127">
        <f t="shared" si="16"/>
        <v>0</v>
      </c>
      <c r="AK11" s="128">
        <f t="shared" si="6"/>
        <v>0</v>
      </c>
      <c r="AL11" s="38">
        <f t="shared" si="14"/>
        <v>0</v>
      </c>
      <c r="AM11" s="63">
        <f t="shared" si="15"/>
        <v>18</v>
      </c>
    </row>
    <row r="12" spans="1:49" s="66" customFormat="1" ht="22.5" hidden="1">
      <c r="A12" s="136">
        <v>9</v>
      </c>
      <c r="B12" s="12" t="s">
        <v>80</v>
      </c>
      <c r="C12" s="12" t="s">
        <v>81</v>
      </c>
      <c r="D12" s="153" t="s">
        <v>82</v>
      </c>
      <c r="E12" s="28" t="s">
        <v>83</v>
      </c>
      <c r="F12" s="39" t="s">
        <v>54</v>
      </c>
      <c r="G12" s="59">
        <v>582599.51</v>
      </c>
      <c r="H12" s="59">
        <v>582599.51</v>
      </c>
      <c r="I12" s="216">
        <v>407819.66</v>
      </c>
      <c r="J12" s="161" t="s">
        <v>569</v>
      </c>
      <c r="K12" s="165" t="str">
        <f t="shared" si="0"/>
        <v>nie dotyczy</v>
      </c>
      <c r="L12" s="174" t="str">
        <f t="shared" si="1"/>
        <v>nie dotyczy</v>
      </c>
      <c r="M12" s="174" t="str">
        <f t="shared" si="7"/>
        <v>nie dotyczy</v>
      </c>
      <c r="N12" s="174" t="str">
        <f t="shared" si="8"/>
        <v>nie dotyczy</v>
      </c>
      <c r="O12" s="38">
        <v>60</v>
      </c>
      <c r="P12" s="60">
        <f t="shared" si="2"/>
        <v>0.55833333333333335</v>
      </c>
      <c r="Q12" s="61" t="str">
        <f t="shared" si="9"/>
        <v>NIE</v>
      </c>
      <c r="R12" s="67">
        <f t="shared" si="3"/>
        <v>33.5</v>
      </c>
      <c r="S12" s="44" t="str">
        <f t="shared" si="10"/>
        <v>NIE</v>
      </c>
      <c r="T12" s="69"/>
      <c r="U12" s="123" t="s">
        <v>568</v>
      </c>
      <c r="V12" s="179" t="s">
        <v>568</v>
      </c>
      <c r="W12" s="153" t="s">
        <v>537</v>
      </c>
      <c r="X12" s="66">
        <v>6</v>
      </c>
      <c r="Y12" s="66">
        <v>29</v>
      </c>
      <c r="Z12" s="63">
        <f t="shared" si="17"/>
        <v>35</v>
      </c>
      <c r="AA12" s="46">
        <f t="shared" si="18"/>
        <v>0.58333333333333337</v>
      </c>
      <c r="AB12" s="156" t="s">
        <v>544</v>
      </c>
      <c r="AC12" s="68">
        <v>9</v>
      </c>
      <c r="AD12" s="68">
        <v>23</v>
      </c>
      <c r="AE12" s="64">
        <f t="shared" si="19"/>
        <v>32</v>
      </c>
      <c r="AF12" s="70">
        <f t="shared" si="5"/>
        <v>0.53333333333333333</v>
      </c>
      <c r="AG12" s="126"/>
      <c r="AH12" s="129"/>
      <c r="AI12" s="129"/>
      <c r="AJ12" s="127">
        <f t="shared" si="16"/>
        <v>0</v>
      </c>
      <c r="AK12" s="128">
        <f t="shared" si="6"/>
        <v>0</v>
      </c>
      <c r="AL12" s="66">
        <f t="shared" ref="AL12:AL20" si="20">IF((Z12-AE12)&gt;=0,(Z12-AE12),(Z12-AE12)*(-1))</f>
        <v>3</v>
      </c>
      <c r="AM12" s="63">
        <f t="shared" si="15"/>
        <v>18</v>
      </c>
      <c r="AN12" s="86"/>
      <c r="AO12" s="87"/>
      <c r="AP12" s="87"/>
      <c r="AQ12" s="88"/>
      <c r="AR12" s="86"/>
      <c r="AS12" s="87"/>
      <c r="AT12" s="88"/>
      <c r="AU12" s="86"/>
      <c r="AV12" s="87"/>
      <c r="AW12" s="89"/>
    </row>
    <row r="13" spans="1:49" ht="67.5" hidden="1">
      <c r="A13" s="136">
        <v>10</v>
      </c>
      <c r="B13" s="225" t="s">
        <v>84</v>
      </c>
      <c r="C13" s="153" t="s">
        <v>85</v>
      </c>
      <c r="D13" s="225" t="s">
        <v>86</v>
      </c>
      <c r="E13" s="225" t="s">
        <v>87</v>
      </c>
      <c r="F13" s="39" t="s">
        <v>54</v>
      </c>
      <c r="G13" s="59">
        <v>2112535.0699999998</v>
      </c>
      <c r="H13" s="59">
        <v>2112535.0699999998</v>
      </c>
      <c r="I13" s="40">
        <v>1795654.8</v>
      </c>
      <c r="J13" s="161" t="s">
        <v>569</v>
      </c>
      <c r="K13" s="165" t="str">
        <f t="shared" si="0"/>
        <v>nie dotyczy</v>
      </c>
      <c r="L13" s="174" t="str">
        <f t="shared" si="1"/>
        <v>nie dotyczy</v>
      </c>
      <c r="M13" s="174" t="str">
        <f t="shared" si="7"/>
        <v>nie dotyczy</v>
      </c>
      <c r="N13" s="174" t="str">
        <f t="shared" si="8"/>
        <v>nie dotyczy</v>
      </c>
      <c r="O13" s="38">
        <v>60</v>
      </c>
      <c r="P13" s="60">
        <f t="shared" si="2"/>
        <v>0.9916666666666667</v>
      </c>
      <c r="Q13" s="61" t="str">
        <f t="shared" si="9"/>
        <v>NIE</v>
      </c>
      <c r="R13" s="43">
        <f t="shared" si="3"/>
        <v>59.5</v>
      </c>
      <c r="S13" s="44" t="str">
        <f t="shared" si="10"/>
        <v>TAK</v>
      </c>
      <c r="U13" s="123" t="s">
        <v>568</v>
      </c>
      <c r="V13" s="179" t="s">
        <v>568</v>
      </c>
      <c r="W13" s="153" t="s">
        <v>538</v>
      </c>
      <c r="X13" s="38">
        <v>10</v>
      </c>
      <c r="Y13" s="38">
        <v>50</v>
      </c>
      <c r="Z13" s="63">
        <f t="shared" si="17"/>
        <v>60</v>
      </c>
      <c r="AA13" s="46">
        <f t="shared" si="18"/>
        <v>1</v>
      </c>
      <c r="AB13" s="156" t="s">
        <v>543</v>
      </c>
      <c r="AC13" s="44">
        <v>9</v>
      </c>
      <c r="AD13" s="44">
        <v>50</v>
      </c>
      <c r="AE13" s="64">
        <f t="shared" si="19"/>
        <v>59</v>
      </c>
      <c r="AF13" s="65">
        <f t="shared" si="5"/>
        <v>0.98333333333333328</v>
      </c>
      <c r="AG13" s="126"/>
      <c r="AJ13" s="127">
        <f t="shared" si="16"/>
        <v>0</v>
      </c>
      <c r="AK13" s="128">
        <f t="shared" si="6"/>
        <v>0</v>
      </c>
      <c r="AL13" s="38">
        <f t="shared" si="20"/>
        <v>1</v>
      </c>
      <c r="AM13" s="63">
        <f t="shared" si="15"/>
        <v>18</v>
      </c>
    </row>
    <row r="14" spans="1:49" ht="33.75" hidden="1">
      <c r="A14" s="136">
        <v>11</v>
      </c>
      <c r="B14" s="287" t="s">
        <v>88</v>
      </c>
      <c r="C14" s="287" t="s">
        <v>89</v>
      </c>
      <c r="D14" s="294" t="s">
        <v>90</v>
      </c>
      <c r="E14" s="294" t="s">
        <v>91</v>
      </c>
      <c r="F14" s="39" t="s">
        <v>54</v>
      </c>
      <c r="G14" s="59">
        <v>600000</v>
      </c>
      <c r="H14" s="59">
        <v>600000</v>
      </c>
      <c r="I14" s="40">
        <v>510000</v>
      </c>
      <c r="J14" s="161" t="s">
        <v>569</v>
      </c>
      <c r="K14" s="165" t="str">
        <f t="shared" si="0"/>
        <v>nie dotyczy</v>
      </c>
      <c r="L14" s="174" t="str">
        <f t="shared" si="1"/>
        <v>nie dotyczy</v>
      </c>
      <c r="M14" s="174" t="str">
        <f t="shared" si="7"/>
        <v>nie dotyczy</v>
      </c>
      <c r="N14" s="174" t="str">
        <f t="shared" si="8"/>
        <v>nie dotyczy</v>
      </c>
      <c r="O14" s="38">
        <v>60</v>
      </c>
      <c r="P14" s="60">
        <f t="shared" si="2"/>
        <v>0.7</v>
      </c>
      <c r="Q14" s="61" t="str">
        <f t="shared" si="9"/>
        <v>TAK</v>
      </c>
      <c r="R14" s="43" t="str">
        <f t="shared" si="3"/>
        <v>III oceniający</v>
      </c>
      <c r="S14" s="44" t="str">
        <f t="shared" si="10"/>
        <v>TAK</v>
      </c>
      <c r="U14" s="123" t="s">
        <v>568</v>
      </c>
      <c r="V14" s="179" t="s">
        <v>568</v>
      </c>
      <c r="W14" s="153" t="s">
        <v>539</v>
      </c>
      <c r="X14" s="38">
        <v>3</v>
      </c>
      <c r="Y14" s="38">
        <v>20</v>
      </c>
      <c r="Z14" s="63">
        <f t="shared" si="17"/>
        <v>23</v>
      </c>
      <c r="AA14" s="46">
        <f t="shared" si="18"/>
        <v>0.38333333333333336</v>
      </c>
      <c r="AB14" s="156" t="s">
        <v>547</v>
      </c>
      <c r="AC14" s="44">
        <v>5</v>
      </c>
      <c r="AD14" s="44">
        <v>44</v>
      </c>
      <c r="AE14" s="64">
        <f t="shared" si="19"/>
        <v>49</v>
      </c>
      <c r="AF14" s="65">
        <f t="shared" si="5"/>
        <v>0.81666666666666665</v>
      </c>
      <c r="AG14" s="126" t="s">
        <v>816</v>
      </c>
      <c r="AH14" s="130">
        <v>3</v>
      </c>
      <c r="AI14" s="130">
        <v>39</v>
      </c>
      <c r="AJ14" s="127">
        <f t="shared" si="16"/>
        <v>42</v>
      </c>
      <c r="AK14" s="128">
        <f t="shared" si="6"/>
        <v>0.7</v>
      </c>
      <c r="AL14" s="38">
        <f t="shared" si="20"/>
        <v>26</v>
      </c>
      <c r="AM14" s="63">
        <f t="shared" si="15"/>
        <v>18</v>
      </c>
      <c r="AN14" s="90"/>
      <c r="AO14" s="91"/>
      <c r="AP14" s="91"/>
      <c r="AQ14" s="92"/>
      <c r="AR14" s="90"/>
      <c r="AS14" s="91"/>
      <c r="AT14" s="92"/>
      <c r="AU14" s="90"/>
      <c r="AV14" s="91"/>
      <c r="AW14" s="93"/>
    </row>
    <row r="15" spans="1:49" ht="22.5" hidden="1">
      <c r="A15" s="136">
        <v>12</v>
      </c>
      <c r="B15" s="220" t="s">
        <v>92</v>
      </c>
      <c r="C15" s="226" t="s">
        <v>93</v>
      </c>
      <c r="D15" s="220" t="s">
        <v>94</v>
      </c>
      <c r="E15" s="220" t="s">
        <v>95</v>
      </c>
      <c r="F15" s="39" t="s">
        <v>54</v>
      </c>
      <c r="G15" s="59">
        <v>550000.01</v>
      </c>
      <c r="H15" s="59">
        <v>515000.01</v>
      </c>
      <c r="I15" s="40">
        <v>437750.01</v>
      </c>
      <c r="J15" s="161" t="s">
        <v>569</v>
      </c>
      <c r="K15" s="165" t="str">
        <f t="shared" si="0"/>
        <v>nie dotyczy</v>
      </c>
      <c r="L15" s="174" t="str">
        <f t="shared" si="1"/>
        <v>nie dotyczy</v>
      </c>
      <c r="M15" s="174" t="str">
        <f t="shared" si="7"/>
        <v>nie dotyczy</v>
      </c>
      <c r="N15" s="174" t="str">
        <f t="shared" si="8"/>
        <v>nie dotyczy</v>
      </c>
      <c r="O15" s="38">
        <v>60</v>
      </c>
      <c r="P15" s="60">
        <f t="shared" si="2"/>
        <v>0.85000000000000009</v>
      </c>
      <c r="Q15" s="61" t="str">
        <f t="shared" si="9"/>
        <v>NIE</v>
      </c>
      <c r="R15" s="43">
        <f t="shared" si="3"/>
        <v>51</v>
      </c>
      <c r="S15" s="44" t="str">
        <f t="shared" si="10"/>
        <v>TAK</v>
      </c>
      <c r="U15" s="123" t="s">
        <v>568</v>
      </c>
      <c r="V15" s="179" t="s">
        <v>568</v>
      </c>
      <c r="W15" s="153" t="s">
        <v>540</v>
      </c>
      <c r="X15" s="38">
        <v>4</v>
      </c>
      <c r="Y15" s="38">
        <v>50</v>
      </c>
      <c r="Z15" s="63">
        <f t="shared" si="17"/>
        <v>54</v>
      </c>
      <c r="AA15" s="46">
        <f t="shared" si="18"/>
        <v>0.9</v>
      </c>
      <c r="AB15" s="156" t="s">
        <v>552</v>
      </c>
      <c r="AC15" s="44">
        <v>3</v>
      </c>
      <c r="AD15" s="44">
        <v>45</v>
      </c>
      <c r="AE15" s="64">
        <f t="shared" si="19"/>
        <v>48</v>
      </c>
      <c r="AF15" s="65">
        <f t="shared" si="5"/>
        <v>0.8</v>
      </c>
      <c r="AG15" s="126"/>
      <c r="AJ15" s="127">
        <f t="shared" si="16"/>
        <v>0</v>
      </c>
      <c r="AK15" s="128">
        <f t="shared" si="6"/>
        <v>0</v>
      </c>
      <c r="AL15" s="38">
        <f t="shared" si="20"/>
        <v>6</v>
      </c>
      <c r="AM15" s="63">
        <f t="shared" si="15"/>
        <v>18</v>
      </c>
    </row>
    <row r="16" spans="1:49" ht="22.5" hidden="1">
      <c r="A16" s="136">
        <v>13</v>
      </c>
      <c r="B16" s="12" t="s">
        <v>96</v>
      </c>
      <c r="C16" s="12" t="s">
        <v>97</v>
      </c>
      <c r="D16" s="155" t="s">
        <v>98</v>
      </c>
      <c r="E16" s="155" t="s">
        <v>99</v>
      </c>
      <c r="F16" s="39" t="s">
        <v>54</v>
      </c>
      <c r="G16" s="59">
        <v>531923.55000000005</v>
      </c>
      <c r="H16" s="59">
        <v>531923.55000000005</v>
      </c>
      <c r="I16" s="40">
        <v>452135</v>
      </c>
      <c r="J16" s="161" t="s">
        <v>569</v>
      </c>
      <c r="K16" s="165" t="str">
        <f t="shared" si="0"/>
        <v>nie dotyczy</v>
      </c>
      <c r="L16" s="174" t="str">
        <f t="shared" si="1"/>
        <v>nie dotyczy</v>
      </c>
      <c r="M16" s="174" t="str">
        <f t="shared" si="7"/>
        <v>nie dotyczy</v>
      </c>
      <c r="N16" s="174" t="str">
        <f t="shared" si="8"/>
        <v>nie dotyczy</v>
      </c>
      <c r="O16" s="38">
        <v>60</v>
      </c>
      <c r="P16" s="60">
        <f t="shared" si="2"/>
        <v>0.41666666666666669</v>
      </c>
      <c r="Q16" s="61" t="str">
        <f t="shared" si="9"/>
        <v>NIE</v>
      </c>
      <c r="R16" s="43">
        <f t="shared" si="3"/>
        <v>25</v>
      </c>
      <c r="S16" s="44" t="str">
        <f t="shared" si="10"/>
        <v>NIE</v>
      </c>
      <c r="U16" s="123" t="s">
        <v>568</v>
      </c>
      <c r="V16" s="179" t="s">
        <v>568</v>
      </c>
      <c r="W16" s="153" t="s">
        <v>541</v>
      </c>
      <c r="X16" s="38">
        <v>3</v>
      </c>
      <c r="Y16" s="38">
        <v>21</v>
      </c>
      <c r="Z16" s="63">
        <f t="shared" si="17"/>
        <v>24</v>
      </c>
      <c r="AA16" s="46">
        <f t="shared" si="18"/>
        <v>0.4</v>
      </c>
      <c r="AB16" s="156" t="s">
        <v>553</v>
      </c>
      <c r="AC16" s="44">
        <v>5</v>
      </c>
      <c r="AD16" s="44">
        <v>21</v>
      </c>
      <c r="AE16" s="64">
        <f t="shared" si="19"/>
        <v>26</v>
      </c>
      <c r="AF16" s="65">
        <f t="shared" si="5"/>
        <v>0.43333333333333335</v>
      </c>
      <c r="AG16" s="126"/>
      <c r="AJ16" s="127">
        <f t="shared" si="16"/>
        <v>0</v>
      </c>
      <c r="AK16" s="128">
        <f t="shared" si="6"/>
        <v>0</v>
      </c>
      <c r="AL16" s="38">
        <f t="shared" si="20"/>
        <v>2</v>
      </c>
      <c r="AM16" s="63">
        <f t="shared" si="15"/>
        <v>18</v>
      </c>
    </row>
    <row r="17" spans="1:49" ht="22.5" hidden="1">
      <c r="A17" s="136">
        <v>14</v>
      </c>
      <c r="B17" s="284" t="s">
        <v>100</v>
      </c>
      <c r="C17" s="284" t="s">
        <v>101</v>
      </c>
      <c r="D17" s="153" t="s">
        <v>102</v>
      </c>
      <c r="E17" s="153" t="s">
        <v>103</v>
      </c>
      <c r="F17" s="39" t="s">
        <v>54</v>
      </c>
      <c r="G17" s="59">
        <v>616046.71</v>
      </c>
      <c r="H17" s="59">
        <v>616046.71</v>
      </c>
      <c r="I17" s="40">
        <v>427844.43</v>
      </c>
      <c r="J17" s="161" t="s">
        <v>569</v>
      </c>
      <c r="K17" s="165" t="str">
        <f t="shared" si="0"/>
        <v>nie dotyczy</v>
      </c>
      <c r="L17" s="174" t="str">
        <f t="shared" si="1"/>
        <v>nie dotyczy</v>
      </c>
      <c r="M17" s="174" t="str">
        <f t="shared" si="7"/>
        <v>nie dotyczy</v>
      </c>
      <c r="N17" s="174" t="str">
        <f t="shared" si="8"/>
        <v>nie dotyczy</v>
      </c>
      <c r="O17" s="38">
        <v>60</v>
      </c>
      <c r="P17" s="60">
        <f t="shared" si="2"/>
        <v>0.91666666666666663</v>
      </c>
      <c r="Q17" s="61" t="str">
        <f t="shared" si="9"/>
        <v>NIE</v>
      </c>
      <c r="R17" s="43">
        <f t="shared" si="3"/>
        <v>55</v>
      </c>
      <c r="S17" s="44" t="str">
        <f t="shared" si="10"/>
        <v>TAK</v>
      </c>
      <c r="U17" s="123" t="s">
        <v>568</v>
      </c>
      <c r="V17" s="179" t="s">
        <v>568</v>
      </c>
      <c r="W17" s="153" t="s">
        <v>542</v>
      </c>
      <c r="X17" s="38">
        <v>5</v>
      </c>
      <c r="Y17" s="38">
        <v>50</v>
      </c>
      <c r="Z17" s="63">
        <f t="shared" si="17"/>
        <v>55</v>
      </c>
      <c r="AA17" s="46">
        <f t="shared" si="18"/>
        <v>0.91666666666666663</v>
      </c>
      <c r="AB17" s="156" t="s">
        <v>538</v>
      </c>
      <c r="AC17" s="44">
        <v>5</v>
      </c>
      <c r="AD17" s="44">
        <v>50</v>
      </c>
      <c r="AE17" s="64">
        <f t="shared" si="19"/>
        <v>55</v>
      </c>
      <c r="AF17" s="65">
        <f t="shared" si="5"/>
        <v>0.91666666666666663</v>
      </c>
      <c r="AG17" s="126"/>
      <c r="AJ17" s="127">
        <f t="shared" si="16"/>
        <v>0</v>
      </c>
      <c r="AK17" s="128">
        <f t="shared" si="6"/>
        <v>0</v>
      </c>
      <c r="AL17" s="38">
        <f t="shared" si="20"/>
        <v>0</v>
      </c>
      <c r="AM17" s="63">
        <f t="shared" si="15"/>
        <v>18</v>
      </c>
    </row>
    <row r="18" spans="1:49" ht="33.75" hidden="1">
      <c r="A18" s="136">
        <v>15</v>
      </c>
      <c r="B18" s="225" t="s">
        <v>104</v>
      </c>
      <c r="C18" s="296" t="s">
        <v>105</v>
      </c>
      <c r="D18" s="284" t="s">
        <v>106</v>
      </c>
      <c r="E18" s="12" t="s">
        <v>107</v>
      </c>
      <c r="F18" s="39" t="s">
        <v>54</v>
      </c>
      <c r="G18" s="59">
        <v>1041231.79</v>
      </c>
      <c r="H18" s="59">
        <v>1041231.79</v>
      </c>
      <c r="I18" s="40">
        <v>885047.01</v>
      </c>
      <c r="J18" s="161" t="s">
        <v>569</v>
      </c>
      <c r="K18" s="165" t="str">
        <f t="shared" si="0"/>
        <v>nie dotyczy</v>
      </c>
      <c r="L18" s="174" t="str">
        <f t="shared" si="1"/>
        <v>nie dotyczy</v>
      </c>
      <c r="M18" s="174" t="str">
        <f t="shared" si="7"/>
        <v>nie dotyczy</v>
      </c>
      <c r="N18" s="174" t="str">
        <f t="shared" si="8"/>
        <v>nie dotyczy</v>
      </c>
      <c r="O18" s="38">
        <v>60</v>
      </c>
      <c r="P18" s="60">
        <f t="shared" si="2"/>
        <v>1</v>
      </c>
      <c r="Q18" s="61" t="str">
        <f t="shared" si="9"/>
        <v>TAK</v>
      </c>
      <c r="R18" s="43" t="str">
        <f t="shared" si="3"/>
        <v>III oceniający</v>
      </c>
      <c r="S18" s="44" t="str">
        <f t="shared" si="10"/>
        <v>TAK</v>
      </c>
      <c r="U18" s="212" t="s">
        <v>568</v>
      </c>
      <c r="V18" s="179" t="s">
        <v>568</v>
      </c>
      <c r="W18" s="153" t="s">
        <v>543</v>
      </c>
      <c r="X18" s="38">
        <v>2</v>
      </c>
      <c r="Y18" s="38">
        <v>34</v>
      </c>
      <c r="Z18" s="63">
        <f t="shared" si="17"/>
        <v>36</v>
      </c>
      <c r="AA18" s="46">
        <f t="shared" si="18"/>
        <v>0.6</v>
      </c>
      <c r="AB18" s="156" t="s">
        <v>531</v>
      </c>
      <c r="AC18" s="44">
        <v>8</v>
      </c>
      <c r="AD18" s="44">
        <v>50</v>
      </c>
      <c r="AE18" s="64">
        <v>8</v>
      </c>
      <c r="AF18" s="65">
        <f t="shared" si="5"/>
        <v>0.13333333333333333</v>
      </c>
      <c r="AG18" s="126" t="s">
        <v>612</v>
      </c>
      <c r="AH18" s="130">
        <v>10</v>
      </c>
      <c r="AI18" s="130">
        <v>50</v>
      </c>
      <c r="AJ18" s="127">
        <f t="shared" si="16"/>
        <v>60</v>
      </c>
      <c r="AK18" s="128">
        <f t="shared" si="6"/>
        <v>1</v>
      </c>
      <c r="AL18" s="38">
        <f t="shared" si="20"/>
        <v>28</v>
      </c>
      <c r="AM18" s="63">
        <f t="shared" si="15"/>
        <v>18</v>
      </c>
      <c r="AN18" s="90"/>
      <c r="AO18" s="91"/>
      <c r="AP18" s="91"/>
      <c r="AQ18" s="92"/>
      <c r="AR18" s="90"/>
      <c r="AS18" s="91"/>
      <c r="AT18" s="92"/>
      <c r="AU18" s="90"/>
      <c r="AV18" s="91"/>
      <c r="AW18" s="93"/>
    </row>
    <row r="19" spans="1:49" ht="22.5" hidden="1">
      <c r="A19" s="136">
        <v>16</v>
      </c>
      <c r="B19" s="297" t="s">
        <v>108</v>
      </c>
      <c r="C19" s="297" t="s">
        <v>109</v>
      </c>
      <c r="D19" s="286" t="s">
        <v>110</v>
      </c>
      <c r="E19" s="286" t="s">
        <v>111</v>
      </c>
      <c r="F19" s="39" t="s">
        <v>54</v>
      </c>
      <c r="G19" s="59">
        <v>2028104.97</v>
      </c>
      <c r="H19" s="59">
        <v>2028104.97</v>
      </c>
      <c r="I19" s="40">
        <v>1622483.97</v>
      </c>
      <c r="J19" s="161" t="s">
        <v>569</v>
      </c>
      <c r="K19" s="165" t="str">
        <f t="shared" si="0"/>
        <v>nie dotyczy</v>
      </c>
      <c r="L19" s="174" t="str">
        <f t="shared" si="1"/>
        <v>nie dotyczy</v>
      </c>
      <c r="M19" s="174" t="str">
        <f t="shared" si="7"/>
        <v>nie dotyczy</v>
      </c>
      <c r="N19" s="174" t="str">
        <f t="shared" si="8"/>
        <v>nie dotyczy</v>
      </c>
      <c r="O19" s="38">
        <v>60</v>
      </c>
      <c r="P19" s="60">
        <f t="shared" si="2"/>
        <v>0.97499999999999998</v>
      </c>
      <c r="Q19" s="61" t="str">
        <f t="shared" si="9"/>
        <v>NIE</v>
      </c>
      <c r="R19" s="43">
        <f t="shared" si="3"/>
        <v>58.5</v>
      </c>
      <c r="S19" s="44" t="str">
        <f t="shared" si="10"/>
        <v>TAK</v>
      </c>
      <c r="U19" s="123" t="s">
        <v>568</v>
      </c>
      <c r="V19" s="179" t="s">
        <v>568</v>
      </c>
      <c r="W19" s="153" t="s">
        <v>544</v>
      </c>
      <c r="X19" s="38">
        <v>9</v>
      </c>
      <c r="Y19" s="38">
        <v>50</v>
      </c>
      <c r="Z19" s="63">
        <f t="shared" si="17"/>
        <v>59</v>
      </c>
      <c r="AA19" s="46">
        <f t="shared" si="18"/>
        <v>0.98333333333333328</v>
      </c>
      <c r="AB19" s="156" t="s">
        <v>532</v>
      </c>
      <c r="AC19" s="44">
        <v>8</v>
      </c>
      <c r="AD19" s="44">
        <v>50</v>
      </c>
      <c r="AE19" s="64">
        <f t="shared" si="19"/>
        <v>58</v>
      </c>
      <c r="AF19" s="65">
        <f t="shared" si="5"/>
        <v>0.96666666666666667</v>
      </c>
      <c r="AG19" s="126"/>
      <c r="AJ19" s="127">
        <f t="shared" si="16"/>
        <v>0</v>
      </c>
      <c r="AK19" s="128">
        <f t="shared" si="6"/>
        <v>0</v>
      </c>
      <c r="AL19" s="38">
        <f t="shared" si="20"/>
        <v>1</v>
      </c>
      <c r="AM19" s="63">
        <f t="shared" si="15"/>
        <v>18</v>
      </c>
      <c r="AN19" s="90"/>
      <c r="AO19" s="91"/>
      <c r="AP19" s="91"/>
      <c r="AQ19" s="92"/>
      <c r="AR19" s="90"/>
      <c r="AS19" s="91"/>
      <c r="AT19" s="92"/>
      <c r="AU19" s="90"/>
      <c r="AV19" s="91"/>
      <c r="AW19" s="93"/>
    </row>
    <row r="20" spans="1:49" ht="38.25" hidden="1" customHeight="1">
      <c r="A20" s="136">
        <v>17</v>
      </c>
      <c r="B20" s="225" t="s">
        <v>112</v>
      </c>
      <c r="C20" s="153" t="s">
        <v>113</v>
      </c>
      <c r="D20" s="225" t="s">
        <v>114</v>
      </c>
      <c r="E20" s="225" t="s">
        <v>115</v>
      </c>
      <c r="F20" s="39" t="s">
        <v>54</v>
      </c>
      <c r="G20" s="59">
        <v>1554519.67</v>
      </c>
      <c r="H20" s="59">
        <v>1233924.67</v>
      </c>
      <c r="I20" s="40">
        <v>1048835.96</v>
      </c>
      <c r="J20" s="161" t="s">
        <v>569</v>
      </c>
      <c r="K20" s="165" t="str">
        <f t="shared" si="0"/>
        <v>nie dotyczy</v>
      </c>
      <c r="L20" s="174" t="str">
        <f t="shared" si="1"/>
        <v>nie dotyczy</v>
      </c>
      <c r="M20" s="174" t="str">
        <f t="shared" si="7"/>
        <v>nie dotyczy</v>
      </c>
      <c r="N20" s="174" t="str">
        <f t="shared" si="8"/>
        <v>nie dotyczy</v>
      </c>
      <c r="O20" s="38">
        <v>60</v>
      </c>
      <c r="P20" s="60">
        <f t="shared" si="2"/>
        <v>0.84166666666666667</v>
      </c>
      <c r="Q20" s="61" t="str">
        <f t="shared" si="9"/>
        <v>NIE</v>
      </c>
      <c r="R20" s="43">
        <f t="shared" si="3"/>
        <v>50.5</v>
      </c>
      <c r="S20" s="44" t="str">
        <f t="shared" si="10"/>
        <v>TAK</v>
      </c>
      <c r="U20" s="123" t="s">
        <v>568</v>
      </c>
      <c r="V20" s="179" t="s">
        <v>568</v>
      </c>
      <c r="W20" s="153" t="s">
        <v>534</v>
      </c>
      <c r="X20" s="38">
        <v>10</v>
      </c>
      <c r="Y20" s="38">
        <v>44</v>
      </c>
      <c r="Z20" s="63">
        <f t="shared" si="17"/>
        <v>54</v>
      </c>
      <c r="AA20" s="46">
        <f t="shared" si="18"/>
        <v>0.9</v>
      </c>
      <c r="AB20" s="156" t="s">
        <v>547</v>
      </c>
      <c r="AC20" s="44">
        <v>8</v>
      </c>
      <c r="AD20" s="44">
        <v>39</v>
      </c>
      <c r="AE20" s="64">
        <f t="shared" si="19"/>
        <v>47</v>
      </c>
      <c r="AF20" s="65">
        <f t="shared" si="5"/>
        <v>0.78333333333333333</v>
      </c>
      <c r="AG20" s="126"/>
      <c r="AJ20" s="127"/>
      <c r="AK20" s="128">
        <f t="shared" si="6"/>
        <v>0</v>
      </c>
      <c r="AL20" s="38">
        <f t="shared" si="20"/>
        <v>7</v>
      </c>
      <c r="AM20" s="63">
        <f t="shared" si="15"/>
        <v>18</v>
      </c>
    </row>
    <row r="21" spans="1:49" ht="48.75" hidden="1" customHeight="1">
      <c r="A21" s="136">
        <v>18</v>
      </c>
      <c r="B21" s="225" t="s">
        <v>116</v>
      </c>
      <c r="C21" s="226" t="s">
        <v>117</v>
      </c>
      <c r="D21" s="225" t="s">
        <v>118</v>
      </c>
      <c r="E21" s="225" t="s">
        <v>119</v>
      </c>
      <c r="F21" s="39" t="s">
        <v>54</v>
      </c>
      <c r="G21" s="59">
        <v>313956.90000000002</v>
      </c>
      <c r="H21" s="59">
        <v>313956.90000000002</v>
      </c>
      <c r="I21" s="40">
        <v>186427.61</v>
      </c>
      <c r="J21" s="161" t="s">
        <v>569</v>
      </c>
      <c r="K21" s="165" t="str">
        <f t="shared" si="0"/>
        <v>nie dotyczy</v>
      </c>
      <c r="L21" s="174" t="str">
        <f t="shared" si="1"/>
        <v>nie dotyczy</v>
      </c>
      <c r="M21" s="174" t="str">
        <f t="shared" si="7"/>
        <v>nie dotyczy</v>
      </c>
      <c r="N21" s="174" t="str">
        <f t="shared" si="8"/>
        <v>nie dotyczy</v>
      </c>
      <c r="O21" s="38">
        <v>60</v>
      </c>
      <c r="P21" s="60">
        <f t="shared" si="2"/>
        <v>0.8833333333333333</v>
      </c>
      <c r="Q21" s="61" t="str">
        <f t="shared" si="9"/>
        <v>TAK</v>
      </c>
      <c r="R21" s="256" t="str">
        <f t="shared" si="3"/>
        <v>III oceniający</v>
      </c>
      <c r="S21" s="44" t="str">
        <f t="shared" si="10"/>
        <v>TAK</v>
      </c>
      <c r="U21" s="123" t="s">
        <v>568</v>
      </c>
      <c r="V21" s="179" t="s">
        <v>568</v>
      </c>
      <c r="W21" s="153" t="s">
        <v>539</v>
      </c>
      <c r="X21" s="38">
        <v>8</v>
      </c>
      <c r="Y21" s="38">
        <v>24</v>
      </c>
      <c r="Z21" s="63">
        <f t="shared" si="17"/>
        <v>32</v>
      </c>
      <c r="AA21" s="46">
        <f t="shared" si="18"/>
        <v>0.53333333333333333</v>
      </c>
      <c r="AB21" s="156" t="s">
        <v>723</v>
      </c>
      <c r="AC21" s="44">
        <v>10</v>
      </c>
      <c r="AD21" s="44">
        <v>50</v>
      </c>
      <c r="AE21" s="64">
        <f t="shared" si="19"/>
        <v>60</v>
      </c>
      <c r="AF21" s="65">
        <f t="shared" si="5"/>
        <v>1</v>
      </c>
      <c r="AG21" s="126" t="s">
        <v>552</v>
      </c>
      <c r="AH21" s="130">
        <v>8</v>
      </c>
      <c r="AI21" s="130">
        <v>45</v>
      </c>
      <c r="AJ21" s="127">
        <f t="shared" si="16"/>
        <v>53</v>
      </c>
      <c r="AK21" s="128">
        <f t="shared" si="6"/>
        <v>0.8833333333333333</v>
      </c>
      <c r="AL21" s="38">
        <f t="shared" ref="AL21:AL84" si="21">IF((Z21-AE21)&gt;=0,(Z21-AE21),(Z21-AE21)*(-1))</f>
        <v>28</v>
      </c>
      <c r="AM21" s="63">
        <f t="shared" si="15"/>
        <v>18</v>
      </c>
    </row>
    <row r="22" spans="1:49" ht="56.25" hidden="1">
      <c r="A22" s="136">
        <v>19</v>
      </c>
      <c r="B22" s="220" t="s">
        <v>120</v>
      </c>
      <c r="C22" s="226" t="s">
        <v>121</v>
      </c>
      <c r="D22" s="220" t="s">
        <v>122</v>
      </c>
      <c r="E22" s="220" t="s">
        <v>123</v>
      </c>
      <c r="F22" s="39" t="s">
        <v>54</v>
      </c>
      <c r="G22" s="59">
        <v>262007.03</v>
      </c>
      <c r="H22" s="59">
        <v>204507.03</v>
      </c>
      <c r="I22" s="40">
        <v>173830.98</v>
      </c>
      <c r="J22" s="161" t="s">
        <v>569</v>
      </c>
      <c r="K22" s="165" t="str">
        <f t="shared" si="0"/>
        <v>nie dotyczy</v>
      </c>
      <c r="L22" s="174" t="str">
        <f t="shared" si="1"/>
        <v>nie dotyczy</v>
      </c>
      <c r="M22" s="174" t="str">
        <f t="shared" si="7"/>
        <v>nie dotyczy</v>
      </c>
      <c r="N22" s="174" t="str">
        <f t="shared" si="8"/>
        <v>nie dotyczy</v>
      </c>
      <c r="O22" s="38">
        <v>60</v>
      </c>
      <c r="P22" s="60">
        <f t="shared" si="2"/>
        <v>0.75</v>
      </c>
      <c r="Q22" s="61" t="str">
        <f t="shared" si="9"/>
        <v>NIE</v>
      </c>
      <c r="R22" s="43">
        <f t="shared" si="3"/>
        <v>45</v>
      </c>
      <c r="S22" s="44" t="str">
        <f t="shared" si="10"/>
        <v>TAK</v>
      </c>
      <c r="U22" s="123" t="s">
        <v>568</v>
      </c>
      <c r="V22" s="179" t="s">
        <v>568</v>
      </c>
      <c r="W22" s="153" t="s">
        <v>536</v>
      </c>
      <c r="X22" s="38">
        <v>10</v>
      </c>
      <c r="Y22" s="38">
        <v>31</v>
      </c>
      <c r="Z22" s="63">
        <f t="shared" si="17"/>
        <v>41</v>
      </c>
      <c r="AA22" s="46">
        <f t="shared" si="18"/>
        <v>0.68333333333333335</v>
      </c>
      <c r="AB22" s="156" t="s">
        <v>550</v>
      </c>
      <c r="AC22" s="44">
        <v>10</v>
      </c>
      <c r="AD22" s="44">
        <v>39</v>
      </c>
      <c r="AE22" s="64">
        <f t="shared" si="19"/>
        <v>49</v>
      </c>
      <c r="AF22" s="65">
        <f t="shared" si="5"/>
        <v>0.81666666666666665</v>
      </c>
      <c r="AG22" s="126"/>
      <c r="AJ22" s="127">
        <f t="shared" si="16"/>
        <v>0</v>
      </c>
      <c r="AK22" s="128">
        <f t="shared" si="6"/>
        <v>0</v>
      </c>
      <c r="AL22" s="38">
        <f t="shared" si="21"/>
        <v>8</v>
      </c>
      <c r="AM22" s="63">
        <f t="shared" si="15"/>
        <v>18</v>
      </c>
    </row>
    <row r="23" spans="1:49" ht="120" hidden="1" customHeight="1">
      <c r="A23" s="136">
        <v>20</v>
      </c>
      <c r="B23" s="225" t="s">
        <v>124</v>
      </c>
      <c r="C23" s="226" t="s">
        <v>125</v>
      </c>
      <c r="D23" s="225" t="s">
        <v>126</v>
      </c>
      <c r="E23" s="258" t="s">
        <v>778</v>
      </c>
      <c r="F23" s="39" t="s">
        <v>54</v>
      </c>
      <c r="G23" s="59">
        <v>383517.53</v>
      </c>
      <c r="H23" s="59">
        <v>383517.53</v>
      </c>
      <c r="I23" s="40">
        <v>325989.90000000002</v>
      </c>
      <c r="J23" s="161" t="s">
        <v>569</v>
      </c>
      <c r="K23" s="165" t="str">
        <f t="shared" si="0"/>
        <v>nie dotyczy</v>
      </c>
      <c r="L23" s="174" t="str">
        <f t="shared" si="1"/>
        <v>nie dotyczy</v>
      </c>
      <c r="M23" s="174" t="str">
        <f t="shared" si="7"/>
        <v>nie dotyczy</v>
      </c>
      <c r="N23" s="174" t="str">
        <f t="shared" si="8"/>
        <v>nie dotyczy</v>
      </c>
      <c r="O23" s="38">
        <v>60</v>
      </c>
      <c r="P23" s="60">
        <f t="shared" si="2"/>
        <v>0.94166666666666665</v>
      </c>
      <c r="Q23" s="61" t="str">
        <f t="shared" si="9"/>
        <v>NIE</v>
      </c>
      <c r="R23" s="43">
        <f t="shared" si="3"/>
        <v>56.5</v>
      </c>
      <c r="S23" s="44" t="str">
        <f t="shared" si="10"/>
        <v>TAK</v>
      </c>
      <c r="U23" s="123" t="s">
        <v>568</v>
      </c>
      <c r="V23" s="179" t="s">
        <v>568</v>
      </c>
      <c r="W23" s="153" t="s">
        <v>538</v>
      </c>
      <c r="X23" s="38">
        <v>10</v>
      </c>
      <c r="Y23" s="38">
        <v>50</v>
      </c>
      <c r="Z23" s="63">
        <f t="shared" si="17"/>
        <v>60</v>
      </c>
      <c r="AA23" s="46">
        <f t="shared" si="18"/>
        <v>1</v>
      </c>
      <c r="AB23" s="156" t="s">
        <v>549</v>
      </c>
      <c r="AC23" s="44">
        <v>8</v>
      </c>
      <c r="AD23" s="44">
        <v>45</v>
      </c>
      <c r="AE23" s="64">
        <f t="shared" si="19"/>
        <v>53</v>
      </c>
      <c r="AF23" s="65">
        <f t="shared" si="5"/>
        <v>0.8833333333333333</v>
      </c>
      <c r="AG23" s="131"/>
      <c r="AJ23" s="127">
        <f t="shared" si="16"/>
        <v>0</v>
      </c>
      <c r="AK23" s="128">
        <f t="shared" si="6"/>
        <v>0</v>
      </c>
      <c r="AL23" s="38">
        <f t="shared" si="21"/>
        <v>7</v>
      </c>
      <c r="AM23" s="63">
        <f t="shared" si="15"/>
        <v>18</v>
      </c>
    </row>
    <row r="24" spans="1:49" ht="45" hidden="1">
      <c r="A24" s="136">
        <v>21</v>
      </c>
      <c r="B24" s="220" t="s">
        <v>127</v>
      </c>
      <c r="C24" s="226" t="s">
        <v>128</v>
      </c>
      <c r="D24" s="220" t="s">
        <v>129</v>
      </c>
      <c r="E24" s="220" t="s">
        <v>130</v>
      </c>
      <c r="F24" s="39" t="s">
        <v>54</v>
      </c>
      <c r="G24" s="59">
        <v>1807338.5</v>
      </c>
      <c r="H24" s="59">
        <v>1807338.5</v>
      </c>
      <c r="I24" s="40">
        <v>1178954.6599999999</v>
      </c>
      <c r="J24" s="161" t="s">
        <v>569</v>
      </c>
      <c r="K24" s="165" t="str">
        <f t="shared" si="0"/>
        <v>nie dotyczy</v>
      </c>
      <c r="L24" s="174" t="str">
        <f t="shared" si="1"/>
        <v>nie dotyczy</v>
      </c>
      <c r="M24" s="174" t="str">
        <f t="shared" si="7"/>
        <v>nie dotyczy</v>
      </c>
      <c r="N24" s="174" t="str">
        <f t="shared" si="8"/>
        <v>nie dotyczy</v>
      </c>
      <c r="O24" s="38">
        <v>60</v>
      </c>
      <c r="P24" s="60">
        <f t="shared" si="2"/>
        <v>1</v>
      </c>
      <c r="Q24" s="61" t="str">
        <f t="shared" si="9"/>
        <v>TAK</v>
      </c>
      <c r="R24" s="221" t="str">
        <f t="shared" si="3"/>
        <v>III oceniający</v>
      </c>
      <c r="S24" s="44" t="str">
        <f t="shared" si="10"/>
        <v>TAK</v>
      </c>
      <c r="U24" s="123" t="s">
        <v>577</v>
      </c>
      <c r="V24" s="179" t="s">
        <v>577</v>
      </c>
      <c r="W24" s="153" t="s">
        <v>533</v>
      </c>
      <c r="X24" s="38">
        <v>10</v>
      </c>
      <c r="Y24" s="38">
        <v>50</v>
      </c>
      <c r="Z24" s="63">
        <f t="shared" si="11"/>
        <v>60</v>
      </c>
      <c r="AA24" s="46">
        <f t="shared" si="4"/>
        <v>1</v>
      </c>
      <c r="AB24" s="156" t="s">
        <v>551</v>
      </c>
      <c r="AC24" s="44">
        <v>5</v>
      </c>
      <c r="AD24" s="44">
        <v>34</v>
      </c>
      <c r="AE24" s="64">
        <f t="shared" si="12"/>
        <v>39</v>
      </c>
      <c r="AF24" s="65">
        <f t="shared" si="5"/>
        <v>0.65</v>
      </c>
      <c r="AG24" s="126" t="s">
        <v>615</v>
      </c>
      <c r="AH24" s="130">
        <v>10</v>
      </c>
      <c r="AI24" s="130">
        <v>50</v>
      </c>
      <c r="AJ24" s="127">
        <f t="shared" si="16"/>
        <v>60</v>
      </c>
      <c r="AK24" s="128">
        <f t="shared" si="6"/>
        <v>1</v>
      </c>
      <c r="AL24" s="38">
        <f t="shared" si="21"/>
        <v>21</v>
      </c>
      <c r="AM24" s="63">
        <f t="shared" si="15"/>
        <v>18</v>
      </c>
    </row>
    <row r="25" spans="1:49" ht="22.5" hidden="1">
      <c r="A25" s="166">
        <v>22</v>
      </c>
      <c r="B25" s="298" t="s">
        <v>131</v>
      </c>
      <c r="C25" s="298" t="s">
        <v>132</v>
      </c>
      <c r="D25" s="299" t="s">
        <v>133</v>
      </c>
      <c r="E25" s="299" t="s">
        <v>134</v>
      </c>
      <c r="F25" s="39" t="s">
        <v>54</v>
      </c>
      <c r="G25" s="59">
        <v>1901082.01</v>
      </c>
      <c r="H25" s="59">
        <v>1558263.94</v>
      </c>
      <c r="I25" s="40">
        <v>1015520.6</v>
      </c>
      <c r="J25" s="161" t="s">
        <v>569</v>
      </c>
      <c r="K25" s="165" t="str">
        <f t="shared" si="0"/>
        <v>nie dotyczy</v>
      </c>
      <c r="L25" s="174" t="str">
        <f t="shared" si="1"/>
        <v>nie dotyczy</v>
      </c>
      <c r="M25" s="174" t="str">
        <f t="shared" si="7"/>
        <v>nie dotyczy</v>
      </c>
      <c r="N25" s="174" t="str">
        <f t="shared" si="8"/>
        <v>nie dotyczy</v>
      </c>
      <c r="O25" s="38">
        <v>60</v>
      </c>
      <c r="P25" s="60">
        <f t="shared" si="2"/>
        <v>0.82499999999999996</v>
      </c>
      <c r="Q25" s="61" t="str">
        <f t="shared" si="9"/>
        <v>NIE</v>
      </c>
      <c r="R25" s="43">
        <f t="shared" si="3"/>
        <v>49.5</v>
      </c>
      <c r="S25" s="44" t="str">
        <f t="shared" si="10"/>
        <v>TAK</v>
      </c>
      <c r="U25" s="123" t="s">
        <v>568</v>
      </c>
      <c r="V25" s="179" t="s">
        <v>568</v>
      </c>
      <c r="W25" s="153" t="s">
        <v>545</v>
      </c>
      <c r="X25" s="38">
        <v>3</v>
      </c>
      <c r="Y25" s="38">
        <v>50</v>
      </c>
      <c r="Z25" s="63">
        <f t="shared" si="11"/>
        <v>53</v>
      </c>
      <c r="AA25" s="46">
        <f t="shared" ref="AA25:AA47" si="22">SUM(Z25/O25)</f>
        <v>0.8833333333333333</v>
      </c>
      <c r="AB25" s="156" t="s">
        <v>537</v>
      </c>
      <c r="AC25" s="44">
        <v>4</v>
      </c>
      <c r="AD25" s="44">
        <v>42</v>
      </c>
      <c r="AE25" s="64">
        <f t="shared" si="19"/>
        <v>46</v>
      </c>
      <c r="AF25" s="65">
        <f t="shared" si="5"/>
        <v>0.76666666666666672</v>
      </c>
      <c r="AG25" s="126"/>
      <c r="AJ25" s="127">
        <f t="shared" si="16"/>
        <v>0</v>
      </c>
      <c r="AK25" s="255">
        <f t="shared" si="6"/>
        <v>0</v>
      </c>
      <c r="AL25" s="38">
        <f t="shared" si="21"/>
        <v>7</v>
      </c>
      <c r="AM25" s="63">
        <f t="shared" si="15"/>
        <v>18</v>
      </c>
    </row>
    <row r="26" spans="1:49" ht="22.5" hidden="1">
      <c r="A26" s="136">
        <v>23</v>
      </c>
      <c r="B26" s="225" t="s">
        <v>135</v>
      </c>
      <c r="C26" s="296" t="s">
        <v>136</v>
      </c>
      <c r="D26" s="225" t="s">
        <v>137</v>
      </c>
      <c r="E26" s="225" t="s">
        <v>138</v>
      </c>
      <c r="F26" s="39" t="s">
        <v>54</v>
      </c>
      <c r="G26" s="59">
        <v>833709.13</v>
      </c>
      <c r="H26" s="59">
        <v>713303.19</v>
      </c>
      <c r="I26" s="40">
        <v>590615.04000000004</v>
      </c>
      <c r="J26" s="161" t="s">
        <v>569</v>
      </c>
      <c r="K26" s="165" t="str">
        <f t="shared" si="0"/>
        <v>nie dotyczy</v>
      </c>
      <c r="L26" s="174" t="str">
        <f t="shared" si="1"/>
        <v>nie dotyczy</v>
      </c>
      <c r="M26" s="174" t="str">
        <f t="shared" si="7"/>
        <v>nie dotyczy</v>
      </c>
      <c r="N26" s="174" t="str">
        <f t="shared" si="8"/>
        <v>nie dotyczy</v>
      </c>
      <c r="O26" s="38">
        <v>60</v>
      </c>
      <c r="P26" s="60">
        <f t="shared" si="2"/>
        <v>0.69166666666666665</v>
      </c>
      <c r="Q26" s="61" t="str">
        <f t="shared" si="9"/>
        <v>NIE</v>
      </c>
      <c r="R26" s="43">
        <f t="shared" si="3"/>
        <v>41.5</v>
      </c>
      <c r="S26" s="44" t="str">
        <f t="shared" si="10"/>
        <v>TAK</v>
      </c>
      <c r="U26" s="123" t="s">
        <v>568</v>
      </c>
      <c r="V26" s="179" t="s">
        <v>568</v>
      </c>
      <c r="W26" s="153" t="s">
        <v>541</v>
      </c>
      <c r="X26" s="38">
        <v>5</v>
      </c>
      <c r="Y26" s="38">
        <v>34</v>
      </c>
      <c r="Z26" s="63">
        <f t="shared" si="11"/>
        <v>39</v>
      </c>
      <c r="AA26" s="46">
        <f t="shared" si="22"/>
        <v>0.65</v>
      </c>
      <c r="AB26" s="156" t="s">
        <v>553</v>
      </c>
      <c r="AC26" s="44">
        <v>10</v>
      </c>
      <c r="AD26" s="44">
        <v>34</v>
      </c>
      <c r="AE26" s="64">
        <f t="shared" si="19"/>
        <v>44</v>
      </c>
      <c r="AF26" s="65">
        <f t="shared" si="5"/>
        <v>0.73333333333333328</v>
      </c>
      <c r="AG26" s="126"/>
      <c r="AJ26" s="127">
        <f t="shared" si="16"/>
        <v>0</v>
      </c>
      <c r="AK26" s="128">
        <f t="shared" si="6"/>
        <v>0</v>
      </c>
      <c r="AL26" s="38">
        <f t="shared" si="21"/>
        <v>5</v>
      </c>
      <c r="AM26" s="63">
        <f t="shared" si="15"/>
        <v>18</v>
      </c>
    </row>
    <row r="27" spans="1:49" ht="60" hidden="1">
      <c r="A27" s="136">
        <v>24</v>
      </c>
      <c r="B27" s="220" t="s">
        <v>139</v>
      </c>
      <c r="C27" s="226" t="s">
        <v>140</v>
      </c>
      <c r="D27" s="220" t="s">
        <v>808</v>
      </c>
      <c r="E27" s="258" t="s">
        <v>768</v>
      </c>
      <c r="F27" s="39" t="s">
        <v>54</v>
      </c>
      <c r="G27" s="59">
        <v>255169.49</v>
      </c>
      <c r="H27" s="59">
        <v>255169.49</v>
      </c>
      <c r="I27" s="40">
        <v>216894.07</v>
      </c>
      <c r="J27" s="161" t="s">
        <v>569</v>
      </c>
      <c r="K27" s="165" t="str">
        <f t="shared" si="0"/>
        <v>nie dotyczy</v>
      </c>
      <c r="L27" s="174" t="str">
        <f t="shared" si="1"/>
        <v>nie dotyczy</v>
      </c>
      <c r="M27" s="174" t="str">
        <f t="shared" si="7"/>
        <v>nie dotyczy</v>
      </c>
      <c r="N27" s="174" t="str">
        <f t="shared" si="8"/>
        <v>nie dotyczy</v>
      </c>
      <c r="O27" s="38">
        <v>60</v>
      </c>
      <c r="P27" s="60">
        <f t="shared" si="2"/>
        <v>0.98333333333333339</v>
      </c>
      <c r="Q27" s="61" t="str">
        <f t="shared" si="9"/>
        <v>NIE</v>
      </c>
      <c r="R27" s="43">
        <f t="shared" si="3"/>
        <v>59</v>
      </c>
      <c r="S27" s="44" t="str">
        <f t="shared" si="10"/>
        <v>TAK</v>
      </c>
      <c r="U27" s="123" t="s">
        <v>568</v>
      </c>
      <c r="V27" s="179" t="s">
        <v>568</v>
      </c>
      <c r="W27" s="153" t="s">
        <v>725</v>
      </c>
      <c r="X27" s="38">
        <v>10</v>
      </c>
      <c r="Y27" s="38">
        <v>50</v>
      </c>
      <c r="Z27" s="63">
        <f t="shared" si="11"/>
        <v>60</v>
      </c>
      <c r="AA27" s="46">
        <f t="shared" si="22"/>
        <v>1</v>
      </c>
      <c r="AB27" s="156" t="s">
        <v>554</v>
      </c>
      <c r="AC27" s="44">
        <v>8</v>
      </c>
      <c r="AD27" s="44">
        <v>50</v>
      </c>
      <c r="AE27" s="64">
        <f t="shared" si="19"/>
        <v>58</v>
      </c>
      <c r="AF27" s="65">
        <f t="shared" si="5"/>
        <v>0.96666666666666667</v>
      </c>
      <c r="AG27" s="126"/>
      <c r="AJ27" s="127">
        <f t="shared" si="16"/>
        <v>0</v>
      </c>
      <c r="AK27" s="128">
        <f t="shared" si="6"/>
        <v>0</v>
      </c>
      <c r="AL27" s="38">
        <f t="shared" si="21"/>
        <v>2</v>
      </c>
      <c r="AM27" s="63">
        <f t="shared" si="15"/>
        <v>18</v>
      </c>
    </row>
    <row r="28" spans="1:49" ht="33.75" hidden="1">
      <c r="A28" s="136">
        <v>25</v>
      </c>
      <c r="B28" s="298" t="s">
        <v>141</v>
      </c>
      <c r="C28" s="298" t="s">
        <v>142</v>
      </c>
      <c r="D28" s="282" t="s">
        <v>143</v>
      </c>
      <c r="E28" s="282" t="s">
        <v>144</v>
      </c>
      <c r="F28" s="39" t="s">
        <v>54</v>
      </c>
      <c r="G28" s="59">
        <v>383208.87</v>
      </c>
      <c r="H28" s="59">
        <v>383208.87</v>
      </c>
      <c r="I28" s="40">
        <v>325727.53000000003</v>
      </c>
      <c r="J28" s="161" t="s">
        <v>569</v>
      </c>
      <c r="K28" s="165" t="str">
        <f t="shared" si="0"/>
        <v>nie dotyczy</v>
      </c>
      <c r="L28" s="174" t="str">
        <f t="shared" si="1"/>
        <v>nie dotyczy</v>
      </c>
      <c r="M28" s="174" t="str">
        <f t="shared" si="7"/>
        <v>nie dotyczy</v>
      </c>
      <c r="N28" s="174" t="str">
        <f t="shared" si="8"/>
        <v>nie dotyczy</v>
      </c>
      <c r="O28" s="38">
        <v>60</v>
      </c>
      <c r="P28" s="60">
        <f t="shared" si="2"/>
        <v>0.95833333333333326</v>
      </c>
      <c r="Q28" s="61" t="str">
        <f>IF(OR(AND(AA28&lt;60%,AF28&lt;60%),AND(AA28&gt;=60%,AF28&lt;60%,AL28&lt;AM28),AND(AA28&gt;=60%,AF28&gt;=60%,AL28&lt;AM28),AND(AA28&lt;60%,AF28&gt;=60%,AL28&lt;AM28)),"NIE","TAK")</f>
        <v>NIE</v>
      </c>
      <c r="R28" s="43">
        <f t="shared" si="3"/>
        <v>57.5</v>
      </c>
      <c r="S28" s="44" t="str">
        <f t="shared" si="10"/>
        <v>TAK</v>
      </c>
      <c r="U28" s="123" t="s">
        <v>568</v>
      </c>
      <c r="V28" s="179" t="s">
        <v>568</v>
      </c>
      <c r="W28" s="153" t="s">
        <v>530</v>
      </c>
      <c r="X28" s="38">
        <v>5</v>
      </c>
      <c r="Y28" s="38">
        <v>50</v>
      </c>
      <c r="Z28" s="63">
        <f t="shared" si="11"/>
        <v>55</v>
      </c>
      <c r="AA28" s="46">
        <f t="shared" si="22"/>
        <v>0.91666666666666663</v>
      </c>
      <c r="AB28" s="156" t="s">
        <v>535</v>
      </c>
      <c r="AC28" s="44">
        <v>10</v>
      </c>
      <c r="AD28" s="44">
        <v>50</v>
      </c>
      <c r="AE28" s="64">
        <f t="shared" si="19"/>
        <v>60</v>
      </c>
      <c r="AF28" s="65">
        <f t="shared" si="5"/>
        <v>1</v>
      </c>
      <c r="AG28" s="126"/>
      <c r="AJ28" s="127">
        <f t="shared" si="16"/>
        <v>0</v>
      </c>
      <c r="AK28" s="128">
        <f t="shared" si="6"/>
        <v>0</v>
      </c>
      <c r="AL28" s="38">
        <f t="shared" si="21"/>
        <v>5</v>
      </c>
      <c r="AM28" s="63">
        <f t="shared" si="15"/>
        <v>18</v>
      </c>
    </row>
    <row r="29" spans="1:49" ht="78.75" hidden="1">
      <c r="A29" s="136">
        <v>26</v>
      </c>
      <c r="B29" s="284" t="s">
        <v>145</v>
      </c>
      <c r="C29" s="284" t="s">
        <v>146</v>
      </c>
      <c r="D29" s="287" t="s">
        <v>147</v>
      </c>
      <c r="E29" s="287" t="s">
        <v>811</v>
      </c>
      <c r="F29" s="39" t="s">
        <v>54</v>
      </c>
      <c r="G29" s="59">
        <v>3562352.65</v>
      </c>
      <c r="H29" s="59">
        <v>2638485</v>
      </c>
      <c r="I29" s="40">
        <v>2169890.04</v>
      </c>
      <c r="J29" s="161" t="s">
        <v>569</v>
      </c>
      <c r="K29" s="165" t="str">
        <f t="shared" si="0"/>
        <v>nie dotyczy</v>
      </c>
      <c r="L29" s="174" t="str">
        <f t="shared" si="1"/>
        <v>nie dotyczy</v>
      </c>
      <c r="M29" s="174" t="str">
        <f t="shared" si="7"/>
        <v>nie dotyczy</v>
      </c>
      <c r="N29" s="174" t="str">
        <f t="shared" si="8"/>
        <v>nie dotyczy</v>
      </c>
      <c r="O29" s="38">
        <v>60</v>
      </c>
      <c r="P29" s="60">
        <f t="shared" si="2"/>
        <v>0.73333333333333328</v>
      </c>
      <c r="Q29" s="61" t="str">
        <f t="shared" si="9"/>
        <v>TAK</v>
      </c>
      <c r="R29" s="257" t="str">
        <f t="shared" si="3"/>
        <v>III oceniający</v>
      </c>
      <c r="S29" s="44" t="str">
        <f t="shared" si="10"/>
        <v>TAK</v>
      </c>
      <c r="U29" s="123" t="s">
        <v>568</v>
      </c>
      <c r="V29" s="179" t="s">
        <v>568</v>
      </c>
      <c r="W29" s="153" t="s">
        <v>547</v>
      </c>
      <c r="X29" s="38">
        <v>8</v>
      </c>
      <c r="Y29" s="38">
        <v>44</v>
      </c>
      <c r="Z29" s="63">
        <f t="shared" si="11"/>
        <v>52</v>
      </c>
      <c r="AA29" s="46">
        <f t="shared" si="22"/>
        <v>0.8666666666666667</v>
      </c>
      <c r="AB29" s="156" t="s">
        <v>551</v>
      </c>
      <c r="AC29" s="44">
        <v>2</v>
      </c>
      <c r="AD29" s="44">
        <v>31</v>
      </c>
      <c r="AE29" s="64">
        <f t="shared" si="19"/>
        <v>33</v>
      </c>
      <c r="AF29" s="65">
        <f t="shared" si="5"/>
        <v>0.55000000000000004</v>
      </c>
      <c r="AG29" s="126" t="s">
        <v>534</v>
      </c>
      <c r="AH29" s="130">
        <v>8</v>
      </c>
      <c r="AI29" s="130">
        <v>36</v>
      </c>
      <c r="AJ29" s="127">
        <f t="shared" si="16"/>
        <v>44</v>
      </c>
      <c r="AK29" s="128">
        <f t="shared" si="6"/>
        <v>0.73333333333333328</v>
      </c>
      <c r="AL29" s="38">
        <f t="shared" si="21"/>
        <v>19</v>
      </c>
      <c r="AM29" s="63">
        <f t="shared" si="15"/>
        <v>18</v>
      </c>
    </row>
    <row r="30" spans="1:49" ht="33.75" hidden="1">
      <c r="A30" s="136">
        <v>27</v>
      </c>
      <c r="B30" s="225" t="s">
        <v>148</v>
      </c>
      <c r="C30" s="296" t="s">
        <v>149</v>
      </c>
      <c r="D30" s="225" t="s">
        <v>150</v>
      </c>
      <c r="E30" s="225" t="s">
        <v>151</v>
      </c>
      <c r="F30" s="39" t="s">
        <v>54</v>
      </c>
      <c r="G30" s="59">
        <v>1021224.87</v>
      </c>
      <c r="H30" s="59">
        <v>728226.19</v>
      </c>
      <c r="I30" s="40">
        <v>618992.26</v>
      </c>
      <c r="J30" s="161" t="s">
        <v>569</v>
      </c>
      <c r="K30" s="165" t="str">
        <f t="shared" si="0"/>
        <v>nie dotyczy</v>
      </c>
      <c r="L30" s="174" t="str">
        <f t="shared" si="1"/>
        <v>nie dotyczy</v>
      </c>
      <c r="M30" s="174" t="str">
        <f t="shared" si="7"/>
        <v>nie dotyczy</v>
      </c>
      <c r="N30" s="174" t="str">
        <f t="shared" si="8"/>
        <v>nie dotyczy</v>
      </c>
      <c r="O30" s="38">
        <v>60</v>
      </c>
      <c r="P30" s="60">
        <f t="shared" si="2"/>
        <v>0.93333333333333335</v>
      </c>
      <c r="Q30" s="61" t="str">
        <f t="shared" si="9"/>
        <v>NIE</v>
      </c>
      <c r="R30" s="43">
        <f t="shared" si="3"/>
        <v>56</v>
      </c>
      <c r="S30" s="44" t="str">
        <f t="shared" si="10"/>
        <v>TAK</v>
      </c>
      <c r="U30" s="123" t="s">
        <v>568</v>
      </c>
      <c r="V30" s="179" t="s">
        <v>568</v>
      </c>
      <c r="W30" s="153" t="s">
        <v>545</v>
      </c>
      <c r="X30" s="38">
        <v>9</v>
      </c>
      <c r="Y30" s="38">
        <v>50</v>
      </c>
      <c r="Z30" s="63">
        <f t="shared" si="11"/>
        <v>59</v>
      </c>
      <c r="AA30" s="46">
        <f t="shared" si="22"/>
        <v>0.98333333333333328</v>
      </c>
      <c r="AB30" s="156" t="s">
        <v>539</v>
      </c>
      <c r="AC30" s="44">
        <v>3</v>
      </c>
      <c r="AD30" s="44">
        <v>50</v>
      </c>
      <c r="AE30" s="64">
        <f t="shared" si="19"/>
        <v>53</v>
      </c>
      <c r="AF30" s="65">
        <f t="shared" si="5"/>
        <v>0.8833333333333333</v>
      </c>
      <c r="AG30" s="126"/>
      <c r="AJ30" s="127">
        <f t="shared" si="16"/>
        <v>0</v>
      </c>
      <c r="AK30" s="128">
        <f t="shared" si="6"/>
        <v>0</v>
      </c>
      <c r="AL30" s="38">
        <f t="shared" si="21"/>
        <v>6</v>
      </c>
      <c r="AM30" s="63">
        <f t="shared" si="15"/>
        <v>18</v>
      </c>
    </row>
    <row r="31" spans="1:49" ht="41.25" hidden="1" customHeight="1">
      <c r="A31" s="136">
        <v>28</v>
      </c>
      <c r="B31" s="297" t="s">
        <v>152</v>
      </c>
      <c r="C31" s="297" t="s">
        <v>153</v>
      </c>
      <c r="D31" s="272" t="s">
        <v>154</v>
      </c>
      <c r="E31" s="332" t="s">
        <v>155</v>
      </c>
      <c r="F31" s="39" t="s">
        <v>54</v>
      </c>
      <c r="G31" s="59">
        <v>450559.11</v>
      </c>
      <c r="H31" s="59">
        <v>450559.11</v>
      </c>
      <c r="I31" s="40">
        <v>153190.1</v>
      </c>
      <c r="J31" s="161" t="s">
        <v>569</v>
      </c>
      <c r="K31" s="165" t="str">
        <f t="shared" si="0"/>
        <v>nie dotyczy</v>
      </c>
      <c r="L31" s="174" t="str">
        <f t="shared" si="1"/>
        <v>nie dotyczy</v>
      </c>
      <c r="M31" s="174" t="str">
        <f t="shared" si="7"/>
        <v>nie dotyczy</v>
      </c>
      <c r="N31" s="174" t="str">
        <f t="shared" si="8"/>
        <v>nie dotyczy</v>
      </c>
      <c r="O31" s="38">
        <v>60</v>
      </c>
      <c r="P31" s="60">
        <f t="shared" si="2"/>
        <v>0.67500000000000004</v>
      </c>
      <c r="Q31" s="61" t="str">
        <f t="shared" si="9"/>
        <v>NIE</v>
      </c>
      <c r="R31" s="43">
        <f t="shared" si="3"/>
        <v>40.5</v>
      </c>
      <c r="S31" s="44" t="str">
        <f t="shared" si="10"/>
        <v>TAK</v>
      </c>
      <c r="U31" s="123" t="s">
        <v>568</v>
      </c>
      <c r="V31" s="179" t="s">
        <v>568</v>
      </c>
      <c r="W31" s="153" t="s">
        <v>727</v>
      </c>
      <c r="X31" s="38">
        <v>6</v>
      </c>
      <c r="Y31" s="38">
        <v>42</v>
      </c>
      <c r="Z31" s="63">
        <f t="shared" si="11"/>
        <v>48</v>
      </c>
      <c r="AA31" s="46">
        <f t="shared" si="22"/>
        <v>0.8</v>
      </c>
      <c r="AB31" s="156" t="s">
        <v>541</v>
      </c>
      <c r="AC31" s="44">
        <v>7</v>
      </c>
      <c r="AD31" s="44">
        <v>26</v>
      </c>
      <c r="AE31" s="64">
        <f t="shared" si="19"/>
        <v>33</v>
      </c>
      <c r="AF31" s="65">
        <f t="shared" si="5"/>
        <v>0.55000000000000004</v>
      </c>
      <c r="AG31" s="126"/>
      <c r="AJ31" s="127">
        <f t="shared" si="16"/>
        <v>0</v>
      </c>
      <c r="AK31" s="128">
        <f t="shared" si="6"/>
        <v>0</v>
      </c>
      <c r="AL31" s="38">
        <f t="shared" si="21"/>
        <v>15</v>
      </c>
      <c r="AM31" s="63">
        <f t="shared" si="15"/>
        <v>18</v>
      </c>
    </row>
    <row r="32" spans="1:49" ht="22.5" hidden="1">
      <c r="A32" s="136">
        <v>29</v>
      </c>
      <c r="B32" s="220" t="s">
        <v>156</v>
      </c>
      <c r="C32" s="153" t="s">
        <v>157</v>
      </c>
      <c r="D32" s="225" t="s">
        <v>158</v>
      </c>
      <c r="E32" s="225" t="s">
        <v>159</v>
      </c>
      <c r="F32" s="39" t="s">
        <v>54</v>
      </c>
      <c r="G32" s="59">
        <v>2323125.0699999998</v>
      </c>
      <c r="H32" s="59">
        <v>2323125.0699999998</v>
      </c>
      <c r="I32" s="40">
        <v>1974656.3</v>
      </c>
      <c r="J32" s="161" t="s">
        <v>569</v>
      </c>
      <c r="K32" s="165" t="str">
        <f t="shared" si="0"/>
        <v>nie dotyczy</v>
      </c>
      <c r="L32" s="174" t="str">
        <f t="shared" si="1"/>
        <v>nie dotyczy</v>
      </c>
      <c r="M32" s="174" t="str">
        <f t="shared" si="7"/>
        <v>nie dotyczy</v>
      </c>
      <c r="N32" s="174" t="str">
        <f t="shared" si="8"/>
        <v>nie dotyczy</v>
      </c>
      <c r="O32" s="38">
        <v>60</v>
      </c>
      <c r="P32" s="60">
        <f t="shared" si="2"/>
        <v>0.72499999999999998</v>
      </c>
      <c r="Q32" s="61" t="str">
        <f t="shared" si="9"/>
        <v>NIE</v>
      </c>
      <c r="R32" s="43">
        <f t="shared" si="3"/>
        <v>43.5</v>
      </c>
      <c r="S32" s="44" t="str">
        <f t="shared" si="10"/>
        <v>TAK</v>
      </c>
      <c r="U32" s="123" t="s">
        <v>568</v>
      </c>
      <c r="V32" s="179" t="s">
        <v>568</v>
      </c>
      <c r="W32" s="153" t="s">
        <v>533</v>
      </c>
      <c r="X32" s="38">
        <v>9</v>
      </c>
      <c r="Y32" s="38">
        <v>34</v>
      </c>
      <c r="Z32" s="63">
        <f t="shared" si="11"/>
        <v>43</v>
      </c>
      <c r="AA32" s="46">
        <f t="shared" si="22"/>
        <v>0.71666666666666667</v>
      </c>
      <c r="AB32" s="156" t="s">
        <v>550</v>
      </c>
      <c r="AC32" s="44">
        <v>10</v>
      </c>
      <c r="AD32" s="44">
        <v>34</v>
      </c>
      <c r="AE32" s="64">
        <f t="shared" si="19"/>
        <v>44</v>
      </c>
      <c r="AF32" s="65">
        <f t="shared" si="5"/>
        <v>0.73333333333333328</v>
      </c>
      <c r="AG32" s="126"/>
      <c r="AJ32" s="127">
        <f t="shared" si="16"/>
        <v>0</v>
      </c>
      <c r="AK32" s="128">
        <f t="shared" si="6"/>
        <v>0</v>
      </c>
      <c r="AL32" s="38">
        <f t="shared" si="21"/>
        <v>1</v>
      </c>
      <c r="AM32" s="63">
        <f t="shared" si="15"/>
        <v>18</v>
      </c>
    </row>
    <row r="33" spans="1:39" ht="45" hidden="1">
      <c r="A33" s="136">
        <v>30</v>
      </c>
      <c r="B33" s="220" t="s">
        <v>160</v>
      </c>
      <c r="C33" s="226" t="s">
        <v>161</v>
      </c>
      <c r="D33" s="220" t="s">
        <v>162</v>
      </c>
      <c r="E33" s="220" t="s">
        <v>163</v>
      </c>
      <c r="F33" s="39" t="s">
        <v>54</v>
      </c>
      <c r="G33" s="59">
        <v>629879.88</v>
      </c>
      <c r="H33" s="59">
        <v>573759.88</v>
      </c>
      <c r="I33" s="40">
        <v>479835.38</v>
      </c>
      <c r="J33" s="161" t="s">
        <v>569</v>
      </c>
      <c r="K33" s="165" t="str">
        <f t="shared" si="0"/>
        <v>nie dotyczy</v>
      </c>
      <c r="L33" s="174" t="str">
        <f t="shared" si="1"/>
        <v>nie dotyczy</v>
      </c>
      <c r="M33" s="174" t="str">
        <f t="shared" si="7"/>
        <v>nie dotyczy</v>
      </c>
      <c r="N33" s="174" t="str">
        <f t="shared" si="8"/>
        <v>nie dotyczy</v>
      </c>
      <c r="O33" s="38">
        <v>60</v>
      </c>
      <c r="P33" s="60">
        <f t="shared" si="2"/>
        <v>0.89166666666666661</v>
      </c>
      <c r="Q33" s="61" t="str">
        <f t="shared" si="9"/>
        <v>NIE</v>
      </c>
      <c r="R33" s="43">
        <f t="shared" si="3"/>
        <v>53.5</v>
      </c>
      <c r="S33" s="44" t="str">
        <f t="shared" si="10"/>
        <v>TAK</v>
      </c>
      <c r="U33" s="123" t="s">
        <v>568</v>
      </c>
      <c r="V33" s="179" t="s">
        <v>568</v>
      </c>
      <c r="W33" s="154" t="s">
        <v>722</v>
      </c>
      <c r="X33" s="38">
        <v>7</v>
      </c>
      <c r="Y33" s="38">
        <v>50</v>
      </c>
      <c r="Z33" s="63">
        <f t="shared" si="11"/>
        <v>57</v>
      </c>
      <c r="AA33" s="46">
        <f t="shared" si="22"/>
        <v>0.95</v>
      </c>
      <c r="AB33" s="156" t="s">
        <v>536</v>
      </c>
      <c r="AC33" s="44">
        <v>8</v>
      </c>
      <c r="AD33" s="44">
        <v>42</v>
      </c>
      <c r="AE33" s="64">
        <f t="shared" si="19"/>
        <v>50</v>
      </c>
      <c r="AF33" s="65">
        <f t="shared" si="5"/>
        <v>0.83333333333333337</v>
      </c>
      <c r="AG33" s="126"/>
      <c r="AJ33" s="127">
        <f t="shared" si="16"/>
        <v>0</v>
      </c>
      <c r="AK33" s="128">
        <f t="shared" si="6"/>
        <v>0</v>
      </c>
      <c r="AL33" s="38">
        <f t="shared" si="21"/>
        <v>7</v>
      </c>
      <c r="AM33" s="63">
        <f t="shared" si="15"/>
        <v>18</v>
      </c>
    </row>
    <row r="34" spans="1:39" ht="45" hidden="1">
      <c r="A34" s="136">
        <v>31</v>
      </c>
      <c r="B34" s="220" t="s">
        <v>164</v>
      </c>
      <c r="C34" s="226" t="s">
        <v>165</v>
      </c>
      <c r="D34" s="220" t="s">
        <v>166</v>
      </c>
      <c r="E34" s="220" t="s">
        <v>167</v>
      </c>
      <c r="F34" s="39" t="s">
        <v>54</v>
      </c>
      <c r="G34" s="59">
        <v>3964875</v>
      </c>
      <c r="H34" s="59">
        <v>3303600</v>
      </c>
      <c r="I34" s="40">
        <v>2808060</v>
      </c>
      <c r="J34" s="161" t="s">
        <v>569</v>
      </c>
      <c r="K34" s="165" t="str">
        <f t="shared" si="0"/>
        <v>nie dotyczy</v>
      </c>
      <c r="L34" s="174" t="str">
        <f t="shared" si="1"/>
        <v>nie dotyczy</v>
      </c>
      <c r="M34" s="174" t="str">
        <f t="shared" si="7"/>
        <v>nie dotyczy</v>
      </c>
      <c r="N34" s="174" t="str">
        <f t="shared" si="8"/>
        <v>nie dotyczy</v>
      </c>
      <c r="O34" s="38">
        <v>60</v>
      </c>
      <c r="P34" s="60">
        <f t="shared" si="2"/>
        <v>0.40833333333333333</v>
      </c>
      <c r="Q34" s="61" t="str">
        <f t="shared" si="9"/>
        <v>NIE</v>
      </c>
      <c r="R34" s="43">
        <f t="shared" si="3"/>
        <v>24.5</v>
      </c>
      <c r="S34" s="44" t="str">
        <f t="shared" si="10"/>
        <v>NIE</v>
      </c>
      <c r="U34" s="123" t="s">
        <v>568</v>
      </c>
      <c r="V34" s="179" t="s">
        <v>568</v>
      </c>
      <c r="W34" s="153" t="s">
        <v>542</v>
      </c>
      <c r="X34" s="38">
        <v>5</v>
      </c>
      <c r="Y34" s="38">
        <v>15</v>
      </c>
      <c r="Z34" s="63">
        <f t="shared" si="11"/>
        <v>20</v>
      </c>
      <c r="AA34" s="46">
        <f t="shared" si="22"/>
        <v>0.33333333333333331</v>
      </c>
      <c r="AB34" s="156" t="s">
        <v>540</v>
      </c>
      <c r="AC34" s="44">
        <v>3</v>
      </c>
      <c r="AD34" s="44">
        <v>26</v>
      </c>
      <c r="AE34" s="64">
        <f t="shared" si="19"/>
        <v>29</v>
      </c>
      <c r="AF34" s="65">
        <f t="shared" si="5"/>
        <v>0.48333333333333334</v>
      </c>
      <c r="AG34" s="132"/>
      <c r="AJ34" s="127">
        <f t="shared" si="16"/>
        <v>0</v>
      </c>
      <c r="AK34" s="128">
        <f t="shared" si="6"/>
        <v>0</v>
      </c>
      <c r="AL34" s="38">
        <f t="shared" si="21"/>
        <v>9</v>
      </c>
      <c r="AM34" s="63">
        <f t="shared" si="15"/>
        <v>18</v>
      </c>
    </row>
    <row r="35" spans="1:39" ht="22.5" hidden="1">
      <c r="A35" s="136">
        <v>32</v>
      </c>
      <c r="B35" s="284" t="s">
        <v>168</v>
      </c>
      <c r="C35" s="284" t="s">
        <v>169</v>
      </c>
      <c r="D35" s="153" t="s">
        <v>170</v>
      </c>
      <c r="E35" s="153" t="s">
        <v>580</v>
      </c>
      <c r="F35" s="39" t="s">
        <v>54</v>
      </c>
      <c r="G35" s="59">
        <v>994840</v>
      </c>
      <c r="H35" s="59">
        <v>994840</v>
      </c>
      <c r="I35" s="40">
        <v>845614</v>
      </c>
      <c r="J35" s="161" t="s">
        <v>569</v>
      </c>
      <c r="K35" s="165" t="str">
        <f t="shared" si="0"/>
        <v>nie dotyczy</v>
      </c>
      <c r="L35" s="174" t="str">
        <f t="shared" si="1"/>
        <v>nie dotyczy</v>
      </c>
      <c r="M35" s="174" t="str">
        <f t="shared" si="7"/>
        <v>nie dotyczy</v>
      </c>
      <c r="N35" s="174" t="str">
        <f t="shared" si="8"/>
        <v>nie dotyczy</v>
      </c>
      <c r="O35" s="38">
        <v>60</v>
      </c>
      <c r="P35" s="60">
        <f t="shared" si="2"/>
        <v>0.98333333333333339</v>
      </c>
      <c r="Q35" s="61" t="str">
        <f t="shared" si="9"/>
        <v>NIE</v>
      </c>
      <c r="R35" s="43">
        <f t="shared" si="3"/>
        <v>59</v>
      </c>
      <c r="S35" s="44" t="str">
        <f t="shared" si="10"/>
        <v>TAK</v>
      </c>
      <c r="U35" s="123" t="s">
        <v>568</v>
      </c>
      <c r="V35" s="179" t="s">
        <v>568</v>
      </c>
      <c r="W35" s="153" t="s">
        <v>532</v>
      </c>
      <c r="X35" s="38">
        <v>8</v>
      </c>
      <c r="Y35" s="38">
        <v>50</v>
      </c>
      <c r="Z35" s="63">
        <f t="shared" si="11"/>
        <v>58</v>
      </c>
      <c r="AA35" s="46">
        <f t="shared" si="22"/>
        <v>0.96666666666666667</v>
      </c>
      <c r="AB35" s="156" t="s">
        <v>554</v>
      </c>
      <c r="AC35" s="44">
        <v>10</v>
      </c>
      <c r="AD35" s="44">
        <v>50</v>
      </c>
      <c r="AE35" s="64">
        <f t="shared" si="19"/>
        <v>60</v>
      </c>
      <c r="AF35" s="65">
        <f t="shared" si="5"/>
        <v>1</v>
      </c>
      <c r="AG35" s="132"/>
      <c r="AJ35" s="127">
        <f t="shared" si="16"/>
        <v>0</v>
      </c>
      <c r="AK35" s="128">
        <f t="shared" si="6"/>
        <v>0</v>
      </c>
      <c r="AL35" s="38">
        <f t="shared" si="21"/>
        <v>2</v>
      </c>
      <c r="AM35" s="63">
        <f t="shared" si="15"/>
        <v>18</v>
      </c>
    </row>
    <row r="36" spans="1:39" ht="22.5" hidden="1">
      <c r="A36" s="136">
        <v>33</v>
      </c>
      <c r="B36" s="220" t="s">
        <v>171</v>
      </c>
      <c r="C36" s="226" t="s">
        <v>172</v>
      </c>
      <c r="D36" s="220" t="s">
        <v>619</v>
      </c>
      <c r="E36" s="220" t="s">
        <v>809</v>
      </c>
      <c r="F36" s="39" t="s">
        <v>54</v>
      </c>
      <c r="G36" s="59">
        <v>406447.65</v>
      </c>
      <c r="H36" s="59">
        <v>406447.65</v>
      </c>
      <c r="I36" s="40">
        <v>345480.5</v>
      </c>
      <c r="J36" s="161" t="s">
        <v>569</v>
      </c>
      <c r="K36" s="165" t="str">
        <f t="shared" ref="K36:K67" si="23">IF(J36="nie","nie dotyczy",I36/H36)</f>
        <v>nie dotyczy</v>
      </c>
      <c r="L36" s="174" t="str">
        <f t="shared" ref="L36:L67" si="24">IF(J36="nie","nie dotyczy",H36*60%)</f>
        <v>nie dotyczy</v>
      </c>
      <c r="M36" s="174" t="str">
        <f t="shared" si="7"/>
        <v>nie dotyczy</v>
      </c>
      <c r="N36" s="174" t="str">
        <f t="shared" si="8"/>
        <v>nie dotyczy</v>
      </c>
      <c r="O36" s="38">
        <v>60</v>
      </c>
      <c r="P36" s="60">
        <f t="shared" ref="P36:P67" si="25">IF(Q36="tak",AK36,(AA36+AF36)/2)</f>
        <v>0.95833333333333326</v>
      </c>
      <c r="Q36" s="61" t="str">
        <f t="shared" si="9"/>
        <v>NIE</v>
      </c>
      <c r="R36" s="43">
        <f t="shared" ref="R36:R67" si="26">IF(Q36="NIE",(Z36+AE36)/2,"III oceniający")</f>
        <v>57.5</v>
      </c>
      <c r="S36" s="44" t="str">
        <f t="shared" si="10"/>
        <v>TAK</v>
      </c>
      <c r="U36" s="123" t="s">
        <v>568</v>
      </c>
      <c r="V36" s="179" t="s">
        <v>568</v>
      </c>
      <c r="W36" s="153" t="s">
        <v>537</v>
      </c>
      <c r="X36" s="38">
        <v>7</v>
      </c>
      <c r="Y36" s="38">
        <v>50</v>
      </c>
      <c r="Z36" s="63">
        <f t="shared" si="11"/>
        <v>57</v>
      </c>
      <c r="AA36" s="46">
        <f t="shared" si="22"/>
        <v>0.95</v>
      </c>
      <c r="AB36" s="156" t="s">
        <v>538</v>
      </c>
      <c r="AC36" s="44">
        <v>8</v>
      </c>
      <c r="AD36" s="44">
        <v>50</v>
      </c>
      <c r="AE36" s="64">
        <f t="shared" si="19"/>
        <v>58</v>
      </c>
      <c r="AF36" s="65">
        <f t="shared" ref="AF36:AF67" si="27">AE36/O36</f>
        <v>0.96666666666666667</v>
      </c>
      <c r="AG36" s="132"/>
      <c r="AJ36" s="127">
        <f t="shared" si="16"/>
        <v>0</v>
      </c>
      <c r="AK36" s="128">
        <f t="shared" ref="AK36:AK67" si="28">AJ36/O36</f>
        <v>0</v>
      </c>
      <c r="AL36" s="38">
        <f t="shared" si="21"/>
        <v>1</v>
      </c>
      <c r="AM36" s="63">
        <f t="shared" si="15"/>
        <v>18</v>
      </c>
    </row>
    <row r="37" spans="1:39" ht="56.25" hidden="1">
      <c r="A37" s="136">
        <v>34</v>
      </c>
      <c r="B37" s="225" t="s">
        <v>173</v>
      </c>
      <c r="C37" s="226" t="s">
        <v>174</v>
      </c>
      <c r="D37" s="225" t="s">
        <v>175</v>
      </c>
      <c r="E37" s="225" t="s">
        <v>176</v>
      </c>
      <c r="F37" s="39" t="s">
        <v>54</v>
      </c>
      <c r="G37" s="59">
        <v>171900</v>
      </c>
      <c r="H37" s="59">
        <v>171900</v>
      </c>
      <c r="I37" s="40">
        <v>146115</v>
      </c>
      <c r="J37" s="161" t="s">
        <v>569</v>
      </c>
      <c r="K37" s="165" t="str">
        <f t="shared" si="23"/>
        <v>nie dotyczy</v>
      </c>
      <c r="L37" s="174" t="str">
        <f t="shared" si="24"/>
        <v>nie dotyczy</v>
      </c>
      <c r="M37" s="174" t="str">
        <f t="shared" si="7"/>
        <v>nie dotyczy</v>
      </c>
      <c r="N37" s="174" t="str">
        <f t="shared" si="8"/>
        <v>nie dotyczy</v>
      </c>
      <c r="O37" s="38">
        <v>60</v>
      </c>
      <c r="P37" s="60">
        <f t="shared" si="25"/>
        <v>0.64166666666666661</v>
      </c>
      <c r="Q37" s="61" t="str">
        <f t="shared" si="9"/>
        <v>NIE</v>
      </c>
      <c r="R37" s="43">
        <f t="shared" si="26"/>
        <v>38.5</v>
      </c>
      <c r="S37" s="44" t="str">
        <f t="shared" si="10"/>
        <v>TAK</v>
      </c>
      <c r="U37" s="123" t="s">
        <v>568</v>
      </c>
      <c r="V37" s="179" t="s">
        <v>568</v>
      </c>
      <c r="W37" s="155" t="s">
        <v>549</v>
      </c>
      <c r="X37" s="38">
        <v>4</v>
      </c>
      <c r="Y37" s="38">
        <v>26</v>
      </c>
      <c r="Z37" s="63">
        <f t="shared" si="11"/>
        <v>30</v>
      </c>
      <c r="AA37" s="46">
        <f t="shared" si="22"/>
        <v>0.5</v>
      </c>
      <c r="AB37" s="156" t="s">
        <v>530</v>
      </c>
      <c r="AC37" s="44">
        <v>5</v>
      </c>
      <c r="AD37" s="44">
        <v>42</v>
      </c>
      <c r="AE37" s="64">
        <f t="shared" si="19"/>
        <v>47</v>
      </c>
      <c r="AF37" s="65">
        <f t="shared" si="27"/>
        <v>0.78333333333333333</v>
      </c>
      <c r="AG37" s="132"/>
      <c r="AJ37" s="127">
        <f t="shared" si="16"/>
        <v>0</v>
      </c>
      <c r="AK37" s="128">
        <f t="shared" si="28"/>
        <v>0</v>
      </c>
      <c r="AL37" s="38">
        <f t="shared" si="21"/>
        <v>17</v>
      </c>
      <c r="AM37" s="63">
        <f t="shared" si="15"/>
        <v>18</v>
      </c>
    </row>
    <row r="38" spans="1:39" ht="56.25" hidden="1">
      <c r="A38" s="136">
        <v>35</v>
      </c>
      <c r="B38" s="297" t="s">
        <v>177</v>
      </c>
      <c r="C38" s="297" t="s">
        <v>178</v>
      </c>
      <c r="D38" s="272" t="s">
        <v>179</v>
      </c>
      <c r="E38" s="285" t="s">
        <v>180</v>
      </c>
      <c r="F38" s="39" t="s">
        <v>54</v>
      </c>
      <c r="G38" s="59">
        <v>7735120</v>
      </c>
      <c r="H38" s="59">
        <v>3542032.15</v>
      </c>
      <c r="I38" s="40">
        <v>3010727.32</v>
      </c>
      <c r="J38" s="161" t="s">
        <v>569</v>
      </c>
      <c r="K38" s="165" t="str">
        <f t="shared" si="23"/>
        <v>nie dotyczy</v>
      </c>
      <c r="L38" s="174" t="str">
        <f t="shared" si="24"/>
        <v>nie dotyczy</v>
      </c>
      <c r="M38" s="174" t="str">
        <f t="shared" si="7"/>
        <v>nie dotyczy</v>
      </c>
      <c r="N38" s="174" t="str">
        <f t="shared" si="8"/>
        <v>nie dotyczy</v>
      </c>
      <c r="O38" s="38">
        <v>60</v>
      </c>
      <c r="P38" s="60">
        <f t="shared" si="25"/>
        <v>0.73333333333333328</v>
      </c>
      <c r="Q38" s="61" t="str">
        <f t="shared" si="9"/>
        <v>NIE</v>
      </c>
      <c r="R38" s="43">
        <f t="shared" si="26"/>
        <v>44</v>
      </c>
      <c r="S38" s="44" t="str">
        <f t="shared" si="10"/>
        <v>TAK</v>
      </c>
      <c r="U38" s="123" t="s">
        <v>568</v>
      </c>
      <c r="V38" s="179" t="s">
        <v>568</v>
      </c>
      <c r="W38" s="155" t="s">
        <v>535</v>
      </c>
      <c r="X38" s="38">
        <v>10</v>
      </c>
      <c r="Y38" s="38">
        <v>34</v>
      </c>
      <c r="Z38" s="63">
        <f t="shared" si="11"/>
        <v>44</v>
      </c>
      <c r="AA38" s="46">
        <f t="shared" si="22"/>
        <v>0.73333333333333328</v>
      </c>
      <c r="AB38" s="156" t="s">
        <v>552</v>
      </c>
      <c r="AC38" s="44">
        <v>10</v>
      </c>
      <c r="AD38" s="44">
        <v>34</v>
      </c>
      <c r="AE38" s="64">
        <f t="shared" si="19"/>
        <v>44</v>
      </c>
      <c r="AF38" s="65">
        <f t="shared" si="27"/>
        <v>0.73333333333333328</v>
      </c>
      <c r="AG38" s="132"/>
      <c r="AJ38" s="127">
        <f t="shared" si="16"/>
        <v>0</v>
      </c>
      <c r="AK38" s="128">
        <f t="shared" si="28"/>
        <v>0</v>
      </c>
      <c r="AL38" s="38">
        <f t="shared" si="21"/>
        <v>0</v>
      </c>
      <c r="AM38" s="63">
        <f t="shared" si="15"/>
        <v>18</v>
      </c>
    </row>
    <row r="39" spans="1:39" ht="22.5" hidden="1">
      <c r="A39" s="136">
        <v>36</v>
      </c>
      <c r="B39" s="220" t="s">
        <v>181</v>
      </c>
      <c r="C39" s="226" t="s">
        <v>182</v>
      </c>
      <c r="D39" s="220" t="s">
        <v>183</v>
      </c>
      <c r="E39" s="220" t="s">
        <v>813</v>
      </c>
      <c r="F39" s="39" t="s">
        <v>54</v>
      </c>
      <c r="G39" s="59">
        <v>586373.65</v>
      </c>
      <c r="H39" s="59">
        <v>586373.65</v>
      </c>
      <c r="I39" s="40">
        <v>463176.54</v>
      </c>
      <c r="J39" s="161" t="s">
        <v>569</v>
      </c>
      <c r="K39" s="165" t="str">
        <f t="shared" si="23"/>
        <v>nie dotyczy</v>
      </c>
      <c r="L39" s="174" t="str">
        <f t="shared" si="24"/>
        <v>nie dotyczy</v>
      </c>
      <c r="M39" s="174" t="str">
        <f t="shared" si="7"/>
        <v>nie dotyczy</v>
      </c>
      <c r="N39" s="174" t="str">
        <f t="shared" si="8"/>
        <v>nie dotyczy</v>
      </c>
      <c r="O39" s="38">
        <v>60</v>
      </c>
      <c r="P39" s="60">
        <f t="shared" si="25"/>
        <v>0.91666666666666663</v>
      </c>
      <c r="Q39" s="61" t="str">
        <f t="shared" si="9"/>
        <v>NIE</v>
      </c>
      <c r="R39" s="43">
        <f t="shared" si="26"/>
        <v>55</v>
      </c>
      <c r="S39" s="44" t="str">
        <f t="shared" si="10"/>
        <v>TAK</v>
      </c>
      <c r="U39" s="123" t="s">
        <v>568</v>
      </c>
      <c r="V39" s="179" t="s">
        <v>568</v>
      </c>
      <c r="W39" s="153" t="s">
        <v>543</v>
      </c>
      <c r="X39" s="38">
        <v>5</v>
      </c>
      <c r="Y39" s="38">
        <v>50</v>
      </c>
      <c r="Z39" s="63">
        <f t="shared" si="11"/>
        <v>55</v>
      </c>
      <c r="AA39" s="46">
        <f t="shared" si="22"/>
        <v>0.91666666666666663</v>
      </c>
      <c r="AB39" s="156" t="s">
        <v>531</v>
      </c>
      <c r="AC39" s="44">
        <v>5</v>
      </c>
      <c r="AD39" s="44">
        <v>50</v>
      </c>
      <c r="AE39" s="64">
        <f t="shared" si="19"/>
        <v>55</v>
      </c>
      <c r="AF39" s="65">
        <f t="shared" si="27"/>
        <v>0.91666666666666663</v>
      </c>
      <c r="AG39" s="132"/>
      <c r="AJ39" s="127">
        <f t="shared" si="16"/>
        <v>0</v>
      </c>
      <c r="AK39" s="128">
        <f t="shared" si="28"/>
        <v>0</v>
      </c>
      <c r="AL39" s="38">
        <f t="shared" si="21"/>
        <v>0</v>
      </c>
      <c r="AM39" s="63">
        <f t="shared" si="15"/>
        <v>18</v>
      </c>
    </row>
    <row r="40" spans="1:39" ht="51" hidden="1" customHeight="1">
      <c r="A40" s="136">
        <v>37</v>
      </c>
      <c r="B40" s="284" t="s">
        <v>184</v>
      </c>
      <c r="C40" s="284" t="s">
        <v>185</v>
      </c>
      <c r="D40" s="300" t="s">
        <v>186</v>
      </c>
      <c r="E40" s="300" t="s">
        <v>187</v>
      </c>
      <c r="F40" s="39" t="s">
        <v>54</v>
      </c>
      <c r="G40" s="59">
        <v>1541378.13</v>
      </c>
      <c r="H40" s="59">
        <v>1531378.13</v>
      </c>
      <c r="I40" s="40">
        <v>1301671.4099999999</v>
      </c>
      <c r="J40" s="161" t="s">
        <v>569</v>
      </c>
      <c r="K40" s="165" t="str">
        <f t="shared" si="23"/>
        <v>nie dotyczy</v>
      </c>
      <c r="L40" s="174" t="str">
        <f t="shared" si="24"/>
        <v>nie dotyczy</v>
      </c>
      <c r="M40" s="174" t="str">
        <f t="shared" si="7"/>
        <v>nie dotyczy</v>
      </c>
      <c r="N40" s="174" t="str">
        <f t="shared" si="8"/>
        <v>nie dotyczy</v>
      </c>
      <c r="O40" s="38">
        <v>60</v>
      </c>
      <c r="P40" s="60">
        <f t="shared" si="25"/>
        <v>0.92500000000000004</v>
      </c>
      <c r="Q40" s="61" t="str">
        <f t="shared" si="9"/>
        <v>NIE</v>
      </c>
      <c r="R40" s="43">
        <f t="shared" si="26"/>
        <v>55.5</v>
      </c>
      <c r="S40" s="44" t="str">
        <f t="shared" si="10"/>
        <v>TAK</v>
      </c>
      <c r="U40" s="123" t="s">
        <v>568</v>
      </c>
      <c r="V40" s="179" t="s">
        <v>568</v>
      </c>
      <c r="W40" s="153" t="s">
        <v>534</v>
      </c>
      <c r="X40" s="38">
        <v>10</v>
      </c>
      <c r="Y40" s="38">
        <v>50</v>
      </c>
      <c r="Z40" s="63">
        <f t="shared" si="11"/>
        <v>60</v>
      </c>
      <c r="AA40" s="46">
        <f t="shared" si="22"/>
        <v>1</v>
      </c>
      <c r="AB40" s="156" t="s">
        <v>537</v>
      </c>
      <c r="AC40" s="44">
        <v>9</v>
      </c>
      <c r="AD40" s="44">
        <v>42</v>
      </c>
      <c r="AE40" s="64">
        <f t="shared" si="19"/>
        <v>51</v>
      </c>
      <c r="AF40" s="65">
        <f t="shared" si="27"/>
        <v>0.85</v>
      </c>
      <c r="AG40" s="132"/>
      <c r="AJ40" s="127">
        <f t="shared" si="16"/>
        <v>0</v>
      </c>
      <c r="AK40" s="128">
        <f t="shared" si="28"/>
        <v>0</v>
      </c>
      <c r="AL40" s="38">
        <f t="shared" si="21"/>
        <v>9</v>
      </c>
      <c r="AM40" s="63">
        <f t="shared" si="15"/>
        <v>18</v>
      </c>
    </row>
    <row r="41" spans="1:39" ht="33.75" hidden="1">
      <c r="A41" s="136">
        <v>38</v>
      </c>
      <c r="B41" s="284" t="s">
        <v>188</v>
      </c>
      <c r="C41" s="284" t="s">
        <v>189</v>
      </c>
      <c r="D41" s="278" t="s">
        <v>190</v>
      </c>
      <c r="E41" s="278" t="s">
        <v>191</v>
      </c>
      <c r="F41" s="39" t="s">
        <v>54</v>
      </c>
      <c r="G41" s="59">
        <v>1224362.3700000001</v>
      </c>
      <c r="H41" s="59">
        <v>1224362.3700000001</v>
      </c>
      <c r="I41" s="40">
        <v>1040708</v>
      </c>
      <c r="J41" s="161" t="s">
        <v>569</v>
      </c>
      <c r="K41" s="165" t="str">
        <f t="shared" si="23"/>
        <v>nie dotyczy</v>
      </c>
      <c r="L41" s="174" t="str">
        <f t="shared" si="24"/>
        <v>nie dotyczy</v>
      </c>
      <c r="M41" s="174" t="str">
        <f t="shared" si="7"/>
        <v>nie dotyczy</v>
      </c>
      <c r="N41" s="174" t="str">
        <f t="shared" si="8"/>
        <v>nie dotyczy</v>
      </c>
      <c r="O41" s="38">
        <v>60</v>
      </c>
      <c r="P41" s="60">
        <f t="shared" si="25"/>
        <v>0.90833333333333333</v>
      </c>
      <c r="Q41" s="61" t="str">
        <f t="shared" si="9"/>
        <v>NIE</v>
      </c>
      <c r="R41" s="43">
        <f t="shared" si="26"/>
        <v>54.5</v>
      </c>
      <c r="S41" s="44" t="str">
        <f t="shared" si="10"/>
        <v>TAK</v>
      </c>
      <c r="U41" s="123" t="s">
        <v>568</v>
      </c>
      <c r="V41" s="179" t="s">
        <v>568</v>
      </c>
      <c r="W41" s="153" t="s">
        <v>544</v>
      </c>
      <c r="X41" s="38">
        <v>9</v>
      </c>
      <c r="Y41" s="38">
        <v>45</v>
      </c>
      <c r="Z41" s="63">
        <f t="shared" si="11"/>
        <v>54</v>
      </c>
      <c r="AA41" s="46">
        <f t="shared" si="22"/>
        <v>0.9</v>
      </c>
      <c r="AB41" s="156" t="s">
        <v>530</v>
      </c>
      <c r="AC41" s="44">
        <v>5</v>
      </c>
      <c r="AD41" s="44">
        <v>50</v>
      </c>
      <c r="AE41" s="64">
        <f t="shared" si="19"/>
        <v>55</v>
      </c>
      <c r="AF41" s="65">
        <f t="shared" si="27"/>
        <v>0.91666666666666663</v>
      </c>
      <c r="AG41" s="132"/>
      <c r="AJ41" s="127">
        <f t="shared" si="16"/>
        <v>0</v>
      </c>
      <c r="AK41" s="128">
        <f t="shared" si="28"/>
        <v>0</v>
      </c>
      <c r="AL41" s="38">
        <f t="shared" si="21"/>
        <v>1</v>
      </c>
      <c r="AM41" s="63">
        <f t="shared" si="15"/>
        <v>18</v>
      </c>
    </row>
    <row r="42" spans="1:39" ht="45" hidden="1">
      <c r="A42" s="136">
        <v>39</v>
      </c>
      <c r="B42" s="225" t="s">
        <v>192</v>
      </c>
      <c r="C42" s="296" t="s">
        <v>193</v>
      </c>
      <c r="D42" s="225" t="s">
        <v>194</v>
      </c>
      <c r="E42" s="225" t="s">
        <v>195</v>
      </c>
      <c r="F42" s="39" t="s">
        <v>54</v>
      </c>
      <c r="G42" s="59">
        <v>7759207.6500000004</v>
      </c>
      <c r="H42" s="59">
        <v>7759207.6500000004</v>
      </c>
      <c r="I42" s="40">
        <v>6595326.5</v>
      </c>
      <c r="J42" s="161" t="s">
        <v>569</v>
      </c>
      <c r="K42" s="165" t="str">
        <f t="shared" si="23"/>
        <v>nie dotyczy</v>
      </c>
      <c r="L42" s="174" t="str">
        <f t="shared" si="24"/>
        <v>nie dotyczy</v>
      </c>
      <c r="M42" s="174" t="str">
        <f t="shared" si="7"/>
        <v>nie dotyczy</v>
      </c>
      <c r="N42" s="174" t="str">
        <f t="shared" si="8"/>
        <v>nie dotyczy</v>
      </c>
      <c r="O42" s="38">
        <v>60</v>
      </c>
      <c r="P42" s="60">
        <f t="shared" si="25"/>
        <v>0.68333333333333335</v>
      </c>
      <c r="Q42" s="61" t="str">
        <f t="shared" si="9"/>
        <v>NIE</v>
      </c>
      <c r="R42" s="43">
        <f t="shared" si="26"/>
        <v>41</v>
      </c>
      <c r="S42" s="44" t="str">
        <f t="shared" si="10"/>
        <v>TAK</v>
      </c>
      <c r="U42" s="123" t="s">
        <v>568</v>
      </c>
      <c r="V42" s="179" t="s">
        <v>568</v>
      </c>
      <c r="W42" s="214" t="s">
        <v>611</v>
      </c>
      <c r="X42" s="38">
        <v>10</v>
      </c>
      <c r="Y42" s="38">
        <v>31</v>
      </c>
      <c r="Z42" s="63">
        <f t="shared" si="11"/>
        <v>41</v>
      </c>
      <c r="AA42" s="46">
        <f t="shared" si="22"/>
        <v>0.68333333333333335</v>
      </c>
      <c r="AB42" s="156" t="s">
        <v>554</v>
      </c>
      <c r="AC42" s="44">
        <v>10</v>
      </c>
      <c r="AD42" s="44">
        <v>31</v>
      </c>
      <c r="AE42" s="64">
        <f t="shared" si="19"/>
        <v>41</v>
      </c>
      <c r="AF42" s="65">
        <f t="shared" si="27"/>
        <v>0.68333333333333335</v>
      </c>
      <c r="AG42" s="132"/>
      <c r="AJ42" s="127">
        <f t="shared" si="16"/>
        <v>0</v>
      </c>
      <c r="AK42" s="128">
        <f t="shared" si="28"/>
        <v>0</v>
      </c>
      <c r="AL42" s="38">
        <f t="shared" si="21"/>
        <v>0</v>
      </c>
      <c r="AM42" s="63">
        <f t="shared" si="15"/>
        <v>18</v>
      </c>
    </row>
    <row r="43" spans="1:39" ht="33.75" hidden="1">
      <c r="A43" s="136">
        <v>40</v>
      </c>
      <c r="B43" s="220" t="s">
        <v>196</v>
      </c>
      <c r="C43" s="226" t="s">
        <v>197</v>
      </c>
      <c r="D43" s="220" t="s">
        <v>198</v>
      </c>
      <c r="E43" s="220" t="s">
        <v>199</v>
      </c>
      <c r="F43" s="39" t="s">
        <v>54</v>
      </c>
      <c r="G43" s="59">
        <v>655693.72</v>
      </c>
      <c r="H43" s="59">
        <v>641053.72</v>
      </c>
      <c r="I43" s="40">
        <v>544887.66</v>
      </c>
      <c r="J43" s="161" t="s">
        <v>569</v>
      </c>
      <c r="K43" s="165" t="str">
        <f t="shared" si="23"/>
        <v>nie dotyczy</v>
      </c>
      <c r="L43" s="174" t="str">
        <f t="shared" si="24"/>
        <v>nie dotyczy</v>
      </c>
      <c r="M43" s="174" t="str">
        <f t="shared" si="7"/>
        <v>nie dotyczy</v>
      </c>
      <c r="N43" s="174" t="str">
        <f t="shared" si="8"/>
        <v>nie dotyczy</v>
      </c>
      <c r="O43" s="38">
        <v>60</v>
      </c>
      <c r="P43" s="60">
        <f t="shared" si="25"/>
        <v>0.8666666666666667</v>
      </c>
      <c r="Q43" s="61" t="str">
        <f t="shared" si="9"/>
        <v>NIE</v>
      </c>
      <c r="R43" s="43">
        <f t="shared" si="26"/>
        <v>52</v>
      </c>
      <c r="S43" s="44" t="str">
        <f t="shared" si="10"/>
        <v>TAK</v>
      </c>
      <c r="U43" s="123" t="s">
        <v>568</v>
      </c>
      <c r="V43" s="179" t="s">
        <v>568</v>
      </c>
      <c r="W43" s="153" t="s">
        <v>538</v>
      </c>
      <c r="X43" s="38">
        <v>10</v>
      </c>
      <c r="Y43" s="38">
        <v>50</v>
      </c>
      <c r="Z43" s="63">
        <f t="shared" si="11"/>
        <v>60</v>
      </c>
      <c r="AA43" s="46">
        <f t="shared" si="22"/>
        <v>1</v>
      </c>
      <c r="AB43" s="156" t="s">
        <v>542</v>
      </c>
      <c r="AC43" s="44">
        <v>10</v>
      </c>
      <c r="AD43" s="44">
        <v>34</v>
      </c>
      <c r="AE43" s="64">
        <f t="shared" si="19"/>
        <v>44</v>
      </c>
      <c r="AF43" s="65">
        <f t="shared" si="27"/>
        <v>0.73333333333333328</v>
      </c>
      <c r="AG43" s="132"/>
      <c r="AJ43" s="127">
        <f t="shared" si="16"/>
        <v>0</v>
      </c>
      <c r="AK43" s="128">
        <f t="shared" si="28"/>
        <v>0</v>
      </c>
      <c r="AL43" s="38">
        <f t="shared" si="21"/>
        <v>16</v>
      </c>
      <c r="AM43" s="63">
        <f t="shared" si="15"/>
        <v>18</v>
      </c>
    </row>
    <row r="44" spans="1:39" ht="33.75" hidden="1">
      <c r="A44" s="139">
        <v>41</v>
      </c>
      <c r="B44" s="301" t="s">
        <v>200</v>
      </c>
      <c r="C44" s="302" t="s">
        <v>201</v>
      </c>
      <c r="D44" s="267" t="s">
        <v>202</v>
      </c>
      <c r="E44" s="267" t="s">
        <v>800</v>
      </c>
      <c r="F44" s="39" t="s">
        <v>54</v>
      </c>
      <c r="G44" s="59">
        <v>1595645.38</v>
      </c>
      <c r="H44" s="59">
        <v>1595645.38</v>
      </c>
      <c r="I44" s="40">
        <v>1356298.56</v>
      </c>
      <c r="J44" s="161" t="s">
        <v>569</v>
      </c>
      <c r="K44" s="165" t="str">
        <f t="shared" si="23"/>
        <v>nie dotyczy</v>
      </c>
      <c r="L44" s="174" t="str">
        <f t="shared" si="24"/>
        <v>nie dotyczy</v>
      </c>
      <c r="M44" s="174" t="str">
        <f t="shared" si="7"/>
        <v>nie dotyczy</v>
      </c>
      <c r="N44" s="174" t="str">
        <f t="shared" si="8"/>
        <v>nie dotyczy</v>
      </c>
      <c r="O44" s="38">
        <v>60</v>
      </c>
      <c r="P44" s="60">
        <f t="shared" si="25"/>
        <v>0.97499999999999998</v>
      </c>
      <c r="Q44" s="61" t="str">
        <f t="shared" si="9"/>
        <v>NIE</v>
      </c>
      <c r="R44" s="43">
        <f t="shared" si="26"/>
        <v>58.5</v>
      </c>
      <c r="S44" s="44" t="str">
        <f t="shared" si="10"/>
        <v>TAK</v>
      </c>
      <c r="U44" s="123" t="s">
        <v>568</v>
      </c>
      <c r="V44" s="179" t="s">
        <v>568</v>
      </c>
      <c r="W44" s="153" t="s">
        <v>545</v>
      </c>
      <c r="X44" s="38">
        <v>7</v>
      </c>
      <c r="Y44" s="38">
        <v>50</v>
      </c>
      <c r="Z44" s="63">
        <f t="shared" si="11"/>
        <v>57</v>
      </c>
      <c r="AA44" s="46">
        <f t="shared" si="22"/>
        <v>0.95</v>
      </c>
      <c r="AB44" s="156" t="s">
        <v>535</v>
      </c>
      <c r="AC44" s="44">
        <v>10</v>
      </c>
      <c r="AD44" s="44">
        <v>50</v>
      </c>
      <c r="AE44" s="64">
        <f t="shared" si="19"/>
        <v>60</v>
      </c>
      <c r="AF44" s="65">
        <f t="shared" si="27"/>
        <v>1</v>
      </c>
      <c r="AG44" s="132"/>
      <c r="AJ44" s="127">
        <f t="shared" si="16"/>
        <v>0</v>
      </c>
      <c r="AK44" s="128">
        <f t="shared" si="28"/>
        <v>0</v>
      </c>
      <c r="AL44" s="38">
        <f t="shared" si="21"/>
        <v>3</v>
      </c>
      <c r="AM44" s="63">
        <f t="shared" si="15"/>
        <v>18</v>
      </c>
    </row>
    <row r="45" spans="1:39" ht="45" hidden="1">
      <c r="A45" s="139">
        <v>42</v>
      </c>
      <c r="B45" s="267" t="s">
        <v>203</v>
      </c>
      <c r="C45" s="303" t="s">
        <v>204</v>
      </c>
      <c r="D45" s="267" t="s">
        <v>202</v>
      </c>
      <c r="E45" s="267" t="s">
        <v>797</v>
      </c>
      <c r="F45" s="39" t="s">
        <v>54</v>
      </c>
      <c r="G45" s="59">
        <v>546390.81000000006</v>
      </c>
      <c r="H45" s="59">
        <v>546390.81000000006</v>
      </c>
      <c r="I45" s="40">
        <v>464432.18</v>
      </c>
      <c r="J45" s="161" t="s">
        <v>569</v>
      </c>
      <c r="K45" s="165" t="str">
        <f t="shared" si="23"/>
        <v>nie dotyczy</v>
      </c>
      <c r="L45" s="174" t="str">
        <f t="shared" si="24"/>
        <v>nie dotyczy</v>
      </c>
      <c r="M45" s="174" t="str">
        <f t="shared" si="7"/>
        <v>nie dotyczy</v>
      </c>
      <c r="N45" s="174" t="str">
        <f t="shared" si="8"/>
        <v>nie dotyczy</v>
      </c>
      <c r="O45" s="38">
        <v>60</v>
      </c>
      <c r="P45" s="60">
        <f t="shared" si="25"/>
        <v>0.97499999999999998</v>
      </c>
      <c r="Q45" s="61" t="str">
        <f t="shared" si="9"/>
        <v>NIE</v>
      </c>
      <c r="R45" s="43">
        <f t="shared" si="26"/>
        <v>58.5</v>
      </c>
      <c r="S45" s="44" t="str">
        <f t="shared" si="10"/>
        <v>TAK</v>
      </c>
      <c r="U45" s="123" t="s">
        <v>568</v>
      </c>
      <c r="V45" s="179" t="s">
        <v>568</v>
      </c>
      <c r="W45" s="153" t="s">
        <v>545</v>
      </c>
      <c r="X45" s="38">
        <v>7</v>
      </c>
      <c r="Y45" s="38">
        <v>50</v>
      </c>
      <c r="Z45" s="63">
        <f t="shared" si="11"/>
        <v>57</v>
      </c>
      <c r="AA45" s="46">
        <f t="shared" si="22"/>
        <v>0.95</v>
      </c>
      <c r="AB45" s="156" t="s">
        <v>535</v>
      </c>
      <c r="AC45" s="44">
        <v>10</v>
      </c>
      <c r="AD45" s="44">
        <v>50</v>
      </c>
      <c r="AE45" s="64">
        <f t="shared" si="19"/>
        <v>60</v>
      </c>
      <c r="AF45" s="65">
        <f t="shared" si="27"/>
        <v>1</v>
      </c>
      <c r="AG45" s="132"/>
      <c r="AJ45" s="127">
        <f t="shared" si="16"/>
        <v>0</v>
      </c>
      <c r="AK45" s="128">
        <f t="shared" si="28"/>
        <v>0</v>
      </c>
      <c r="AL45" s="38">
        <f t="shared" si="21"/>
        <v>3</v>
      </c>
      <c r="AM45" s="63">
        <f t="shared" si="15"/>
        <v>18</v>
      </c>
    </row>
    <row r="46" spans="1:39" ht="33.75" hidden="1">
      <c r="A46" s="136">
        <v>43</v>
      </c>
      <c r="B46" s="284" t="s">
        <v>205</v>
      </c>
      <c r="C46" s="284" t="s">
        <v>206</v>
      </c>
      <c r="D46" s="293" t="s">
        <v>207</v>
      </c>
      <c r="E46" s="293" t="s">
        <v>208</v>
      </c>
      <c r="F46" s="39" t="s">
        <v>54</v>
      </c>
      <c r="G46" s="59">
        <v>671224.3</v>
      </c>
      <c r="H46" s="59">
        <v>671224.3</v>
      </c>
      <c r="I46" s="40">
        <v>570540.65</v>
      </c>
      <c r="J46" s="161" t="s">
        <v>569</v>
      </c>
      <c r="K46" s="165" t="str">
        <f t="shared" si="23"/>
        <v>nie dotyczy</v>
      </c>
      <c r="L46" s="174" t="str">
        <f t="shared" si="24"/>
        <v>nie dotyczy</v>
      </c>
      <c r="M46" s="174" t="str">
        <f t="shared" si="7"/>
        <v>nie dotyczy</v>
      </c>
      <c r="N46" s="174" t="str">
        <f t="shared" si="8"/>
        <v>nie dotyczy</v>
      </c>
      <c r="O46" s="38">
        <v>60</v>
      </c>
      <c r="P46" s="60">
        <f t="shared" si="25"/>
        <v>0.76666666666666661</v>
      </c>
      <c r="Q46" s="61" t="str">
        <f t="shared" si="9"/>
        <v>NIE</v>
      </c>
      <c r="R46" s="43">
        <f t="shared" si="26"/>
        <v>46</v>
      </c>
      <c r="S46" s="44" t="str">
        <f t="shared" si="10"/>
        <v>TAK</v>
      </c>
      <c r="U46" s="123" t="s">
        <v>568</v>
      </c>
      <c r="V46" s="179" t="s">
        <v>568</v>
      </c>
      <c r="W46" s="153" t="s">
        <v>543</v>
      </c>
      <c r="X46" s="38">
        <v>9</v>
      </c>
      <c r="Y46" s="38">
        <v>34</v>
      </c>
      <c r="Z46" s="63">
        <f t="shared" si="11"/>
        <v>43</v>
      </c>
      <c r="AA46" s="46">
        <f t="shared" si="22"/>
        <v>0.71666666666666667</v>
      </c>
      <c r="AB46" s="156" t="s">
        <v>552</v>
      </c>
      <c r="AC46" s="44">
        <v>10</v>
      </c>
      <c r="AD46" s="44">
        <v>39</v>
      </c>
      <c r="AE46" s="64">
        <f t="shared" si="19"/>
        <v>49</v>
      </c>
      <c r="AF46" s="65">
        <f t="shared" si="27"/>
        <v>0.81666666666666665</v>
      </c>
      <c r="AG46" s="132"/>
      <c r="AJ46" s="127">
        <f t="shared" si="16"/>
        <v>0</v>
      </c>
      <c r="AK46" s="128">
        <f t="shared" si="28"/>
        <v>0</v>
      </c>
      <c r="AL46" s="38">
        <f t="shared" si="21"/>
        <v>6</v>
      </c>
      <c r="AM46" s="63">
        <f t="shared" si="15"/>
        <v>18</v>
      </c>
    </row>
    <row r="47" spans="1:39" ht="31.5" hidden="1">
      <c r="A47" s="136">
        <v>44</v>
      </c>
      <c r="B47" s="220" t="s">
        <v>209</v>
      </c>
      <c r="C47" s="226" t="s">
        <v>210</v>
      </c>
      <c r="D47" s="220" t="s">
        <v>211</v>
      </c>
      <c r="E47" s="220" t="s">
        <v>212</v>
      </c>
      <c r="F47" s="39" t="s">
        <v>54</v>
      </c>
      <c r="G47" s="59">
        <v>522013</v>
      </c>
      <c r="H47" s="59">
        <v>522013</v>
      </c>
      <c r="I47" s="40">
        <v>443711.05</v>
      </c>
      <c r="J47" s="161" t="s">
        <v>569</v>
      </c>
      <c r="K47" s="165" t="str">
        <f t="shared" si="23"/>
        <v>nie dotyczy</v>
      </c>
      <c r="L47" s="174" t="str">
        <f t="shared" si="24"/>
        <v>nie dotyczy</v>
      </c>
      <c r="M47" s="174" t="str">
        <f t="shared" si="7"/>
        <v>nie dotyczy</v>
      </c>
      <c r="N47" s="174" t="str">
        <f t="shared" si="8"/>
        <v>nie dotyczy</v>
      </c>
      <c r="O47" s="38">
        <v>60</v>
      </c>
      <c r="P47" s="60">
        <f t="shared" si="25"/>
        <v>0.43333333333333335</v>
      </c>
      <c r="Q47" s="61" t="str">
        <f t="shared" si="9"/>
        <v>TAK</v>
      </c>
      <c r="R47" s="221" t="str">
        <f t="shared" si="26"/>
        <v>III oceniający</v>
      </c>
      <c r="S47" s="44" t="str">
        <f t="shared" si="10"/>
        <v>NIE</v>
      </c>
      <c r="U47" s="123" t="s">
        <v>568</v>
      </c>
      <c r="V47" s="179" t="s">
        <v>568</v>
      </c>
      <c r="W47" s="153" t="s">
        <v>532</v>
      </c>
      <c r="X47" s="38">
        <v>8</v>
      </c>
      <c r="Y47" s="38">
        <v>40</v>
      </c>
      <c r="Z47" s="63">
        <f t="shared" si="11"/>
        <v>48</v>
      </c>
      <c r="AA47" s="46">
        <f t="shared" si="22"/>
        <v>0.8</v>
      </c>
      <c r="AB47" s="156" t="s">
        <v>539</v>
      </c>
      <c r="AC47" s="44">
        <v>7</v>
      </c>
      <c r="AD47" s="44">
        <v>16</v>
      </c>
      <c r="AE47" s="64">
        <f t="shared" si="19"/>
        <v>23</v>
      </c>
      <c r="AF47" s="65">
        <f t="shared" si="27"/>
        <v>0.38333333333333336</v>
      </c>
      <c r="AG47" s="132" t="s">
        <v>531</v>
      </c>
      <c r="AH47" s="130">
        <v>10</v>
      </c>
      <c r="AI47" s="130">
        <v>16</v>
      </c>
      <c r="AJ47" s="127">
        <f t="shared" ref="AJ47" si="29">SUM(AH47:AI47)</f>
        <v>26</v>
      </c>
      <c r="AK47" s="128">
        <f t="shared" si="28"/>
        <v>0.43333333333333335</v>
      </c>
      <c r="AL47" s="38">
        <f t="shared" si="21"/>
        <v>25</v>
      </c>
      <c r="AM47" s="63">
        <f t="shared" si="15"/>
        <v>18</v>
      </c>
    </row>
    <row r="48" spans="1:39" ht="45" hidden="1">
      <c r="A48" s="136">
        <v>45</v>
      </c>
      <c r="B48" s="304" t="s">
        <v>213</v>
      </c>
      <c r="C48" s="298" t="s">
        <v>214</v>
      </c>
      <c r="D48" s="305" t="s">
        <v>215</v>
      </c>
      <c r="E48" s="306" t="s">
        <v>216</v>
      </c>
      <c r="F48" s="39" t="s">
        <v>54</v>
      </c>
      <c r="G48" s="59">
        <v>40911.83</v>
      </c>
      <c r="H48" s="59">
        <v>40911.83</v>
      </c>
      <c r="I48" s="40">
        <v>34775.050000000003</v>
      </c>
      <c r="J48" s="161" t="s">
        <v>569</v>
      </c>
      <c r="K48" s="165" t="str">
        <f t="shared" si="23"/>
        <v>nie dotyczy</v>
      </c>
      <c r="L48" s="174" t="str">
        <f t="shared" si="24"/>
        <v>nie dotyczy</v>
      </c>
      <c r="M48" s="174" t="str">
        <f t="shared" si="7"/>
        <v>nie dotyczy</v>
      </c>
      <c r="N48" s="174" t="str">
        <f t="shared" si="8"/>
        <v>nie dotyczy</v>
      </c>
      <c r="O48" s="38">
        <v>60</v>
      </c>
      <c r="P48" s="60">
        <f t="shared" si="25"/>
        <v>0.6166666666666667</v>
      </c>
      <c r="Q48" s="61" t="str">
        <f t="shared" si="9"/>
        <v>TAK</v>
      </c>
      <c r="R48" s="221" t="str">
        <f t="shared" si="26"/>
        <v>III oceniający</v>
      </c>
      <c r="S48" s="44" t="str">
        <f t="shared" si="10"/>
        <v>TAK</v>
      </c>
      <c r="U48" s="123" t="s">
        <v>577</v>
      </c>
      <c r="V48" s="179" t="s">
        <v>577</v>
      </c>
      <c r="W48" s="153" t="s">
        <v>533</v>
      </c>
      <c r="X48" s="38">
        <v>10</v>
      </c>
      <c r="Y48" s="38">
        <v>45</v>
      </c>
      <c r="Z48" s="63">
        <f t="shared" si="11"/>
        <v>55</v>
      </c>
      <c r="AA48" s="46">
        <f t="shared" ref="AA48:AA65" si="30">Z48/O48</f>
        <v>0.91666666666666663</v>
      </c>
      <c r="AB48" s="156" t="s">
        <v>537</v>
      </c>
      <c r="AC48" s="44">
        <v>7</v>
      </c>
      <c r="AD48" s="44">
        <v>16</v>
      </c>
      <c r="AE48" s="64">
        <f t="shared" si="12"/>
        <v>23</v>
      </c>
      <c r="AF48" s="65">
        <f t="shared" si="27"/>
        <v>0.38333333333333336</v>
      </c>
      <c r="AG48" s="132" t="s">
        <v>535</v>
      </c>
      <c r="AH48" s="130">
        <v>8</v>
      </c>
      <c r="AI48" s="130">
        <v>29</v>
      </c>
      <c r="AJ48" s="215">
        <f t="shared" si="16"/>
        <v>37</v>
      </c>
      <c r="AK48" s="128">
        <f t="shared" si="28"/>
        <v>0.6166666666666667</v>
      </c>
      <c r="AL48" s="38">
        <f t="shared" si="21"/>
        <v>32</v>
      </c>
      <c r="AM48" s="63">
        <f t="shared" si="15"/>
        <v>18</v>
      </c>
    </row>
    <row r="49" spans="1:39" ht="78.75" hidden="1">
      <c r="A49" s="136">
        <v>46</v>
      </c>
      <c r="B49" s="298" t="s">
        <v>217</v>
      </c>
      <c r="C49" s="298" t="s">
        <v>218</v>
      </c>
      <c r="D49" s="258" t="s">
        <v>755</v>
      </c>
      <c r="E49" s="273" t="s">
        <v>219</v>
      </c>
      <c r="F49" s="39" t="s">
        <v>54</v>
      </c>
      <c r="G49" s="59">
        <v>617630.98</v>
      </c>
      <c r="H49" s="59">
        <v>556490.32999999996</v>
      </c>
      <c r="I49" s="40">
        <v>323821.73</v>
      </c>
      <c r="J49" s="161" t="s">
        <v>569</v>
      </c>
      <c r="K49" s="165" t="str">
        <f t="shared" si="23"/>
        <v>nie dotyczy</v>
      </c>
      <c r="L49" s="174" t="str">
        <f t="shared" si="24"/>
        <v>nie dotyczy</v>
      </c>
      <c r="M49" s="174" t="str">
        <f t="shared" si="7"/>
        <v>nie dotyczy</v>
      </c>
      <c r="N49" s="174" t="str">
        <f t="shared" si="8"/>
        <v>nie dotyczy</v>
      </c>
      <c r="O49" s="38">
        <v>60</v>
      </c>
      <c r="P49" s="60">
        <f t="shared" si="25"/>
        <v>0.89999999999999991</v>
      </c>
      <c r="Q49" s="61" t="str">
        <f t="shared" si="9"/>
        <v>NIE</v>
      </c>
      <c r="R49" s="43">
        <f t="shared" si="26"/>
        <v>54</v>
      </c>
      <c r="S49" s="44" t="str">
        <f t="shared" si="10"/>
        <v>TAK</v>
      </c>
      <c r="U49" s="123" t="s">
        <v>577</v>
      </c>
      <c r="V49" s="179" t="s">
        <v>577</v>
      </c>
      <c r="W49" s="153" t="s">
        <v>550</v>
      </c>
      <c r="X49" s="38">
        <v>5</v>
      </c>
      <c r="Y49" s="38">
        <v>50</v>
      </c>
      <c r="Z49" s="63">
        <f t="shared" si="11"/>
        <v>55</v>
      </c>
      <c r="AA49" s="46">
        <f t="shared" si="30"/>
        <v>0.91666666666666663</v>
      </c>
      <c r="AB49" s="247" t="s">
        <v>648</v>
      </c>
      <c r="AC49" s="44">
        <v>8</v>
      </c>
      <c r="AD49" s="44">
        <v>45</v>
      </c>
      <c r="AE49" s="64">
        <f t="shared" si="12"/>
        <v>53</v>
      </c>
      <c r="AF49" s="65">
        <f t="shared" si="27"/>
        <v>0.8833333333333333</v>
      </c>
      <c r="AG49" s="132"/>
      <c r="AJ49" s="127">
        <f t="shared" si="16"/>
        <v>0</v>
      </c>
      <c r="AK49" s="128">
        <f t="shared" si="28"/>
        <v>0</v>
      </c>
      <c r="AL49" s="38">
        <f t="shared" si="21"/>
        <v>2</v>
      </c>
      <c r="AM49" s="63">
        <f t="shared" si="15"/>
        <v>18</v>
      </c>
    </row>
    <row r="50" spans="1:39" ht="57" hidden="1" customHeight="1">
      <c r="A50" s="136">
        <v>47</v>
      </c>
      <c r="B50" s="298" t="s">
        <v>220</v>
      </c>
      <c r="C50" s="307" t="s">
        <v>221</v>
      </c>
      <c r="D50" s="308" t="s">
        <v>222</v>
      </c>
      <c r="E50" s="308" t="s">
        <v>223</v>
      </c>
      <c r="F50" s="39" t="s">
        <v>54</v>
      </c>
      <c r="G50" s="59">
        <v>929392.68</v>
      </c>
      <c r="H50" s="59">
        <v>894645.22</v>
      </c>
      <c r="I50" s="40">
        <v>456269.06</v>
      </c>
      <c r="J50" s="161" t="s">
        <v>579</v>
      </c>
      <c r="K50" s="165">
        <f t="shared" si="23"/>
        <v>0.50999999754092462</v>
      </c>
      <c r="L50" s="174">
        <f t="shared" si="24"/>
        <v>536787.13199999998</v>
      </c>
      <c r="M50" s="174">
        <f t="shared" si="7"/>
        <v>80518.069799999997</v>
      </c>
      <c r="N50" s="174">
        <f t="shared" si="8"/>
        <v>456269.06219999999</v>
      </c>
      <c r="O50" s="38">
        <v>60</v>
      </c>
      <c r="P50" s="60">
        <f t="shared" si="25"/>
        <v>0.41666666666666663</v>
      </c>
      <c r="Q50" s="61" t="str">
        <f t="shared" si="9"/>
        <v>NIE</v>
      </c>
      <c r="R50" s="43">
        <f t="shared" si="26"/>
        <v>25</v>
      </c>
      <c r="S50" s="44" t="str">
        <f t="shared" si="10"/>
        <v>NIE</v>
      </c>
      <c r="U50" s="123" t="s">
        <v>568</v>
      </c>
      <c r="V50" s="179" t="s">
        <v>568</v>
      </c>
      <c r="W50" s="153" t="s">
        <v>547</v>
      </c>
      <c r="X50" s="38">
        <v>8</v>
      </c>
      <c r="Y50" s="38">
        <v>24</v>
      </c>
      <c r="Z50" s="63">
        <f>SUM(X50:Y50)</f>
        <v>32</v>
      </c>
      <c r="AA50" s="46">
        <f>SUM(Z50/O50)</f>
        <v>0.53333333333333333</v>
      </c>
      <c r="AB50" s="156" t="s">
        <v>544</v>
      </c>
      <c r="AC50" s="44">
        <v>5</v>
      </c>
      <c r="AD50" s="44">
        <v>13</v>
      </c>
      <c r="AE50" s="64">
        <f t="shared" si="12"/>
        <v>18</v>
      </c>
      <c r="AF50" s="65">
        <f t="shared" si="27"/>
        <v>0.3</v>
      </c>
      <c r="AG50" s="132"/>
      <c r="AJ50" s="127">
        <f t="shared" si="16"/>
        <v>0</v>
      </c>
      <c r="AK50" s="128">
        <f t="shared" si="28"/>
        <v>0</v>
      </c>
      <c r="AL50" s="38">
        <f t="shared" si="21"/>
        <v>14</v>
      </c>
      <c r="AM50" s="63">
        <f t="shared" si="15"/>
        <v>18</v>
      </c>
    </row>
    <row r="51" spans="1:39" ht="101.25" hidden="1">
      <c r="A51" s="136">
        <v>48</v>
      </c>
      <c r="B51" s="225" t="s">
        <v>224</v>
      </c>
      <c r="C51" s="153" t="s">
        <v>225</v>
      </c>
      <c r="D51" s="28" t="s">
        <v>226</v>
      </c>
      <c r="E51" s="12" t="s">
        <v>227</v>
      </c>
      <c r="F51" s="39" t="s">
        <v>54</v>
      </c>
      <c r="G51" s="59">
        <v>477059.04</v>
      </c>
      <c r="H51" s="59">
        <v>477059.04</v>
      </c>
      <c r="I51" s="40">
        <v>286235.42</v>
      </c>
      <c r="J51" s="161" t="s">
        <v>569</v>
      </c>
      <c r="K51" s="165" t="str">
        <f t="shared" si="23"/>
        <v>nie dotyczy</v>
      </c>
      <c r="L51" s="174" t="str">
        <f t="shared" si="24"/>
        <v>nie dotyczy</v>
      </c>
      <c r="M51" s="174" t="str">
        <f t="shared" si="7"/>
        <v>nie dotyczy</v>
      </c>
      <c r="N51" s="174" t="str">
        <f t="shared" si="8"/>
        <v>nie dotyczy</v>
      </c>
      <c r="O51" s="38">
        <v>60</v>
      </c>
      <c r="P51" s="60">
        <f t="shared" si="25"/>
        <v>1</v>
      </c>
      <c r="Q51" s="61" t="str">
        <f t="shared" si="9"/>
        <v>TAK</v>
      </c>
      <c r="R51" s="221" t="str">
        <f t="shared" si="26"/>
        <v>III oceniający</v>
      </c>
      <c r="S51" s="44" t="str">
        <f t="shared" si="10"/>
        <v>TAK</v>
      </c>
      <c r="U51" s="123" t="s">
        <v>577</v>
      </c>
      <c r="V51" s="179" t="s">
        <v>577</v>
      </c>
      <c r="W51" s="153" t="s">
        <v>551</v>
      </c>
      <c r="X51" s="38">
        <v>1</v>
      </c>
      <c r="Y51" s="38">
        <v>21</v>
      </c>
      <c r="Z51" s="63">
        <f t="shared" si="11"/>
        <v>22</v>
      </c>
      <c r="AA51" s="46">
        <f t="shared" si="30"/>
        <v>0.36666666666666664</v>
      </c>
      <c r="AB51" s="156" t="s">
        <v>541</v>
      </c>
      <c r="AC51" s="44">
        <v>10</v>
      </c>
      <c r="AD51" s="44">
        <v>45</v>
      </c>
      <c r="AE51" s="64">
        <f t="shared" si="12"/>
        <v>55</v>
      </c>
      <c r="AF51" s="65">
        <f t="shared" si="27"/>
        <v>0.91666666666666663</v>
      </c>
      <c r="AG51" s="132" t="s">
        <v>531</v>
      </c>
      <c r="AH51" s="130">
        <v>10</v>
      </c>
      <c r="AI51" s="130">
        <v>50</v>
      </c>
      <c r="AJ51" s="127">
        <f t="shared" si="16"/>
        <v>60</v>
      </c>
      <c r="AK51" s="128">
        <f t="shared" si="28"/>
        <v>1</v>
      </c>
      <c r="AL51" s="38">
        <f t="shared" si="21"/>
        <v>33</v>
      </c>
      <c r="AM51" s="63">
        <f t="shared" si="15"/>
        <v>18</v>
      </c>
    </row>
    <row r="52" spans="1:39" ht="78.75" hidden="1" customHeight="1">
      <c r="A52" s="136">
        <v>49</v>
      </c>
      <c r="B52" s="298" t="s">
        <v>228</v>
      </c>
      <c r="C52" s="307" t="s">
        <v>229</v>
      </c>
      <c r="D52" s="285" t="s">
        <v>230</v>
      </c>
      <c r="E52" s="285" t="s">
        <v>231</v>
      </c>
      <c r="F52" s="39" t="s">
        <v>54</v>
      </c>
      <c r="G52" s="59">
        <v>364721.44</v>
      </c>
      <c r="H52" s="59">
        <v>364721.44</v>
      </c>
      <c r="I52" s="40">
        <v>310013.21999999997</v>
      </c>
      <c r="J52" s="161" t="s">
        <v>569</v>
      </c>
      <c r="K52" s="165" t="str">
        <f t="shared" si="23"/>
        <v>nie dotyczy</v>
      </c>
      <c r="L52" s="174" t="str">
        <f t="shared" si="24"/>
        <v>nie dotyczy</v>
      </c>
      <c r="M52" s="174" t="str">
        <f t="shared" si="7"/>
        <v>nie dotyczy</v>
      </c>
      <c r="N52" s="174" t="str">
        <f t="shared" si="8"/>
        <v>nie dotyczy</v>
      </c>
      <c r="O52" s="38">
        <v>60</v>
      </c>
      <c r="P52" s="60">
        <f t="shared" si="25"/>
        <v>0.92500000000000004</v>
      </c>
      <c r="Q52" s="61" t="str">
        <f t="shared" si="9"/>
        <v>NIE</v>
      </c>
      <c r="R52" s="43">
        <f t="shared" si="26"/>
        <v>55.5</v>
      </c>
      <c r="S52" s="44" t="str">
        <f t="shared" si="10"/>
        <v>TAK</v>
      </c>
      <c r="U52" s="123" t="s">
        <v>568</v>
      </c>
      <c r="V52" s="179" t="s">
        <v>568</v>
      </c>
      <c r="W52" s="153" t="s">
        <v>721</v>
      </c>
      <c r="X52" s="38">
        <v>10</v>
      </c>
      <c r="Y52" s="38">
        <v>50</v>
      </c>
      <c r="Z52" s="63">
        <f t="shared" si="11"/>
        <v>60</v>
      </c>
      <c r="AA52" s="46">
        <f t="shared" ref="AA52:AA56" si="31">SUM(Z52/O52)</f>
        <v>1</v>
      </c>
      <c r="AB52" s="156" t="s">
        <v>549</v>
      </c>
      <c r="AC52" s="44">
        <v>6</v>
      </c>
      <c r="AD52" s="44">
        <v>45</v>
      </c>
      <c r="AE52" s="64">
        <f t="shared" si="12"/>
        <v>51</v>
      </c>
      <c r="AF52" s="65">
        <f t="shared" si="27"/>
        <v>0.85</v>
      </c>
      <c r="AG52" s="132"/>
      <c r="AJ52" s="127">
        <f t="shared" si="16"/>
        <v>0</v>
      </c>
      <c r="AK52" s="128">
        <f t="shared" si="28"/>
        <v>0</v>
      </c>
      <c r="AL52" s="38">
        <f t="shared" si="21"/>
        <v>9</v>
      </c>
      <c r="AM52" s="63">
        <f t="shared" si="15"/>
        <v>18</v>
      </c>
    </row>
    <row r="53" spans="1:39" ht="33.75" hidden="1">
      <c r="A53" s="136">
        <v>50</v>
      </c>
      <c r="B53" s="220" t="s">
        <v>232</v>
      </c>
      <c r="C53" s="226" t="s">
        <v>233</v>
      </c>
      <c r="D53" s="220" t="s">
        <v>234</v>
      </c>
      <c r="E53" s="220" t="s">
        <v>235</v>
      </c>
      <c r="F53" s="39" t="s">
        <v>54</v>
      </c>
      <c r="G53" s="59">
        <v>479145.47</v>
      </c>
      <c r="H53" s="59">
        <v>479145.47</v>
      </c>
      <c r="I53" s="40">
        <v>407273.64</v>
      </c>
      <c r="J53" s="161" t="s">
        <v>569</v>
      </c>
      <c r="K53" s="165" t="str">
        <f t="shared" si="23"/>
        <v>nie dotyczy</v>
      </c>
      <c r="L53" s="174" t="str">
        <f t="shared" si="24"/>
        <v>nie dotyczy</v>
      </c>
      <c r="M53" s="174" t="str">
        <f t="shared" si="7"/>
        <v>nie dotyczy</v>
      </c>
      <c r="N53" s="174" t="str">
        <f t="shared" si="8"/>
        <v>nie dotyczy</v>
      </c>
      <c r="O53" s="38">
        <v>60</v>
      </c>
      <c r="P53" s="60">
        <f t="shared" si="25"/>
        <v>1</v>
      </c>
      <c r="Q53" s="61" t="str">
        <f t="shared" si="9"/>
        <v>NIE</v>
      </c>
      <c r="R53" s="43">
        <f t="shared" si="26"/>
        <v>60</v>
      </c>
      <c r="S53" s="44" t="str">
        <f t="shared" si="10"/>
        <v>TAK</v>
      </c>
      <c r="U53" s="123" t="s">
        <v>568</v>
      </c>
      <c r="V53" s="179" t="s">
        <v>568</v>
      </c>
      <c r="W53" s="153" t="s">
        <v>531</v>
      </c>
      <c r="X53" s="38">
        <v>10</v>
      </c>
      <c r="Y53" s="38">
        <v>50</v>
      </c>
      <c r="Z53" s="63">
        <f t="shared" si="11"/>
        <v>60</v>
      </c>
      <c r="AA53" s="46">
        <f t="shared" si="31"/>
        <v>1</v>
      </c>
      <c r="AB53" s="156" t="s">
        <v>534</v>
      </c>
      <c r="AC53" s="44">
        <v>10</v>
      </c>
      <c r="AD53" s="44">
        <v>50</v>
      </c>
      <c r="AE53" s="64">
        <f t="shared" si="12"/>
        <v>60</v>
      </c>
      <c r="AF53" s="65">
        <f t="shared" si="27"/>
        <v>1</v>
      </c>
      <c r="AG53" s="132"/>
      <c r="AJ53" s="127">
        <f t="shared" si="16"/>
        <v>0</v>
      </c>
      <c r="AK53" s="128">
        <f t="shared" si="28"/>
        <v>0</v>
      </c>
      <c r="AL53" s="38">
        <f t="shared" si="21"/>
        <v>0</v>
      </c>
      <c r="AM53" s="63">
        <f t="shared" si="15"/>
        <v>18</v>
      </c>
    </row>
    <row r="54" spans="1:39" ht="45" hidden="1">
      <c r="A54" s="136">
        <v>51</v>
      </c>
      <c r="B54" s="225" t="s">
        <v>236</v>
      </c>
      <c r="C54" s="226" t="s">
        <v>237</v>
      </c>
      <c r="D54" s="225" t="s">
        <v>238</v>
      </c>
      <c r="E54" s="225" t="s">
        <v>239</v>
      </c>
      <c r="F54" s="39" t="s">
        <v>54</v>
      </c>
      <c r="G54" s="59">
        <v>631457.86</v>
      </c>
      <c r="H54" s="59">
        <v>631457.86</v>
      </c>
      <c r="I54" s="40">
        <v>536739.18000000005</v>
      </c>
      <c r="J54" s="161" t="s">
        <v>569</v>
      </c>
      <c r="K54" s="165" t="str">
        <f t="shared" si="23"/>
        <v>nie dotyczy</v>
      </c>
      <c r="L54" s="174" t="str">
        <f t="shared" si="24"/>
        <v>nie dotyczy</v>
      </c>
      <c r="M54" s="174" t="str">
        <f t="shared" si="7"/>
        <v>nie dotyczy</v>
      </c>
      <c r="N54" s="174" t="str">
        <f t="shared" si="8"/>
        <v>nie dotyczy</v>
      </c>
      <c r="O54" s="38">
        <v>60</v>
      </c>
      <c r="P54" s="60">
        <f t="shared" si="25"/>
        <v>0.56666666666666665</v>
      </c>
      <c r="Q54" s="61" t="str">
        <f t="shared" si="9"/>
        <v>NIE</v>
      </c>
      <c r="R54" s="43">
        <f t="shared" si="26"/>
        <v>34</v>
      </c>
      <c r="S54" s="44" t="str">
        <f t="shared" si="10"/>
        <v>NIE</v>
      </c>
      <c r="U54" s="123" t="s">
        <v>568</v>
      </c>
      <c r="V54" s="179" t="s">
        <v>568</v>
      </c>
      <c r="W54" s="153" t="s">
        <v>537</v>
      </c>
      <c r="X54" s="38">
        <v>3</v>
      </c>
      <c r="Y54" s="38">
        <v>31</v>
      </c>
      <c r="Z54" s="63">
        <f t="shared" si="11"/>
        <v>34</v>
      </c>
      <c r="AA54" s="46">
        <f t="shared" si="31"/>
        <v>0.56666666666666665</v>
      </c>
      <c r="AB54" s="156" t="s">
        <v>540</v>
      </c>
      <c r="AC54" s="44">
        <v>3</v>
      </c>
      <c r="AD54" s="44">
        <v>31</v>
      </c>
      <c r="AE54" s="64">
        <f t="shared" si="12"/>
        <v>34</v>
      </c>
      <c r="AF54" s="65">
        <f t="shared" si="27"/>
        <v>0.56666666666666665</v>
      </c>
      <c r="AG54" s="132"/>
      <c r="AJ54" s="127">
        <f t="shared" si="16"/>
        <v>0</v>
      </c>
      <c r="AK54" s="128">
        <f t="shared" si="28"/>
        <v>0</v>
      </c>
      <c r="AL54" s="38">
        <f t="shared" si="21"/>
        <v>0</v>
      </c>
      <c r="AM54" s="63">
        <f t="shared" si="15"/>
        <v>18</v>
      </c>
    </row>
    <row r="55" spans="1:39" ht="35.25" hidden="1" customHeight="1">
      <c r="A55" s="166">
        <v>52</v>
      </c>
      <c r="B55" s="225" t="s">
        <v>240</v>
      </c>
      <c r="C55" s="153" t="s">
        <v>241</v>
      </c>
      <c r="D55" s="225" t="s">
        <v>242</v>
      </c>
      <c r="E55" s="225" t="s">
        <v>243</v>
      </c>
      <c r="F55" s="39" t="s">
        <v>54</v>
      </c>
      <c r="G55" s="59">
        <v>1413505.57</v>
      </c>
      <c r="H55" s="59">
        <v>1158611.1200000001</v>
      </c>
      <c r="I55" s="40">
        <v>587879.28</v>
      </c>
      <c r="J55" s="161" t="s">
        <v>579</v>
      </c>
      <c r="K55" s="165">
        <f t="shared" si="23"/>
        <v>0.50739999802522173</v>
      </c>
      <c r="L55" s="174">
        <f t="shared" si="24"/>
        <v>695166.67200000002</v>
      </c>
      <c r="M55" s="174">
        <f t="shared" si="7"/>
        <v>104275.00079999999</v>
      </c>
      <c r="N55" s="174">
        <f t="shared" si="8"/>
        <v>590891.67119999998</v>
      </c>
      <c r="O55" s="38">
        <v>60</v>
      </c>
      <c r="P55" s="60">
        <f t="shared" si="25"/>
        <v>0.95</v>
      </c>
      <c r="Q55" s="61" t="str">
        <f t="shared" si="9"/>
        <v>TAK</v>
      </c>
      <c r="R55" s="221" t="str">
        <f t="shared" si="26"/>
        <v>III oceniający</v>
      </c>
      <c r="S55" s="44" t="str">
        <f t="shared" si="10"/>
        <v>TAK</v>
      </c>
      <c r="U55" s="123" t="s">
        <v>568</v>
      </c>
      <c r="V55" s="179" t="s">
        <v>568</v>
      </c>
      <c r="W55" s="153" t="s">
        <v>549</v>
      </c>
      <c r="X55" s="38">
        <v>5</v>
      </c>
      <c r="Y55" s="38">
        <v>29</v>
      </c>
      <c r="Z55" s="63">
        <f t="shared" si="11"/>
        <v>34</v>
      </c>
      <c r="AA55" s="46">
        <f t="shared" si="31"/>
        <v>0.56666666666666665</v>
      </c>
      <c r="AB55" s="156" t="s">
        <v>613</v>
      </c>
      <c r="AC55" s="44">
        <v>8</v>
      </c>
      <c r="AD55" s="44">
        <v>50</v>
      </c>
      <c r="AE55" s="64">
        <f t="shared" si="12"/>
        <v>58</v>
      </c>
      <c r="AF55" s="65">
        <f t="shared" si="27"/>
        <v>0.96666666666666667</v>
      </c>
      <c r="AG55" s="132" t="s">
        <v>535</v>
      </c>
      <c r="AH55" s="130">
        <v>7</v>
      </c>
      <c r="AI55" s="130">
        <v>50</v>
      </c>
      <c r="AJ55" s="127">
        <f t="shared" ref="AJ55" si="32">SUM(AH55:AI55)</f>
        <v>57</v>
      </c>
      <c r="AK55" s="128">
        <f t="shared" si="28"/>
        <v>0.95</v>
      </c>
      <c r="AL55" s="38">
        <f t="shared" si="21"/>
        <v>24</v>
      </c>
      <c r="AM55" s="63">
        <f t="shared" si="15"/>
        <v>18</v>
      </c>
    </row>
    <row r="56" spans="1:39" ht="45" hidden="1">
      <c r="A56" s="136">
        <v>53</v>
      </c>
      <c r="B56" s="220" t="s">
        <v>244</v>
      </c>
      <c r="C56" s="226" t="s">
        <v>245</v>
      </c>
      <c r="D56" s="220" t="s">
        <v>246</v>
      </c>
      <c r="E56" s="220" t="s">
        <v>247</v>
      </c>
      <c r="F56" s="39" t="s">
        <v>54</v>
      </c>
      <c r="G56" s="59">
        <v>1683024.26</v>
      </c>
      <c r="H56" s="59">
        <v>1683024.26</v>
      </c>
      <c r="I56" s="40">
        <v>1430569</v>
      </c>
      <c r="J56" s="161" t="s">
        <v>569</v>
      </c>
      <c r="K56" s="165" t="str">
        <f t="shared" si="23"/>
        <v>nie dotyczy</v>
      </c>
      <c r="L56" s="174" t="str">
        <f t="shared" si="24"/>
        <v>nie dotyczy</v>
      </c>
      <c r="M56" s="174" t="str">
        <f t="shared" si="7"/>
        <v>nie dotyczy</v>
      </c>
      <c r="N56" s="174" t="str">
        <f t="shared" si="8"/>
        <v>nie dotyczy</v>
      </c>
      <c r="O56" s="38">
        <v>60</v>
      </c>
      <c r="P56" s="60">
        <f t="shared" si="25"/>
        <v>0.97499999999999998</v>
      </c>
      <c r="Q56" s="61" t="str">
        <f t="shared" si="9"/>
        <v>NIE</v>
      </c>
      <c r="R56" s="43">
        <f t="shared" si="26"/>
        <v>58.5</v>
      </c>
      <c r="S56" s="44" t="str">
        <f t="shared" si="10"/>
        <v>TAK</v>
      </c>
      <c r="U56" s="123" t="s">
        <v>568</v>
      </c>
      <c r="V56" s="179" t="s">
        <v>568</v>
      </c>
      <c r="W56" s="153" t="s">
        <v>535</v>
      </c>
      <c r="X56" s="38">
        <v>9</v>
      </c>
      <c r="Y56" s="38">
        <v>50</v>
      </c>
      <c r="Z56" s="63">
        <f t="shared" si="11"/>
        <v>59</v>
      </c>
      <c r="AA56" s="46">
        <f t="shared" si="31"/>
        <v>0.98333333333333328</v>
      </c>
      <c r="AB56" s="156" t="s">
        <v>532</v>
      </c>
      <c r="AC56" s="44">
        <v>8</v>
      </c>
      <c r="AD56" s="44">
        <v>50</v>
      </c>
      <c r="AE56" s="64">
        <f t="shared" si="12"/>
        <v>58</v>
      </c>
      <c r="AF56" s="65">
        <f t="shared" si="27"/>
        <v>0.96666666666666667</v>
      </c>
      <c r="AG56" s="132"/>
      <c r="AJ56" s="127">
        <f t="shared" si="16"/>
        <v>0</v>
      </c>
      <c r="AK56" s="128">
        <f t="shared" si="28"/>
        <v>0</v>
      </c>
      <c r="AL56" s="38">
        <f t="shared" si="21"/>
        <v>1</v>
      </c>
      <c r="AM56" s="63">
        <f t="shared" si="15"/>
        <v>18</v>
      </c>
    </row>
    <row r="57" spans="1:39" ht="33.75" hidden="1">
      <c r="A57" s="136">
        <v>54</v>
      </c>
      <c r="B57" s="225" t="s">
        <v>248</v>
      </c>
      <c r="C57" s="153" t="s">
        <v>249</v>
      </c>
      <c r="D57" s="283" t="s">
        <v>250</v>
      </c>
      <c r="E57" s="225" t="s">
        <v>620</v>
      </c>
      <c r="F57" s="39" t="s">
        <v>54</v>
      </c>
      <c r="G57" s="59">
        <v>9375000</v>
      </c>
      <c r="H57" s="59">
        <v>2425000</v>
      </c>
      <c r="I57" s="40">
        <v>2061250</v>
      </c>
      <c r="J57" s="161" t="s">
        <v>569</v>
      </c>
      <c r="K57" s="165" t="str">
        <f t="shared" si="23"/>
        <v>nie dotyczy</v>
      </c>
      <c r="L57" s="174" t="str">
        <f t="shared" si="24"/>
        <v>nie dotyczy</v>
      </c>
      <c r="M57" s="174" t="str">
        <f t="shared" si="7"/>
        <v>nie dotyczy</v>
      </c>
      <c r="N57" s="174" t="str">
        <f t="shared" si="8"/>
        <v>nie dotyczy</v>
      </c>
      <c r="O57" s="38">
        <v>60</v>
      </c>
      <c r="P57" s="60">
        <f t="shared" si="25"/>
        <v>0.91666666666666663</v>
      </c>
      <c r="Q57" s="61" t="str">
        <f t="shared" si="9"/>
        <v>NIE</v>
      </c>
      <c r="R57" s="43">
        <f t="shared" si="26"/>
        <v>55</v>
      </c>
      <c r="S57" s="44" t="str">
        <f t="shared" si="10"/>
        <v>TAK</v>
      </c>
      <c r="U57" s="123" t="s">
        <v>577</v>
      </c>
      <c r="V57" s="179" t="s">
        <v>577</v>
      </c>
      <c r="W57" s="153" t="s">
        <v>545</v>
      </c>
      <c r="X57" s="38">
        <v>10</v>
      </c>
      <c r="Y57" s="38">
        <v>45</v>
      </c>
      <c r="Z57" s="63">
        <f t="shared" si="11"/>
        <v>55</v>
      </c>
      <c r="AA57" s="46">
        <f t="shared" si="30"/>
        <v>0.91666666666666663</v>
      </c>
      <c r="AB57" s="156" t="s">
        <v>541</v>
      </c>
      <c r="AC57" s="44">
        <v>10</v>
      </c>
      <c r="AD57" s="44">
        <v>45</v>
      </c>
      <c r="AE57" s="64">
        <f t="shared" si="12"/>
        <v>55</v>
      </c>
      <c r="AF57" s="65">
        <f t="shared" si="27"/>
        <v>0.91666666666666663</v>
      </c>
      <c r="AG57" s="132"/>
      <c r="AJ57" s="127">
        <f t="shared" si="16"/>
        <v>0</v>
      </c>
      <c r="AK57" s="128">
        <f t="shared" si="28"/>
        <v>0</v>
      </c>
      <c r="AL57" s="38">
        <f t="shared" si="21"/>
        <v>0</v>
      </c>
      <c r="AM57" s="63">
        <f t="shared" si="15"/>
        <v>18</v>
      </c>
    </row>
    <row r="58" spans="1:39" ht="33.75" hidden="1">
      <c r="A58" s="136">
        <v>55</v>
      </c>
      <c r="B58" s="284" t="s">
        <v>251</v>
      </c>
      <c r="C58" s="284" t="s">
        <v>252</v>
      </c>
      <c r="D58" s="220" t="s">
        <v>806</v>
      </c>
      <c r="E58" s="220" t="s">
        <v>807</v>
      </c>
      <c r="F58" s="39" t="s">
        <v>54</v>
      </c>
      <c r="G58" s="59">
        <v>2299691</v>
      </c>
      <c r="H58" s="59">
        <v>2299691</v>
      </c>
      <c r="I58" s="40">
        <v>1954737.35</v>
      </c>
      <c r="J58" s="161" t="s">
        <v>569</v>
      </c>
      <c r="K58" s="165" t="str">
        <f t="shared" si="23"/>
        <v>nie dotyczy</v>
      </c>
      <c r="L58" s="174" t="str">
        <f t="shared" si="24"/>
        <v>nie dotyczy</v>
      </c>
      <c r="M58" s="174" t="str">
        <f t="shared" si="7"/>
        <v>nie dotyczy</v>
      </c>
      <c r="N58" s="174" t="str">
        <f t="shared" si="8"/>
        <v>nie dotyczy</v>
      </c>
      <c r="O58" s="38">
        <v>60</v>
      </c>
      <c r="P58" s="60">
        <f t="shared" si="25"/>
        <v>0.85833333333333339</v>
      </c>
      <c r="Q58" s="61" t="str">
        <f t="shared" si="9"/>
        <v>NIE</v>
      </c>
      <c r="R58" s="43">
        <f t="shared" si="26"/>
        <v>51.5</v>
      </c>
      <c r="S58" s="44" t="str">
        <f t="shared" si="10"/>
        <v>TAK</v>
      </c>
      <c r="U58" s="123" t="s">
        <v>577</v>
      </c>
      <c r="V58" s="179" t="s">
        <v>577</v>
      </c>
      <c r="W58" s="153" t="s">
        <v>530</v>
      </c>
      <c r="X58" s="38">
        <v>10</v>
      </c>
      <c r="Y58" s="38">
        <v>50</v>
      </c>
      <c r="Z58" s="63">
        <f t="shared" si="11"/>
        <v>60</v>
      </c>
      <c r="AA58" s="46">
        <f t="shared" si="30"/>
        <v>1</v>
      </c>
      <c r="AB58" s="156" t="s">
        <v>539</v>
      </c>
      <c r="AC58" s="44">
        <v>9</v>
      </c>
      <c r="AD58" s="44">
        <v>34</v>
      </c>
      <c r="AE58" s="64">
        <f t="shared" si="12"/>
        <v>43</v>
      </c>
      <c r="AF58" s="65">
        <f t="shared" si="27"/>
        <v>0.71666666666666667</v>
      </c>
      <c r="AG58" s="132"/>
      <c r="AJ58" s="127">
        <f t="shared" si="16"/>
        <v>0</v>
      </c>
      <c r="AK58" s="128">
        <f t="shared" si="28"/>
        <v>0</v>
      </c>
      <c r="AL58" s="38">
        <f t="shared" si="21"/>
        <v>17</v>
      </c>
      <c r="AM58" s="63">
        <f t="shared" si="15"/>
        <v>18</v>
      </c>
    </row>
    <row r="59" spans="1:39" ht="67.5" hidden="1">
      <c r="A59" s="136">
        <v>56</v>
      </c>
      <c r="B59" s="225" t="s">
        <v>253</v>
      </c>
      <c r="C59" s="153" t="s">
        <v>254</v>
      </c>
      <c r="D59" s="225" t="s">
        <v>255</v>
      </c>
      <c r="E59" s="225" t="s">
        <v>256</v>
      </c>
      <c r="F59" s="39" t="s">
        <v>54</v>
      </c>
      <c r="G59" s="59">
        <v>1324447.7</v>
      </c>
      <c r="H59" s="59">
        <v>1324447.7</v>
      </c>
      <c r="I59" s="40">
        <v>1125780.52</v>
      </c>
      <c r="J59" s="161" t="s">
        <v>569</v>
      </c>
      <c r="K59" s="165" t="str">
        <f t="shared" si="23"/>
        <v>nie dotyczy</v>
      </c>
      <c r="L59" s="174" t="str">
        <f t="shared" si="24"/>
        <v>nie dotyczy</v>
      </c>
      <c r="M59" s="174" t="str">
        <f t="shared" si="7"/>
        <v>nie dotyczy</v>
      </c>
      <c r="N59" s="174" t="str">
        <f t="shared" si="8"/>
        <v>nie dotyczy</v>
      </c>
      <c r="O59" s="38">
        <v>60</v>
      </c>
      <c r="P59" s="60">
        <f t="shared" si="25"/>
        <v>0.91666666666666663</v>
      </c>
      <c r="Q59" s="61" t="str">
        <f t="shared" si="9"/>
        <v>NIE</v>
      </c>
      <c r="R59" s="43">
        <f t="shared" si="26"/>
        <v>55</v>
      </c>
      <c r="S59" s="44" t="str">
        <f t="shared" si="10"/>
        <v>TAK</v>
      </c>
      <c r="U59" s="123" t="s">
        <v>577</v>
      </c>
      <c r="V59" s="179" t="s">
        <v>577</v>
      </c>
      <c r="W59" s="153" t="s">
        <v>552</v>
      </c>
      <c r="X59" s="38">
        <v>5</v>
      </c>
      <c r="Y59" s="38">
        <v>50</v>
      </c>
      <c r="Z59" s="63">
        <f t="shared" si="11"/>
        <v>55</v>
      </c>
      <c r="AA59" s="46">
        <f t="shared" si="30"/>
        <v>0.91666666666666663</v>
      </c>
      <c r="AB59" s="156" t="s">
        <v>542</v>
      </c>
      <c r="AC59" s="44">
        <v>5</v>
      </c>
      <c r="AD59" s="44">
        <v>50</v>
      </c>
      <c r="AE59" s="64">
        <f t="shared" si="12"/>
        <v>55</v>
      </c>
      <c r="AF59" s="65">
        <f t="shared" si="27"/>
        <v>0.91666666666666663</v>
      </c>
      <c r="AG59" s="132"/>
      <c r="AJ59" s="127">
        <f t="shared" si="16"/>
        <v>0</v>
      </c>
      <c r="AK59" s="128">
        <f t="shared" si="28"/>
        <v>0</v>
      </c>
      <c r="AL59" s="38">
        <f t="shared" si="21"/>
        <v>0</v>
      </c>
      <c r="AM59" s="63">
        <f t="shared" si="15"/>
        <v>18</v>
      </c>
    </row>
    <row r="60" spans="1:39" ht="45" hidden="1">
      <c r="A60" s="136">
        <v>57</v>
      </c>
      <c r="B60" s="298" t="s">
        <v>257</v>
      </c>
      <c r="C60" s="298" t="s">
        <v>258</v>
      </c>
      <c r="D60" s="286" t="s">
        <v>259</v>
      </c>
      <c r="E60" s="286" t="s">
        <v>260</v>
      </c>
      <c r="F60" s="39" t="s">
        <v>54</v>
      </c>
      <c r="G60" s="59">
        <v>533953.78</v>
      </c>
      <c r="H60" s="59">
        <v>533953.78</v>
      </c>
      <c r="I60" s="40">
        <v>453860.7</v>
      </c>
      <c r="J60" s="161" t="s">
        <v>569</v>
      </c>
      <c r="K60" s="165" t="str">
        <f t="shared" si="23"/>
        <v>nie dotyczy</v>
      </c>
      <c r="L60" s="174" t="str">
        <f t="shared" si="24"/>
        <v>nie dotyczy</v>
      </c>
      <c r="M60" s="174" t="str">
        <f t="shared" si="7"/>
        <v>nie dotyczy</v>
      </c>
      <c r="N60" s="174" t="str">
        <f t="shared" si="8"/>
        <v>nie dotyczy</v>
      </c>
      <c r="O60" s="38">
        <v>60</v>
      </c>
      <c r="P60" s="60">
        <f t="shared" si="25"/>
        <v>0.7</v>
      </c>
      <c r="Q60" s="61" t="str">
        <f t="shared" si="9"/>
        <v>NIE</v>
      </c>
      <c r="R60" s="43">
        <f t="shared" si="26"/>
        <v>42</v>
      </c>
      <c r="S60" s="44" t="str">
        <f t="shared" si="10"/>
        <v>TAK</v>
      </c>
      <c r="U60" s="123" t="s">
        <v>568</v>
      </c>
      <c r="V60" s="179" t="s">
        <v>568</v>
      </c>
      <c r="W60" s="153" t="s">
        <v>534</v>
      </c>
      <c r="X60" s="38">
        <v>8</v>
      </c>
      <c r="Y60" s="38">
        <v>34</v>
      </c>
      <c r="Z60" s="63">
        <f>SUM(X60:Y60)</f>
        <v>42</v>
      </c>
      <c r="AA60" s="46">
        <f>SUM(Z60/O60)</f>
        <v>0.7</v>
      </c>
      <c r="AB60" s="156" t="s">
        <v>554</v>
      </c>
      <c r="AC60" s="44">
        <v>8</v>
      </c>
      <c r="AD60" s="44">
        <v>34</v>
      </c>
      <c r="AE60" s="64">
        <f t="shared" si="12"/>
        <v>42</v>
      </c>
      <c r="AF60" s="65">
        <f t="shared" si="27"/>
        <v>0.7</v>
      </c>
      <c r="AG60" s="132"/>
      <c r="AJ60" s="127">
        <f t="shared" si="16"/>
        <v>0</v>
      </c>
      <c r="AK60" s="128">
        <f t="shared" si="28"/>
        <v>0</v>
      </c>
      <c r="AL60" s="38">
        <f t="shared" si="21"/>
        <v>0</v>
      </c>
      <c r="AM60" s="63">
        <f t="shared" si="15"/>
        <v>18</v>
      </c>
    </row>
    <row r="61" spans="1:39" ht="33.75" hidden="1">
      <c r="A61" s="136">
        <v>58</v>
      </c>
      <c r="B61" s="225" t="s">
        <v>261</v>
      </c>
      <c r="C61" s="296" t="s">
        <v>262</v>
      </c>
      <c r="D61" s="12" t="s">
        <v>263</v>
      </c>
      <c r="E61" s="12" t="s">
        <v>264</v>
      </c>
      <c r="F61" s="39" t="s">
        <v>54</v>
      </c>
      <c r="G61" s="59">
        <v>1203082</v>
      </c>
      <c r="H61" s="59">
        <v>1203082</v>
      </c>
      <c r="I61" s="40">
        <v>1022619.7</v>
      </c>
      <c r="J61" s="161" t="s">
        <v>569</v>
      </c>
      <c r="K61" s="165" t="str">
        <f t="shared" si="23"/>
        <v>nie dotyczy</v>
      </c>
      <c r="L61" s="174" t="str">
        <f t="shared" si="24"/>
        <v>nie dotyczy</v>
      </c>
      <c r="M61" s="174" t="str">
        <f t="shared" si="7"/>
        <v>nie dotyczy</v>
      </c>
      <c r="N61" s="174" t="str">
        <f t="shared" si="8"/>
        <v>nie dotyczy</v>
      </c>
      <c r="O61" s="38">
        <v>60</v>
      </c>
      <c r="P61" s="60">
        <f t="shared" si="25"/>
        <v>0.56666666666666665</v>
      </c>
      <c r="Q61" s="61" t="str">
        <f t="shared" si="9"/>
        <v>NIE</v>
      </c>
      <c r="R61" s="43">
        <f t="shared" si="26"/>
        <v>34</v>
      </c>
      <c r="S61" s="44" t="str">
        <f t="shared" si="10"/>
        <v>NIE</v>
      </c>
      <c r="U61" s="123" t="s">
        <v>577</v>
      </c>
      <c r="V61" s="179" t="s">
        <v>577</v>
      </c>
      <c r="W61" s="153" t="s">
        <v>548</v>
      </c>
      <c r="X61" s="38">
        <v>10</v>
      </c>
      <c r="Y61" s="38">
        <v>24</v>
      </c>
      <c r="Z61" s="63">
        <f t="shared" si="11"/>
        <v>34</v>
      </c>
      <c r="AA61" s="46">
        <f t="shared" si="30"/>
        <v>0.56666666666666665</v>
      </c>
      <c r="AB61" s="156" t="s">
        <v>543</v>
      </c>
      <c r="AC61" s="44">
        <v>10</v>
      </c>
      <c r="AD61" s="44">
        <v>24</v>
      </c>
      <c r="AE61" s="64">
        <f t="shared" si="12"/>
        <v>34</v>
      </c>
      <c r="AF61" s="65">
        <f t="shared" si="27"/>
        <v>0.56666666666666665</v>
      </c>
      <c r="AG61" s="132"/>
      <c r="AJ61" s="127">
        <f t="shared" si="16"/>
        <v>0</v>
      </c>
      <c r="AK61" s="128">
        <f t="shared" si="28"/>
        <v>0</v>
      </c>
      <c r="AL61" s="38">
        <f t="shared" si="21"/>
        <v>0</v>
      </c>
      <c r="AM61" s="63">
        <f t="shared" si="15"/>
        <v>18</v>
      </c>
    </row>
    <row r="62" spans="1:39" ht="79.5" hidden="1" customHeight="1">
      <c r="A62" s="136">
        <v>59</v>
      </c>
      <c r="B62" s="220" t="s">
        <v>265</v>
      </c>
      <c r="C62" s="226" t="s">
        <v>266</v>
      </c>
      <c r="D62" s="259" t="s">
        <v>744</v>
      </c>
      <c r="E62" s="220" t="s">
        <v>267</v>
      </c>
      <c r="F62" s="39" t="s">
        <v>54</v>
      </c>
      <c r="G62" s="59">
        <v>679174</v>
      </c>
      <c r="H62" s="59">
        <v>556700</v>
      </c>
      <c r="I62" s="40">
        <v>334020</v>
      </c>
      <c r="J62" s="161" t="s">
        <v>569</v>
      </c>
      <c r="K62" s="165" t="str">
        <f t="shared" si="23"/>
        <v>nie dotyczy</v>
      </c>
      <c r="L62" s="174" t="str">
        <f t="shared" si="24"/>
        <v>nie dotyczy</v>
      </c>
      <c r="M62" s="174" t="str">
        <f t="shared" si="7"/>
        <v>nie dotyczy</v>
      </c>
      <c r="N62" s="174" t="str">
        <f t="shared" si="8"/>
        <v>nie dotyczy</v>
      </c>
      <c r="O62" s="38">
        <v>60</v>
      </c>
      <c r="P62" s="60">
        <f t="shared" si="25"/>
        <v>0.97499999999999998</v>
      </c>
      <c r="Q62" s="61" t="str">
        <f t="shared" si="9"/>
        <v>NIE</v>
      </c>
      <c r="R62" s="43">
        <f t="shared" si="26"/>
        <v>58.5</v>
      </c>
      <c r="S62" s="44" t="str">
        <f t="shared" si="10"/>
        <v>TAK</v>
      </c>
      <c r="U62" s="123" t="s">
        <v>577</v>
      </c>
      <c r="V62" s="179" t="s">
        <v>577</v>
      </c>
      <c r="W62" s="153" t="s">
        <v>538</v>
      </c>
      <c r="X62" s="38">
        <v>10</v>
      </c>
      <c r="Y62" s="38">
        <v>50</v>
      </c>
      <c r="Z62" s="63">
        <f t="shared" si="11"/>
        <v>60</v>
      </c>
      <c r="AA62" s="46">
        <f t="shared" si="30"/>
        <v>1</v>
      </c>
      <c r="AB62" s="156" t="s">
        <v>533</v>
      </c>
      <c r="AC62" s="44">
        <v>7</v>
      </c>
      <c r="AD62" s="44">
        <v>50</v>
      </c>
      <c r="AE62" s="64">
        <f t="shared" si="12"/>
        <v>57</v>
      </c>
      <c r="AF62" s="65">
        <f t="shared" si="27"/>
        <v>0.95</v>
      </c>
      <c r="AG62" s="132"/>
      <c r="AJ62" s="127">
        <f t="shared" si="16"/>
        <v>0</v>
      </c>
      <c r="AK62" s="128">
        <f t="shared" si="28"/>
        <v>0</v>
      </c>
      <c r="AL62" s="38">
        <f t="shared" si="21"/>
        <v>3</v>
      </c>
      <c r="AM62" s="63">
        <f t="shared" si="15"/>
        <v>18</v>
      </c>
    </row>
    <row r="63" spans="1:39" ht="78.75" hidden="1" customHeight="1">
      <c r="A63" s="136">
        <v>60</v>
      </c>
      <c r="B63" s="298" t="s">
        <v>268</v>
      </c>
      <c r="C63" s="298" t="s">
        <v>269</v>
      </c>
      <c r="D63" s="220" t="s">
        <v>270</v>
      </c>
      <c r="E63" s="258" t="s">
        <v>765</v>
      </c>
      <c r="F63" s="39" t="s">
        <v>54</v>
      </c>
      <c r="G63" s="59">
        <v>110500</v>
      </c>
      <c r="H63" s="59">
        <v>108500</v>
      </c>
      <c r="I63" s="40">
        <v>55335</v>
      </c>
      <c r="J63" s="161" t="s">
        <v>579</v>
      </c>
      <c r="K63" s="165">
        <f t="shared" si="23"/>
        <v>0.51</v>
      </c>
      <c r="L63" s="174">
        <f t="shared" si="24"/>
        <v>65100</v>
      </c>
      <c r="M63" s="174">
        <f t="shared" si="7"/>
        <v>9765</v>
      </c>
      <c r="N63" s="174">
        <f t="shared" si="8"/>
        <v>55335</v>
      </c>
      <c r="O63" s="38">
        <v>60</v>
      </c>
      <c r="P63" s="60">
        <f t="shared" si="25"/>
        <v>0.78333333333333333</v>
      </c>
      <c r="Q63" s="61" t="str">
        <f t="shared" si="9"/>
        <v>NIE</v>
      </c>
      <c r="R63" s="43">
        <f t="shared" si="26"/>
        <v>47</v>
      </c>
      <c r="S63" s="44" t="str">
        <f t="shared" si="10"/>
        <v>TAK</v>
      </c>
      <c r="U63" s="123" t="s">
        <v>568</v>
      </c>
      <c r="V63" s="179" t="s">
        <v>568</v>
      </c>
      <c r="W63" s="153" t="s">
        <v>724</v>
      </c>
      <c r="X63" s="38">
        <v>10</v>
      </c>
      <c r="Y63" s="38">
        <v>29</v>
      </c>
      <c r="Z63" s="63">
        <f>SUM(X63:Y63)</f>
        <v>39</v>
      </c>
      <c r="AA63" s="46">
        <f>SUM(Z63/O63)</f>
        <v>0.65</v>
      </c>
      <c r="AB63" s="156" t="s">
        <v>550</v>
      </c>
      <c r="AC63" s="44">
        <v>10</v>
      </c>
      <c r="AD63" s="44">
        <v>45</v>
      </c>
      <c r="AE63" s="64">
        <f t="shared" si="12"/>
        <v>55</v>
      </c>
      <c r="AF63" s="65">
        <f t="shared" si="27"/>
        <v>0.91666666666666663</v>
      </c>
      <c r="AG63" s="132"/>
      <c r="AJ63" s="127">
        <f t="shared" si="16"/>
        <v>0</v>
      </c>
      <c r="AK63" s="128">
        <f t="shared" si="28"/>
        <v>0</v>
      </c>
      <c r="AL63" s="38">
        <f t="shared" si="21"/>
        <v>16</v>
      </c>
      <c r="AM63" s="63">
        <f t="shared" si="15"/>
        <v>18</v>
      </c>
    </row>
    <row r="64" spans="1:39" ht="90" hidden="1">
      <c r="A64" s="136">
        <v>61</v>
      </c>
      <c r="B64" s="220" t="s">
        <v>271</v>
      </c>
      <c r="C64" s="226" t="s">
        <v>272</v>
      </c>
      <c r="D64" s="12" t="s">
        <v>273</v>
      </c>
      <c r="E64" s="12" t="s">
        <v>274</v>
      </c>
      <c r="F64" s="39" t="s">
        <v>54</v>
      </c>
      <c r="G64" s="59">
        <v>209061.46</v>
      </c>
      <c r="H64" s="59">
        <v>209061</v>
      </c>
      <c r="I64" s="40">
        <v>125436.87</v>
      </c>
      <c r="J64" s="161" t="s">
        <v>569</v>
      </c>
      <c r="K64" s="165" t="str">
        <f t="shared" si="23"/>
        <v>nie dotyczy</v>
      </c>
      <c r="L64" s="174" t="str">
        <f t="shared" si="24"/>
        <v>nie dotyczy</v>
      </c>
      <c r="M64" s="174" t="str">
        <f t="shared" si="7"/>
        <v>nie dotyczy</v>
      </c>
      <c r="N64" s="174" t="str">
        <f t="shared" si="8"/>
        <v>nie dotyczy</v>
      </c>
      <c r="O64" s="38">
        <v>60</v>
      </c>
      <c r="P64" s="60">
        <f t="shared" si="25"/>
        <v>0.65</v>
      </c>
      <c r="Q64" s="61" t="str">
        <f t="shared" si="9"/>
        <v>NIE</v>
      </c>
      <c r="R64" s="43">
        <f t="shared" si="26"/>
        <v>39</v>
      </c>
      <c r="S64" s="44" t="str">
        <f t="shared" si="10"/>
        <v>TAK</v>
      </c>
      <c r="U64" s="123" t="s">
        <v>577</v>
      </c>
      <c r="V64" s="179" t="s">
        <v>577</v>
      </c>
      <c r="W64" s="153" t="s">
        <v>547</v>
      </c>
      <c r="X64" s="38">
        <v>9</v>
      </c>
      <c r="Y64" s="38">
        <v>34</v>
      </c>
      <c r="Z64" s="63">
        <f t="shared" si="11"/>
        <v>43</v>
      </c>
      <c r="AA64" s="46">
        <f t="shared" si="30"/>
        <v>0.71666666666666667</v>
      </c>
      <c r="AB64" s="156" t="s">
        <v>551</v>
      </c>
      <c r="AC64" s="44">
        <v>6</v>
      </c>
      <c r="AD64" s="44">
        <v>29</v>
      </c>
      <c r="AE64" s="64">
        <f t="shared" si="12"/>
        <v>35</v>
      </c>
      <c r="AF64" s="65">
        <f t="shared" si="27"/>
        <v>0.58333333333333337</v>
      </c>
      <c r="AJ64" s="127">
        <f t="shared" si="16"/>
        <v>0</v>
      </c>
      <c r="AK64" s="128">
        <f t="shared" si="28"/>
        <v>0</v>
      </c>
      <c r="AL64" s="38">
        <f t="shared" si="21"/>
        <v>8</v>
      </c>
      <c r="AM64" s="63">
        <f t="shared" si="15"/>
        <v>18</v>
      </c>
    </row>
    <row r="65" spans="1:39" ht="99.75" hidden="1" customHeight="1">
      <c r="A65" s="136">
        <v>62</v>
      </c>
      <c r="B65" s="225" t="s">
        <v>275</v>
      </c>
      <c r="C65" s="153" t="s">
        <v>276</v>
      </c>
      <c r="D65" s="261" t="s">
        <v>766</v>
      </c>
      <c r="E65" s="261" t="s">
        <v>799</v>
      </c>
      <c r="F65" s="39" t="s">
        <v>54</v>
      </c>
      <c r="G65" s="59">
        <v>774749</v>
      </c>
      <c r="H65" s="59">
        <v>774749</v>
      </c>
      <c r="I65" s="40">
        <v>464849.4</v>
      </c>
      <c r="J65" s="161" t="s">
        <v>569</v>
      </c>
      <c r="K65" s="165" t="str">
        <f t="shared" si="23"/>
        <v>nie dotyczy</v>
      </c>
      <c r="L65" s="174" t="str">
        <f t="shared" si="24"/>
        <v>nie dotyczy</v>
      </c>
      <c r="M65" s="174" t="str">
        <f t="shared" si="7"/>
        <v>nie dotyczy</v>
      </c>
      <c r="N65" s="174" t="str">
        <f t="shared" si="8"/>
        <v>nie dotyczy</v>
      </c>
      <c r="O65" s="38">
        <v>60</v>
      </c>
      <c r="P65" s="60">
        <f t="shared" si="25"/>
        <v>0.69166666666666665</v>
      </c>
      <c r="Q65" s="61" t="str">
        <f t="shared" si="9"/>
        <v>NIE</v>
      </c>
      <c r="R65" s="43">
        <f t="shared" si="26"/>
        <v>41.5</v>
      </c>
      <c r="S65" s="44" t="str">
        <f t="shared" si="10"/>
        <v>TAK</v>
      </c>
      <c r="U65" s="123" t="s">
        <v>577</v>
      </c>
      <c r="V65" s="179" t="s">
        <v>577</v>
      </c>
      <c r="W65" s="153" t="s">
        <v>544</v>
      </c>
      <c r="X65" s="38">
        <v>4</v>
      </c>
      <c r="Y65" s="38">
        <v>29</v>
      </c>
      <c r="Z65" s="63">
        <f t="shared" si="11"/>
        <v>33</v>
      </c>
      <c r="AA65" s="46">
        <f t="shared" si="30"/>
        <v>0.55000000000000004</v>
      </c>
      <c r="AB65" s="156" t="s">
        <v>541</v>
      </c>
      <c r="AC65" s="44">
        <v>5</v>
      </c>
      <c r="AD65" s="44">
        <v>45</v>
      </c>
      <c r="AE65" s="64">
        <f t="shared" si="12"/>
        <v>50</v>
      </c>
      <c r="AF65" s="65">
        <f t="shared" si="27"/>
        <v>0.83333333333333337</v>
      </c>
      <c r="AJ65" s="127">
        <f t="shared" si="16"/>
        <v>0</v>
      </c>
      <c r="AK65" s="128">
        <f t="shared" si="28"/>
        <v>0</v>
      </c>
      <c r="AL65" s="38">
        <f t="shared" si="21"/>
        <v>17</v>
      </c>
      <c r="AM65" s="63">
        <f t="shared" si="15"/>
        <v>18</v>
      </c>
    </row>
    <row r="66" spans="1:39" ht="101.25" hidden="1">
      <c r="A66" s="136">
        <v>63</v>
      </c>
      <c r="B66" s="225" t="s">
        <v>277</v>
      </c>
      <c r="C66" s="296" t="s">
        <v>278</v>
      </c>
      <c r="D66" s="225" t="s">
        <v>279</v>
      </c>
      <c r="E66" s="225" t="s">
        <v>798</v>
      </c>
      <c r="F66" s="39" t="s">
        <v>54</v>
      </c>
      <c r="G66" s="59">
        <v>462200</v>
      </c>
      <c r="H66" s="59">
        <v>450000</v>
      </c>
      <c r="I66" s="40">
        <v>270000</v>
      </c>
      <c r="J66" s="161" t="s">
        <v>579</v>
      </c>
      <c r="K66" s="165">
        <f t="shared" si="23"/>
        <v>0.6</v>
      </c>
      <c r="L66" s="174">
        <f t="shared" si="24"/>
        <v>270000</v>
      </c>
      <c r="M66" s="174">
        <f t="shared" si="7"/>
        <v>40500</v>
      </c>
      <c r="N66" s="174">
        <f t="shared" si="8"/>
        <v>229500</v>
      </c>
      <c r="O66" s="38">
        <v>60</v>
      </c>
      <c r="P66" s="60">
        <f t="shared" si="25"/>
        <v>0.83333333333333337</v>
      </c>
      <c r="Q66" s="61" t="str">
        <f t="shared" si="9"/>
        <v>NIE</v>
      </c>
      <c r="R66" s="43">
        <f t="shared" si="26"/>
        <v>50</v>
      </c>
      <c r="S66" s="44" t="str">
        <f t="shared" si="10"/>
        <v>TAK</v>
      </c>
      <c r="U66" s="123" t="s">
        <v>568</v>
      </c>
      <c r="V66" s="179" t="s">
        <v>568</v>
      </c>
      <c r="W66" s="153" t="s">
        <v>537</v>
      </c>
      <c r="X66" s="38">
        <v>8</v>
      </c>
      <c r="Y66" s="38">
        <v>44</v>
      </c>
      <c r="Z66" s="63">
        <f t="shared" si="11"/>
        <v>52</v>
      </c>
      <c r="AA66" s="46">
        <f t="shared" ref="AA66:AA67" si="33">SUM(Z66/O66)</f>
        <v>0.8666666666666667</v>
      </c>
      <c r="AB66" s="156" t="s">
        <v>540</v>
      </c>
      <c r="AC66" s="44">
        <v>4</v>
      </c>
      <c r="AD66" s="44">
        <v>44</v>
      </c>
      <c r="AE66" s="64">
        <f t="shared" si="12"/>
        <v>48</v>
      </c>
      <c r="AF66" s="65">
        <f t="shared" si="27"/>
        <v>0.8</v>
      </c>
      <c r="AJ66" s="127">
        <f t="shared" si="16"/>
        <v>0</v>
      </c>
      <c r="AK66" s="128">
        <f t="shared" si="28"/>
        <v>0</v>
      </c>
      <c r="AL66" s="38">
        <f t="shared" si="21"/>
        <v>4</v>
      </c>
      <c r="AM66" s="63">
        <f t="shared" si="15"/>
        <v>18</v>
      </c>
    </row>
    <row r="67" spans="1:39" ht="33.75" hidden="1">
      <c r="A67" s="166">
        <v>64</v>
      </c>
      <c r="B67" s="297" t="s">
        <v>280</v>
      </c>
      <c r="C67" s="297" t="s">
        <v>281</v>
      </c>
      <c r="D67" s="272" t="s">
        <v>282</v>
      </c>
      <c r="E67" s="224" t="s">
        <v>283</v>
      </c>
      <c r="F67" s="39" t="s">
        <v>54</v>
      </c>
      <c r="G67" s="59">
        <v>4635132.37</v>
      </c>
      <c r="H67" s="59">
        <v>4635132.37</v>
      </c>
      <c r="I67" s="40">
        <v>3939862.51</v>
      </c>
      <c r="J67" s="161" t="s">
        <v>569</v>
      </c>
      <c r="K67" s="165" t="str">
        <f t="shared" si="23"/>
        <v>nie dotyczy</v>
      </c>
      <c r="L67" s="174" t="str">
        <f t="shared" si="24"/>
        <v>nie dotyczy</v>
      </c>
      <c r="M67" s="174" t="str">
        <f t="shared" si="7"/>
        <v>nie dotyczy</v>
      </c>
      <c r="N67" s="174" t="str">
        <f t="shared" si="8"/>
        <v>nie dotyczy</v>
      </c>
      <c r="O67" s="38">
        <v>60</v>
      </c>
      <c r="P67" s="60">
        <f t="shared" si="25"/>
        <v>0.73333333333333339</v>
      </c>
      <c r="Q67" s="61" t="str">
        <f t="shared" si="9"/>
        <v>NIE</v>
      </c>
      <c r="R67" s="221">
        <f t="shared" si="26"/>
        <v>44</v>
      </c>
      <c r="S67" s="44" t="str">
        <f t="shared" si="10"/>
        <v>TAK</v>
      </c>
      <c r="U67" s="123" t="s">
        <v>568</v>
      </c>
      <c r="V67" s="179" t="s">
        <v>568</v>
      </c>
      <c r="W67" s="153" t="s">
        <v>549</v>
      </c>
      <c r="X67" s="38">
        <v>8</v>
      </c>
      <c r="Y67" s="38">
        <v>28</v>
      </c>
      <c r="Z67" s="63">
        <f t="shared" si="11"/>
        <v>36</v>
      </c>
      <c r="AA67" s="46">
        <f t="shared" si="33"/>
        <v>0.6</v>
      </c>
      <c r="AB67" s="156" t="s">
        <v>532</v>
      </c>
      <c r="AC67" s="44">
        <v>8</v>
      </c>
      <c r="AD67" s="44">
        <v>44</v>
      </c>
      <c r="AE67" s="64">
        <f t="shared" si="12"/>
        <v>52</v>
      </c>
      <c r="AF67" s="65">
        <f t="shared" si="27"/>
        <v>0.8666666666666667</v>
      </c>
      <c r="AJ67" s="127">
        <f t="shared" si="16"/>
        <v>0</v>
      </c>
      <c r="AK67" s="128">
        <f t="shared" si="28"/>
        <v>0</v>
      </c>
      <c r="AL67" s="38">
        <f t="shared" si="21"/>
        <v>16</v>
      </c>
      <c r="AM67" s="63">
        <f t="shared" si="15"/>
        <v>18</v>
      </c>
    </row>
    <row r="68" spans="1:39" ht="157.5" hidden="1" customHeight="1">
      <c r="A68" s="136">
        <v>65</v>
      </c>
      <c r="B68" s="225" t="s">
        <v>284</v>
      </c>
      <c r="C68" s="153" t="s">
        <v>285</v>
      </c>
      <c r="D68" s="258" t="s">
        <v>730</v>
      </c>
      <c r="E68" s="258" t="s">
        <v>731</v>
      </c>
      <c r="F68" s="39" t="s">
        <v>54</v>
      </c>
      <c r="G68" s="59">
        <v>444747.47</v>
      </c>
      <c r="H68" s="59">
        <v>385634.27</v>
      </c>
      <c r="I68" s="40">
        <v>231380.55</v>
      </c>
      <c r="J68" s="161" t="s">
        <v>579</v>
      </c>
      <c r="K68" s="165">
        <f t="shared" ref="K68:K99" si="34">IF(J68="nie","nie dotyczy",I68/H68)</f>
        <v>0.59999996888243357</v>
      </c>
      <c r="L68" s="174">
        <f t="shared" ref="L68:L99" si="35">IF(J68="nie","nie dotyczy",H68*60%)</f>
        <v>231380.56200000001</v>
      </c>
      <c r="M68" s="174">
        <f t="shared" si="7"/>
        <v>34707.084300000002</v>
      </c>
      <c r="N68" s="174">
        <f t="shared" si="8"/>
        <v>196673.47769999999</v>
      </c>
      <c r="O68" s="38">
        <v>60</v>
      </c>
      <c r="P68" s="60">
        <f t="shared" ref="P68:P99" si="36">IF(Q68="tak",AK68,(AA68+AF68)/2)</f>
        <v>0.95833333333333326</v>
      </c>
      <c r="Q68" s="61" t="str">
        <f t="shared" si="9"/>
        <v>NIE</v>
      </c>
      <c r="R68" s="43">
        <f t="shared" ref="R68:R99" si="37">IF(Q68="NIE",(Z68+AE68)/2,"III oceniający")</f>
        <v>57.5</v>
      </c>
      <c r="S68" s="44" t="str">
        <f t="shared" si="10"/>
        <v>TAK</v>
      </c>
      <c r="U68" s="123" t="s">
        <v>577</v>
      </c>
      <c r="V68" s="179" t="s">
        <v>577</v>
      </c>
      <c r="W68" s="153" t="s">
        <v>531</v>
      </c>
      <c r="X68" s="38">
        <v>10</v>
      </c>
      <c r="Y68" s="38">
        <v>50</v>
      </c>
      <c r="Z68" s="63">
        <f t="shared" si="11"/>
        <v>60</v>
      </c>
      <c r="AA68" s="46">
        <f t="shared" ref="AA68:AA99" si="38">Z68/O68</f>
        <v>1</v>
      </c>
      <c r="AB68" s="156" t="s">
        <v>534</v>
      </c>
      <c r="AC68" s="44">
        <v>10</v>
      </c>
      <c r="AD68" s="44">
        <v>45</v>
      </c>
      <c r="AE68" s="64">
        <f t="shared" si="12"/>
        <v>55</v>
      </c>
      <c r="AF68" s="65">
        <f t="shared" ref="AF68:AF99" si="39">AE68/O68</f>
        <v>0.91666666666666663</v>
      </c>
      <c r="AJ68" s="127">
        <f t="shared" si="16"/>
        <v>0</v>
      </c>
      <c r="AK68" s="128">
        <f t="shared" ref="AK68:AK99" si="40">AJ68/O68</f>
        <v>0</v>
      </c>
      <c r="AL68" s="38">
        <f t="shared" si="21"/>
        <v>5</v>
      </c>
      <c r="AM68" s="63">
        <f t="shared" si="15"/>
        <v>18</v>
      </c>
    </row>
    <row r="69" spans="1:39" ht="67.5" hidden="1">
      <c r="A69" s="136">
        <v>66</v>
      </c>
      <c r="B69" s="225" t="s">
        <v>286</v>
      </c>
      <c r="C69" s="226" t="s">
        <v>621</v>
      </c>
      <c r="D69" s="258" t="s">
        <v>781</v>
      </c>
      <c r="E69" s="225" t="s">
        <v>287</v>
      </c>
      <c r="F69" s="39" t="s">
        <v>54</v>
      </c>
      <c r="G69" s="59">
        <v>584612.73</v>
      </c>
      <c r="H69" s="59">
        <v>584612.73</v>
      </c>
      <c r="I69" s="40">
        <v>496920.82</v>
      </c>
      <c r="J69" s="161" t="s">
        <v>569</v>
      </c>
      <c r="K69" s="165" t="str">
        <f t="shared" si="34"/>
        <v>nie dotyczy</v>
      </c>
      <c r="L69" s="174" t="str">
        <f t="shared" si="35"/>
        <v>nie dotyczy</v>
      </c>
      <c r="M69" s="174" t="str">
        <f t="shared" ref="M69:M132" si="41">IF(J69="nie","nie dotyczy",L69*15%)</f>
        <v>nie dotyczy</v>
      </c>
      <c r="N69" s="174" t="str">
        <f t="shared" ref="N69:N132" si="42">IF(J69="nie","nie dotyczy",L69*85%)</f>
        <v>nie dotyczy</v>
      </c>
      <c r="O69" s="38">
        <v>60</v>
      </c>
      <c r="P69" s="60">
        <f t="shared" si="36"/>
        <v>0.56666666666666665</v>
      </c>
      <c r="Q69" s="61" t="str">
        <f t="shared" ref="Q69:Q132" si="43">IF(OR(AND(AA69&lt;60%,AF69&lt;60%),AND(AA69&gt;=60%,AF69&lt;60%,AL69&lt;AM69),AND(AA69&gt;=60%,AF69&gt;=60%,AL69&lt;AM69),AND(AA69&lt;60%,AF69&gt;=60%,AL69&lt;AM69)),"NIE","TAK")</f>
        <v>NIE</v>
      </c>
      <c r="R69" s="43">
        <f t="shared" si="37"/>
        <v>34</v>
      </c>
      <c r="S69" s="44" t="str">
        <f t="shared" ref="S69:S132" si="44">IF(P69&gt;=60%,"TAK","NIE")</f>
        <v>NIE</v>
      </c>
      <c r="U69" s="123" t="s">
        <v>568</v>
      </c>
      <c r="V69" s="179" t="s">
        <v>568</v>
      </c>
      <c r="W69" s="153" t="s">
        <v>535</v>
      </c>
      <c r="X69" s="38">
        <v>10</v>
      </c>
      <c r="Y69" s="38">
        <v>24</v>
      </c>
      <c r="Z69" s="63">
        <f>SUM(X69:Y69)</f>
        <v>34</v>
      </c>
      <c r="AA69" s="46">
        <f>SUM(Z69/O69)</f>
        <v>0.56666666666666665</v>
      </c>
      <c r="AB69" s="156" t="s">
        <v>530</v>
      </c>
      <c r="AC69" s="44">
        <v>10</v>
      </c>
      <c r="AD69" s="44">
        <v>24</v>
      </c>
      <c r="AE69" s="64">
        <f t="shared" ref="AE69" si="45">SUM(AC69:AD69)</f>
        <v>34</v>
      </c>
      <c r="AF69" s="65">
        <f t="shared" si="39"/>
        <v>0.56666666666666665</v>
      </c>
      <c r="AJ69" s="127">
        <f t="shared" ref="AJ69:AJ132" si="46">SUM(AH69:AI69)</f>
        <v>0</v>
      </c>
      <c r="AK69" s="128">
        <f t="shared" si="40"/>
        <v>0</v>
      </c>
      <c r="AL69" s="38">
        <f t="shared" si="21"/>
        <v>0</v>
      </c>
      <c r="AM69" s="63">
        <f t="shared" ref="AM69:AM132" si="47">O69*30%</f>
        <v>18</v>
      </c>
    </row>
    <row r="70" spans="1:39" ht="84" hidden="1">
      <c r="A70" s="136">
        <v>67</v>
      </c>
      <c r="B70" s="225" t="s">
        <v>288</v>
      </c>
      <c r="C70" s="296" t="s">
        <v>289</v>
      </c>
      <c r="D70" s="258" t="s">
        <v>742</v>
      </c>
      <c r="E70" s="258" t="s">
        <v>743</v>
      </c>
      <c r="F70" s="39" t="s">
        <v>54</v>
      </c>
      <c r="G70" s="59">
        <v>1237414</v>
      </c>
      <c r="H70" s="59">
        <v>1237414</v>
      </c>
      <c r="I70" s="40">
        <v>525900.96</v>
      </c>
      <c r="J70" s="161" t="s">
        <v>569</v>
      </c>
      <c r="K70" s="165" t="str">
        <f t="shared" si="34"/>
        <v>nie dotyczy</v>
      </c>
      <c r="L70" s="174" t="str">
        <f t="shared" si="35"/>
        <v>nie dotyczy</v>
      </c>
      <c r="M70" s="174" t="str">
        <f t="shared" si="41"/>
        <v>nie dotyczy</v>
      </c>
      <c r="N70" s="174" t="str">
        <f t="shared" si="42"/>
        <v>nie dotyczy</v>
      </c>
      <c r="O70" s="38">
        <v>60</v>
      </c>
      <c r="P70" s="60">
        <f t="shared" si="36"/>
        <v>0.94166666666666665</v>
      </c>
      <c r="Q70" s="61" t="str">
        <f t="shared" si="43"/>
        <v>NIE</v>
      </c>
      <c r="R70" s="43">
        <f t="shared" si="37"/>
        <v>56.5</v>
      </c>
      <c r="S70" s="44" t="str">
        <f t="shared" si="44"/>
        <v>TAK</v>
      </c>
      <c r="U70" s="123" t="s">
        <v>577</v>
      </c>
      <c r="V70" s="179" t="s">
        <v>577</v>
      </c>
      <c r="W70" s="153" t="s">
        <v>552</v>
      </c>
      <c r="X70" s="38">
        <v>10</v>
      </c>
      <c r="Y70" s="38">
        <v>45</v>
      </c>
      <c r="Z70" s="63">
        <f t="shared" ref="Z70:Z132" si="48">SUM(X70:Y70)</f>
        <v>55</v>
      </c>
      <c r="AA70" s="46">
        <f t="shared" si="38"/>
        <v>0.91666666666666663</v>
      </c>
      <c r="AB70" s="156" t="s">
        <v>546</v>
      </c>
      <c r="AC70" s="44">
        <v>8</v>
      </c>
      <c r="AD70" s="44">
        <v>50</v>
      </c>
      <c r="AE70" s="64">
        <f t="shared" ref="AE70:AE132" si="49">SUM(AC70:AD70)</f>
        <v>58</v>
      </c>
      <c r="AF70" s="65">
        <f t="shared" si="39"/>
        <v>0.96666666666666667</v>
      </c>
      <c r="AJ70" s="127">
        <f t="shared" si="46"/>
        <v>0</v>
      </c>
      <c r="AK70" s="128">
        <f t="shared" si="40"/>
        <v>0</v>
      </c>
      <c r="AL70" s="38">
        <f t="shared" si="21"/>
        <v>3</v>
      </c>
      <c r="AM70" s="63">
        <f t="shared" si="47"/>
        <v>18</v>
      </c>
    </row>
    <row r="71" spans="1:39" ht="72" hidden="1">
      <c r="A71" s="136">
        <v>68</v>
      </c>
      <c r="B71" s="225" t="s">
        <v>290</v>
      </c>
      <c r="C71" s="153" t="s">
        <v>291</v>
      </c>
      <c r="D71" s="258" t="s">
        <v>760</v>
      </c>
      <c r="E71" s="258" t="s">
        <v>761</v>
      </c>
      <c r="F71" s="39" t="s">
        <v>54</v>
      </c>
      <c r="G71" s="59">
        <v>228000</v>
      </c>
      <c r="H71" s="59">
        <v>228000</v>
      </c>
      <c r="I71" s="40">
        <v>136800</v>
      </c>
      <c r="J71" s="161" t="s">
        <v>579</v>
      </c>
      <c r="K71" s="165">
        <f t="shared" si="34"/>
        <v>0.6</v>
      </c>
      <c r="L71" s="174">
        <f t="shared" si="35"/>
        <v>136800</v>
      </c>
      <c r="M71" s="174">
        <f t="shared" si="41"/>
        <v>20520</v>
      </c>
      <c r="N71" s="174">
        <f t="shared" si="42"/>
        <v>116280</v>
      </c>
      <c r="O71" s="38">
        <v>60</v>
      </c>
      <c r="P71" s="60">
        <f t="shared" si="36"/>
        <v>0.85</v>
      </c>
      <c r="Q71" s="61" t="str">
        <f t="shared" si="43"/>
        <v>NIE</v>
      </c>
      <c r="R71" s="43">
        <f t="shared" si="37"/>
        <v>51</v>
      </c>
      <c r="S71" s="44" t="str">
        <f t="shared" si="44"/>
        <v>TAK</v>
      </c>
      <c r="U71" s="123" t="s">
        <v>568</v>
      </c>
      <c r="V71" s="179" t="s">
        <v>568</v>
      </c>
      <c r="W71" s="153" t="s">
        <v>545</v>
      </c>
      <c r="X71" s="38">
        <v>9</v>
      </c>
      <c r="Y71" s="38">
        <v>40</v>
      </c>
      <c r="Z71" s="63">
        <f>SUM(X71:Y71)</f>
        <v>49</v>
      </c>
      <c r="AA71" s="46">
        <f>SUM(Z71/O71)</f>
        <v>0.81666666666666665</v>
      </c>
      <c r="AB71" s="156" t="s">
        <v>533</v>
      </c>
      <c r="AC71" s="44">
        <v>8</v>
      </c>
      <c r="AD71" s="44">
        <v>45</v>
      </c>
      <c r="AE71" s="64">
        <f t="shared" si="49"/>
        <v>53</v>
      </c>
      <c r="AF71" s="65">
        <f t="shared" si="39"/>
        <v>0.8833333333333333</v>
      </c>
      <c r="AJ71" s="127">
        <f t="shared" si="46"/>
        <v>0</v>
      </c>
      <c r="AK71" s="128">
        <f t="shared" si="40"/>
        <v>0</v>
      </c>
      <c r="AL71" s="38">
        <f t="shared" si="21"/>
        <v>4</v>
      </c>
      <c r="AM71" s="63">
        <f t="shared" si="47"/>
        <v>18</v>
      </c>
    </row>
    <row r="72" spans="1:39" ht="33.75" hidden="1">
      <c r="A72" s="136">
        <v>69</v>
      </c>
      <c r="B72" s="225" t="s">
        <v>292</v>
      </c>
      <c r="C72" s="153" t="s">
        <v>293</v>
      </c>
      <c r="D72" s="12" t="s">
        <v>294</v>
      </c>
      <c r="E72" s="12" t="s">
        <v>295</v>
      </c>
      <c r="F72" s="39" t="s">
        <v>54</v>
      </c>
      <c r="G72" s="59">
        <v>7973000</v>
      </c>
      <c r="H72" s="59">
        <v>4523000</v>
      </c>
      <c r="I72" s="40">
        <v>2385000</v>
      </c>
      <c r="J72" s="161" t="s">
        <v>569</v>
      </c>
      <c r="K72" s="165" t="str">
        <f t="shared" si="34"/>
        <v>nie dotyczy</v>
      </c>
      <c r="L72" s="174" t="str">
        <f t="shared" si="35"/>
        <v>nie dotyczy</v>
      </c>
      <c r="M72" s="174" t="str">
        <f t="shared" si="41"/>
        <v>nie dotyczy</v>
      </c>
      <c r="N72" s="174" t="str">
        <f t="shared" si="42"/>
        <v>nie dotyczy</v>
      </c>
      <c r="O72" s="38">
        <v>60</v>
      </c>
      <c r="P72" s="60">
        <f t="shared" si="36"/>
        <v>0.90833333333333333</v>
      </c>
      <c r="Q72" s="61" t="str">
        <f t="shared" si="43"/>
        <v>NIE</v>
      </c>
      <c r="R72" s="43">
        <f t="shared" si="37"/>
        <v>54.5</v>
      </c>
      <c r="S72" s="44" t="str">
        <f t="shared" si="44"/>
        <v>TAK</v>
      </c>
      <c r="U72" s="123" t="s">
        <v>577</v>
      </c>
      <c r="V72" s="179" t="s">
        <v>577</v>
      </c>
      <c r="W72" s="153" t="s">
        <v>538</v>
      </c>
      <c r="X72" s="38">
        <v>9</v>
      </c>
      <c r="Y72" s="38">
        <v>40</v>
      </c>
      <c r="Z72" s="63">
        <f t="shared" si="48"/>
        <v>49</v>
      </c>
      <c r="AA72" s="46">
        <f t="shared" si="38"/>
        <v>0.81666666666666665</v>
      </c>
      <c r="AB72" s="156" t="s">
        <v>550</v>
      </c>
      <c r="AC72" s="44">
        <v>10</v>
      </c>
      <c r="AD72" s="44">
        <v>50</v>
      </c>
      <c r="AE72" s="64">
        <f t="shared" si="49"/>
        <v>60</v>
      </c>
      <c r="AF72" s="65">
        <f t="shared" si="39"/>
        <v>1</v>
      </c>
      <c r="AJ72" s="127">
        <f t="shared" si="46"/>
        <v>0</v>
      </c>
      <c r="AK72" s="128">
        <f t="shared" si="40"/>
        <v>0</v>
      </c>
      <c r="AL72" s="38">
        <f t="shared" si="21"/>
        <v>11</v>
      </c>
      <c r="AM72" s="63">
        <f t="shared" si="47"/>
        <v>18</v>
      </c>
    </row>
    <row r="73" spans="1:39" ht="33.75" hidden="1">
      <c r="A73" s="136">
        <v>70</v>
      </c>
      <c r="B73" s="225" t="s">
        <v>296</v>
      </c>
      <c r="C73" s="226" t="s">
        <v>297</v>
      </c>
      <c r="D73" s="225" t="s">
        <v>622</v>
      </c>
      <c r="E73" s="225" t="s">
        <v>623</v>
      </c>
      <c r="F73" s="39" t="s">
        <v>54</v>
      </c>
      <c r="G73" s="59">
        <v>8409800</v>
      </c>
      <c r="H73" s="59">
        <v>8409800</v>
      </c>
      <c r="I73" s="40">
        <v>7148330</v>
      </c>
      <c r="J73" s="161" t="s">
        <v>569</v>
      </c>
      <c r="K73" s="165" t="str">
        <f t="shared" si="34"/>
        <v>nie dotyczy</v>
      </c>
      <c r="L73" s="174" t="str">
        <f t="shared" si="35"/>
        <v>nie dotyczy</v>
      </c>
      <c r="M73" s="174" t="str">
        <f t="shared" si="41"/>
        <v>nie dotyczy</v>
      </c>
      <c r="N73" s="174" t="str">
        <f t="shared" si="42"/>
        <v>nie dotyczy</v>
      </c>
      <c r="O73" s="38">
        <v>60</v>
      </c>
      <c r="P73" s="60">
        <f t="shared" si="36"/>
        <v>0.29166666666666669</v>
      </c>
      <c r="Q73" s="61" t="str">
        <f t="shared" si="43"/>
        <v>NIE</v>
      </c>
      <c r="R73" s="43">
        <f t="shared" si="37"/>
        <v>17.5</v>
      </c>
      <c r="S73" s="44" t="str">
        <f t="shared" si="44"/>
        <v>NIE</v>
      </c>
      <c r="U73" s="123" t="s">
        <v>577</v>
      </c>
      <c r="V73" s="179" t="s">
        <v>577</v>
      </c>
      <c r="W73" s="153" t="s">
        <v>551</v>
      </c>
      <c r="X73" s="38">
        <v>5</v>
      </c>
      <c r="Y73" s="38">
        <v>5</v>
      </c>
      <c r="Z73" s="63">
        <f t="shared" si="48"/>
        <v>10</v>
      </c>
      <c r="AA73" s="46">
        <f t="shared" si="38"/>
        <v>0.16666666666666666</v>
      </c>
      <c r="AB73" s="156" t="s">
        <v>548</v>
      </c>
      <c r="AC73" s="44">
        <v>4</v>
      </c>
      <c r="AD73" s="44">
        <v>21</v>
      </c>
      <c r="AE73" s="64">
        <f t="shared" si="49"/>
        <v>25</v>
      </c>
      <c r="AF73" s="65">
        <f t="shared" si="39"/>
        <v>0.41666666666666669</v>
      </c>
      <c r="AJ73" s="127">
        <f t="shared" si="46"/>
        <v>0</v>
      </c>
      <c r="AK73" s="128">
        <f t="shared" si="40"/>
        <v>0</v>
      </c>
      <c r="AL73" s="38">
        <f t="shared" si="21"/>
        <v>15</v>
      </c>
      <c r="AM73" s="63">
        <f t="shared" si="47"/>
        <v>18</v>
      </c>
    </row>
    <row r="74" spans="1:39" ht="56.25" hidden="1">
      <c r="A74" s="139">
        <v>71</v>
      </c>
      <c r="B74" s="301" t="s">
        <v>298</v>
      </c>
      <c r="C74" s="301" t="s">
        <v>299</v>
      </c>
      <c r="D74" s="260" t="s">
        <v>745</v>
      </c>
      <c r="E74" s="309" t="s">
        <v>300</v>
      </c>
      <c r="F74" s="39" t="s">
        <v>54</v>
      </c>
      <c r="G74" s="59">
        <v>24229200</v>
      </c>
      <c r="H74" s="59">
        <v>24229200</v>
      </c>
      <c r="I74" s="40">
        <v>20594820</v>
      </c>
      <c r="J74" s="161" t="s">
        <v>569</v>
      </c>
      <c r="K74" s="165" t="str">
        <f t="shared" si="34"/>
        <v>nie dotyczy</v>
      </c>
      <c r="L74" s="174" t="str">
        <f t="shared" si="35"/>
        <v>nie dotyczy</v>
      </c>
      <c r="M74" s="174" t="str">
        <f t="shared" si="41"/>
        <v>nie dotyczy</v>
      </c>
      <c r="N74" s="174" t="str">
        <f t="shared" si="42"/>
        <v>nie dotyczy</v>
      </c>
      <c r="O74" s="38">
        <v>60</v>
      </c>
      <c r="P74" s="60">
        <f t="shared" si="36"/>
        <v>1</v>
      </c>
      <c r="Q74" s="61" t="str">
        <f t="shared" si="43"/>
        <v>TAK</v>
      </c>
      <c r="R74" s="221" t="str">
        <f t="shared" si="37"/>
        <v>III oceniający</v>
      </c>
      <c r="S74" s="44" t="str">
        <f t="shared" si="44"/>
        <v>TAK</v>
      </c>
      <c r="U74" s="123" t="s">
        <v>577</v>
      </c>
      <c r="V74" s="179" t="s">
        <v>577</v>
      </c>
      <c r="W74" s="153" t="s">
        <v>542</v>
      </c>
      <c r="X74" s="38">
        <v>10</v>
      </c>
      <c r="Y74" s="38">
        <v>40</v>
      </c>
      <c r="Z74" s="63">
        <f t="shared" si="48"/>
        <v>50</v>
      </c>
      <c r="AA74" s="46">
        <f t="shared" si="38"/>
        <v>0.83333333333333337</v>
      </c>
      <c r="AB74" s="156" t="s">
        <v>539</v>
      </c>
      <c r="AC74" s="44">
        <v>7</v>
      </c>
      <c r="AD74" s="44">
        <v>0</v>
      </c>
      <c r="AE74" s="64">
        <f t="shared" si="49"/>
        <v>7</v>
      </c>
      <c r="AF74" s="65">
        <f t="shared" si="39"/>
        <v>0.11666666666666667</v>
      </c>
      <c r="AG74" s="130" t="s">
        <v>552</v>
      </c>
      <c r="AH74" s="130">
        <v>10</v>
      </c>
      <c r="AI74" s="130">
        <v>50</v>
      </c>
      <c r="AJ74" s="127">
        <f t="shared" si="46"/>
        <v>60</v>
      </c>
      <c r="AK74" s="128">
        <f t="shared" si="40"/>
        <v>1</v>
      </c>
      <c r="AL74" s="38">
        <f t="shared" si="21"/>
        <v>43</v>
      </c>
      <c r="AM74" s="63">
        <f t="shared" si="47"/>
        <v>18</v>
      </c>
    </row>
    <row r="75" spans="1:39" ht="74.25" hidden="1" customHeight="1">
      <c r="A75" s="139">
        <v>72</v>
      </c>
      <c r="B75" s="267" t="s">
        <v>301</v>
      </c>
      <c r="C75" s="267" t="s">
        <v>302</v>
      </c>
      <c r="D75" s="258" t="s">
        <v>749</v>
      </c>
      <c r="E75" s="310" t="s">
        <v>796</v>
      </c>
      <c r="F75" s="39" t="s">
        <v>54</v>
      </c>
      <c r="G75" s="59">
        <v>20405978.66</v>
      </c>
      <c r="H75" s="59">
        <v>20405978.66</v>
      </c>
      <c r="I75" s="40">
        <v>10086096.529999999</v>
      </c>
      <c r="J75" s="161" t="s">
        <v>569</v>
      </c>
      <c r="K75" s="165" t="str">
        <f t="shared" si="34"/>
        <v>nie dotyczy</v>
      </c>
      <c r="L75" s="174" t="str">
        <f t="shared" si="35"/>
        <v>nie dotyczy</v>
      </c>
      <c r="M75" s="174" t="str">
        <f t="shared" si="41"/>
        <v>nie dotyczy</v>
      </c>
      <c r="N75" s="174" t="str">
        <f t="shared" si="42"/>
        <v>nie dotyczy</v>
      </c>
      <c r="O75" s="38">
        <v>60</v>
      </c>
      <c r="P75" s="60">
        <f t="shared" si="36"/>
        <v>1</v>
      </c>
      <c r="Q75" s="61" t="str">
        <f t="shared" si="43"/>
        <v>TAK</v>
      </c>
      <c r="R75" s="221" t="str">
        <f t="shared" si="37"/>
        <v>III oceniający</v>
      </c>
      <c r="S75" s="44" t="str">
        <f t="shared" si="44"/>
        <v>TAK</v>
      </c>
      <c r="U75" s="123" t="s">
        <v>577</v>
      </c>
      <c r="V75" s="179" t="s">
        <v>577</v>
      </c>
      <c r="W75" s="153" t="s">
        <v>542</v>
      </c>
      <c r="X75" s="38">
        <v>10</v>
      </c>
      <c r="Y75" s="38">
        <v>45</v>
      </c>
      <c r="Z75" s="63">
        <f t="shared" si="48"/>
        <v>55</v>
      </c>
      <c r="AA75" s="46">
        <f t="shared" si="38"/>
        <v>0.91666666666666663</v>
      </c>
      <c r="AB75" s="156" t="s">
        <v>539</v>
      </c>
      <c r="AC75" s="44">
        <v>7</v>
      </c>
      <c r="AD75" s="44">
        <v>0</v>
      </c>
      <c r="AE75" s="64">
        <f t="shared" si="49"/>
        <v>7</v>
      </c>
      <c r="AF75" s="65">
        <f t="shared" si="39"/>
        <v>0.11666666666666667</v>
      </c>
      <c r="AG75" s="130" t="s">
        <v>552</v>
      </c>
      <c r="AH75" s="130">
        <v>10</v>
      </c>
      <c r="AI75" s="130">
        <v>50</v>
      </c>
      <c r="AJ75" s="127">
        <f t="shared" si="46"/>
        <v>60</v>
      </c>
      <c r="AK75" s="128">
        <f t="shared" si="40"/>
        <v>1</v>
      </c>
      <c r="AL75" s="38">
        <f t="shared" si="21"/>
        <v>48</v>
      </c>
      <c r="AM75" s="63">
        <f t="shared" si="47"/>
        <v>18</v>
      </c>
    </row>
    <row r="76" spans="1:39" ht="45" hidden="1">
      <c r="A76" s="136">
        <v>73</v>
      </c>
      <c r="B76" s="225" t="s">
        <v>303</v>
      </c>
      <c r="C76" s="153" t="s">
        <v>304</v>
      </c>
      <c r="D76" s="283" t="s">
        <v>305</v>
      </c>
      <c r="E76" s="225" t="s">
        <v>306</v>
      </c>
      <c r="F76" s="39" t="s">
        <v>54</v>
      </c>
      <c r="G76" s="59">
        <v>2464279.9</v>
      </c>
      <c r="H76" s="59">
        <v>2464279.9</v>
      </c>
      <c r="I76" s="40">
        <v>2094637.91</v>
      </c>
      <c r="J76" s="161" t="s">
        <v>569</v>
      </c>
      <c r="K76" s="165" t="str">
        <f t="shared" si="34"/>
        <v>nie dotyczy</v>
      </c>
      <c r="L76" s="174" t="str">
        <f t="shared" si="35"/>
        <v>nie dotyczy</v>
      </c>
      <c r="M76" s="174" t="str">
        <f t="shared" si="41"/>
        <v>nie dotyczy</v>
      </c>
      <c r="N76" s="174" t="str">
        <f t="shared" si="42"/>
        <v>nie dotyczy</v>
      </c>
      <c r="O76" s="38">
        <v>60</v>
      </c>
      <c r="P76" s="60">
        <f t="shared" si="36"/>
        <v>0.73333333333333328</v>
      </c>
      <c r="Q76" s="61" t="str">
        <f t="shared" si="43"/>
        <v>NIE</v>
      </c>
      <c r="R76" s="43">
        <f t="shared" si="37"/>
        <v>44</v>
      </c>
      <c r="S76" s="44" t="str">
        <f t="shared" si="44"/>
        <v>TAK</v>
      </c>
      <c r="U76" s="123" t="s">
        <v>577</v>
      </c>
      <c r="V76" s="179" t="s">
        <v>577</v>
      </c>
      <c r="W76" s="153" t="s">
        <v>541</v>
      </c>
      <c r="X76" s="38">
        <v>10</v>
      </c>
      <c r="Y76" s="38">
        <v>34</v>
      </c>
      <c r="Z76" s="63">
        <f t="shared" si="48"/>
        <v>44</v>
      </c>
      <c r="AA76" s="46">
        <f t="shared" si="38"/>
        <v>0.73333333333333328</v>
      </c>
      <c r="AB76" s="156" t="s">
        <v>553</v>
      </c>
      <c r="AC76" s="44">
        <v>10</v>
      </c>
      <c r="AD76" s="44">
        <v>34</v>
      </c>
      <c r="AE76" s="64">
        <f t="shared" si="49"/>
        <v>44</v>
      </c>
      <c r="AF76" s="65">
        <f t="shared" si="39"/>
        <v>0.73333333333333328</v>
      </c>
      <c r="AJ76" s="127">
        <f t="shared" si="46"/>
        <v>0</v>
      </c>
      <c r="AK76" s="128">
        <f t="shared" si="40"/>
        <v>0</v>
      </c>
      <c r="AL76" s="38">
        <f t="shared" si="21"/>
        <v>0</v>
      </c>
      <c r="AM76" s="63">
        <f t="shared" si="47"/>
        <v>18</v>
      </c>
    </row>
    <row r="77" spans="1:39" ht="78.75" hidden="1">
      <c r="A77" s="136">
        <v>74</v>
      </c>
      <c r="B77" s="225" t="s">
        <v>307</v>
      </c>
      <c r="C77" s="153" t="s">
        <v>308</v>
      </c>
      <c r="D77" s="225" t="s">
        <v>309</v>
      </c>
      <c r="E77" s="225" t="s">
        <v>762</v>
      </c>
      <c r="F77" s="39" t="s">
        <v>54</v>
      </c>
      <c r="G77" s="59">
        <v>4310535.33</v>
      </c>
      <c r="H77" s="59">
        <v>4013427.97</v>
      </c>
      <c r="I77" s="40">
        <v>3411413.77</v>
      </c>
      <c r="J77" s="161" t="s">
        <v>569</v>
      </c>
      <c r="K77" s="165" t="str">
        <f t="shared" si="34"/>
        <v>nie dotyczy</v>
      </c>
      <c r="L77" s="174" t="str">
        <f t="shared" si="35"/>
        <v>nie dotyczy</v>
      </c>
      <c r="M77" s="174" t="str">
        <f t="shared" si="41"/>
        <v>nie dotyczy</v>
      </c>
      <c r="N77" s="174" t="str">
        <f t="shared" si="42"/>
        <v>nie dotyczy</v>
      </c>
      <c r="O77" s="38">
        <v>60</v>
      </c>
      <c r="P77" s="60">
        <f t="shared" si="36"/>
        <v>0.94166666666666665</v>
      </c>
      <c r="Q77" s="61" t="str">
        <f t="shared" si="43"/>
        <v>NIE</v>
      </c>
      <c r="R77" s="43">
        <f t="shared" si="37"/>
        <v>56.5</v>
      </c>
      <c r="S77" s="44" t="str">
        <f t="shared" si="44"/>
        <v>TAK</v>
      </c>
      <c r="U77" s="123" t="s">
        <v>568</v>
      </c>
      <c r="V77" s="179" t="s">
        <v>568</v>
      </c>
      <c r="W77" s="153" t="s">
        <v>532</v>
      </c>
      <c r="X77" s="38">
        <v>8</v>
      </c>
      <c r="Y77" s="38">
        <v>50</v>
      </c>
      <c r="Z77" s="63">
        <f>SUM(X77:Y77)</f>
        <v>58</v>
      </c>
      <c r="AA77" s="46">
        <f>SUM(Z77/O77)</f>
        <v>0.96666666666666667</v>
      </c>
      <c r="AB77" s="156" t="s">
        <v>530</v>
      </c>
      <c r="AC77" s="44">
        <v>5</v>
      </c>
      <c r="AD77" s="44">
        <v>50</v>
      </c>
      <c r="AE77" s="64">
        <f t="shared" si="49"/>
        <v>55</v>
      </c>
      <c r="AF77" s="65">
        <f t="shared" si="39"/>
        <v>0.91666666666666663</v>
      </c>
      <c r="AJ77" s="127">
        <f t="shared" si="46"/>
        <v>0</v>
      </c>
      <c r="AK77" s="128">
        <f t="shared" si="40"/>
        <v>0</v>
      </c>
      <c r="AL77" s="38">
        <f t="shared" si="21"/>
        <v>3</v>
      </c>
      <c r="AM77" s="63">
        <f t="shared" si="47"/>
        <v>18</v>
      </c>
    </row>
    <row r="78" spans="1:39" ht="33.75" hidden="1">
      <c r="A78" s="136">
        <v>75</v>
      </c>
      <c r="B78" s="220" t="s">
        <v>310</v>
      </c>
      <c r="C78" s="226" t="s">
        <v>311</v>
      </c>
      <c r="D78" s="220" t="s">
        <v>312</v>
      </c>
      <c r="E78" s="220" t="s">
        <v>802</v>
      </c>
      <c r="F78" s="39" t="s">
        <v>54</v>
      </c>
      <c r="G78" s="59">
        <v>3500000</v>
      </c>
      <c r="H78" s="59">
        <v>3500000</v>
      </c>
      <c r="I78" s="40">
        <v>2975000</v>
      </c>
      <c r="J78" s="161" t="s">
        <v>569</v>
      </c>
      <c r="K78" s="165" t="str">
        <f t="shared" si="34"/>
        <v>nie dotyczy</v>
      </c>
      <c r="L78" s="174" t="str">
        <f t="shared" si="35"/>
        <v>nie dotyczy</v>
      </c>
      <c r="M78" s="174" t="str">
        <f t="shared" si="41"/>
        <v>nie dotyczy</v>
      </c>
      <c r="N78" s="174" t="str">
        <f t="shared" si="42"/>
        <v>nie dotyczy</v>
      </c>
      <c r="O78" s="38">
        <v>60</v>
      </c>
      <c r="P78" s="60">
        <f t="shared" si="36"/>
        <v>0.91666666666666663</v>
      </c>
      <c r="Q78" s="61" t="str">
        <f t="shared" si="43"/>
        <v>NIE</v>
      </c>
      <c r="R78" s="43">
        <f t="shared" si="37"/>
        <v>55</v>
      </c>
      <c r="S78" s="44" t="str">
        <f t="shared" si="44"/>
        <v>TAK</v>
      </c>
      <c r="U78" s="123" t="s">
        <v>577</v>
      </c>
      <c r="V78" s="179" t="s">
        <v>577</v>
      </c>
      <c r="W78" s="153" t="s">
        <v>552</v>
      </c>
      <c r="X78" s="38">
        <v>10</v>
      </c>
      <c r="Y78" s="38">
        <v>45</v>
      </c>
      <c r="Z78" s="63">
        <f t="shared" si="48"/>
        <v>55</v>
      </c>
      <c r="AA78" s="46">
        <f t="shared" si="38"/>
        <v>0.91666666666666663</v>
      </c>
      <c r="AB78" s="156" t="s">
        <v>531</v>
      </c>
      <c r="AC78" s="44">
        <v>10</v>
      </c>
      <c r="AD78" s="44">
        <v>45</v>
      </c>
      <c r="AE78" s="64">
        <f t="shared" si="49"/>
        <v>55</v>
      </c>
      <c r="AF78" s="65">
        <f t="shared" si="39"/>
        <v>0.91666666666666663</v>
      </c>
      <c r="AJ78" s="127">
        <f t="shared" si="46"/>
        <v>0</v>
      </c>
      <c r="AK78" s="128">
        <f t="shared" si="40"/>
        <v>0</v>
      </c>
      <c r="AL78" s="38">
        <f t="shared" si="21"/>
        <v>0</v>
      </c>
      <c r="AM78" s="63">
        <f t="shared" si="47"/>
        <v>18</v>
      </c>
    </row>
    <row r="79" spans="1:39" ht="67.5" hidden="1">
      <c r="A79" s="136">
        <v>76</v>
      </c>
      <c r="B79" s="225" t="s">
        <v>313</v>
      </c>
      <c r="C79" s="153" t="s">
        <v>314</v>
      </c>
      <c r="D79" s="258" t="s">
        <v>784</v>
      </c>
      <c r="E79" s="225" t="s">
        <v>815</v>
      </c>
      <c r="F79" s="39" t="s">
        <v>54</v>
      </c>
      <c r="G79" s="59">
        <v>247960</v>
      </c>
      <c r="H79" s="59">
        <v>239240</v>
      </c>
      <c r="I79" s="40">
        <v>143544</v>
      </c>
      <c r="J79" s="161" t="s">
        <v>569</v>
      </c>
      <c r="K79" s="165" t="str">
        <f t="shared" si="34"/>
        <v>nie dotyczy</v>
      </c>
      <c r="L79" s="174" t="str">
        <f t="shared" si="35"/>
        <v>nie dotyczy</v>
      </c>
      <c r="M79" s="174" t="str">
        <f t="shared" si="41"/>
        <v>nie dotyczy</v>
      </c>
      <c r="N79" s="174" t="str">
        <f t="shared" si="42"/>
        <v>nie dotyczy</v>
      </c>
      <c r="O79" s="38">
        <v>60</v>
      </c>
      <c r="P79" s="60">
        <f t="shared" si="36"/>
        <v>0.52500000000000002</v>
      </c>
      <c r="Q79" s="61" t="str">
        <f t="shared" si="43"/>
        <v>NIE</v>
      </c>
      <c r="R79" s="43">
        <f t="shared" si="37"/>
        <v>31.5</v>
      </c>
      <c r="S79" s="44" t="str">
        <f t="shared" si="44"/>
        <v>NIE</v>
      </c>
      <c r="U79" s="123" t="s">
        <v>568</v>
      </c>
      <c r="V79" s="179" t="s">
        <v>568</v>
      </c>
      <c r="W79" s="153" t="s">
        <v>550</v>
      </c>
      <c r="X79" s="38">
        <v>5</v>
      </c>
      <c r="Y79" s="38">
        <v>29</v>
      </c>
      <c r="Z79" s="63">
        <f>SUM(X79:Y79)</f>
        <v>34</v>
      </c>
      <c r="AA79" s="46">
        <f>SUM(Z79/O79)</f>
        <v>0.56666666666666665</v>
      </c>
      <c r="AB79" s="156" t="s">
        <v>535</v>
      </c>
      <c r="AC79" s="44">
        <v>5</v>
      </c>
      <c r="AD79" s="44">
        <v>24</v>
      </c>
      <c r="AE79" s="64">
        <f t="shared" si="49"/>
        <v>29</v>
      </c>
      <c r="AF79" s="65">
        <f t="shared" si="39"/>
        <v>0.48333333333333334</v>
      </c>
      <c r="AJ79" s="127">
        <f t="shared" si="46"/>
        <v>0</v>
      </c>
      <c r="AK79" s="128">
        <f t="shared" si="40"/>
        <v>0</v>
      </c>
      <c r="AL79" s="38">
        <f t="shared" si="21"/>
        <v>5</v>
      </c>
      <c r="AM79" s="63">
        <f t="shared" si="47"/>
        <v>18</v>
      </c>
    </row>
    <row r="80" spans="1:39" ht="48" hidden="1">
      <c r="A80" s="136">
        <v>77</v>
      </c>
      <c r="B80" s="220" t="s">
        <v>315</v>
      </c>
      <c r="C80" s="226" t="s">
        <v>316</v>
      </c>
      <c r="D80" s="258" t="s">
        <v>763</v>
      </c>
      <c r="E80" s="258" t="s">
        <v>764</v>
      </c>
      <c r="F80" s="39" t="s">
        <v>54</v>
      </c>
      <c r="G80" s="59">
        <v>664886.38</v>
      </c>
      <c r="H80" s="59">
        <v>562079</v>
      </c>
      <c r="I80" s="40">
        <v>337247.4</v>
      </c>
      <c r="J80" s="161" t="s">
        <v>569</v>
      </c>
      <c r="K80" s="165" t="str">
        <f t="shared" si="34"/>
        <v>nie dotyczy</v>
      </c>
      <c r="L80" s="174" t="str">
        <f t="shared" si="35"/>
        <v>nie dotyczy</v>
      </c>
      <c r="M80" s="174" t="str">
        <f t="shared" si="41"/>
        <v>nie dotyczy</v>
      </c>
      <c r="N80" s="174" t="str">
        <f t="shared" si="42"/>
        <v>nie dotyczy</v>
      </c>
      <c r="O80" s="38">
        <v>60</v>
      </c>
      <c r="P80" s="60">
        <f t="shared" si="36"/>
        <v>0.91666666666666663</v>
      </c>
      <c r="Q80" s="61" t="str">
        <f t="shared" si="43"/>
        <v>NIE</v>
      </c>
      <c r="R80" s="43">
        <f t="shared" si="37"/>
        <v>55</v>
      </c>
      <c r="S80" s="44" t="str">
        <f t="shared" si="44"/>
        <v>TAK</v>
      </c>
      <c r="U80" s="123" t="s">
        <v>577</v>
      </c>
      <c r="V80" s="179" t="s">
        <v>577</v>
      </c>
      <c r="W80" s="153" t="s">
        <v>534</v>
      </c>
      <c r="X80" s="38">
        <v>3</v>
      </c>
      <c r="Y80" s="38">
        <v>50</v>
      </c>
      <c r="Z80" s="63">
        <f t="shared" si="48"/>
        <v>53</v>
      </c>
      <c r="AA80" s="46">
        <f t="shared" si="38"/>
        <v>0.8833333333333333</v>
      </c>
      <c r="AB80" s="156" t="s">
        <v>533</v>
      </c>
      <c r="AC80" s="44">
        <v>7</v>
      </c>
      <c r="AD80" s="44">
        <v>50</v>
      </c>
      <c r="AE80" s="64">
        <f t="shared" si="49"/>
        <v>57</v>
      </c>
      <c r="AF80" s="65">
        <f t="shared" si="39"/>
        <v>0.95</v>
      </c>
      <c r="AJ80" s="127">
        <f t="shared" si="46"/>
        <v>0</v>
      </c>
      <c r="AK80" s="128">
        <f t="shared" si="40"/>
        <v>0</v>
      </c>
      <c r="AL80" s="38">
        <f t="shared" si="21"/>
        <v>4</v>
      </c>
      <c r="AM80" s="63">
        <f t="shared" si="47"/>
        <v>18</v>
      </c>
    </row>
    <row r="81" spans="1:39" ht="56.25" hidden="1">
      <c r="A81" s="139">
        <v>78</v>
      </c>
      <c r="B81" s="267" t="s">
        <v>317</v>
      </c>
      <c r="C81" s="267" t="s">
        <v>318</v>
      </c>
      <c r="D81" s="267" t="s">
        <v>319</v>
      </c>
      <c r="E81" s="267" t="s">
        <v>320</v>
      </c>
      <c r="F81" s="39" t="s">
        <v>54</v>
      </c>
      <c r="G81" s="59">
        <v>32288999.620000001</v>
      </c>
      <c r="H81" s="59">
        <v>32288999.620000001</v>
      </c>
      <c r="I81" s="40">
        <v>27445649.66</v>
      </c>
      <c r="J81" s="161" t="s">
        <v>569</v>
      </c>
      <c r="K81" s="165" t="str">
        <f t="shared" si="34"/>
        <v>nie dotyczy</v>
      </c>
      <c r="L81" s="174" t="str">
        <f t="shared" si="35"/>
        <v>nie dotyczy</v>
      </c>
      <c r="M81" s="174" t="str">
        <f t="shared" si="41"/>
        <v>nie dotyczy</v>
      </c>
      <c r="N81" s="174" t="str">
        <f t="shared" si="42"/>
        <v>nie dotyczy</v>
      </c>
      <c r="O81" s="38">
        <v>60</v>
      </c>
      <c r="P81" s="60">
        <f t="shared" si="36"/>
        <v>0.91666666666666663</v>
      </c>
      <c r="Q81" s="61" t="str">
        <f t="shared" si="43"/>
        <v>NIE</v>
      </c>
      <c r="R81" s="43">
        <f t="shared" si="37"/>
        <v>55</v>
      </c>
      <c r="S81" s="44" t="str">
        <f t="shared" si="44"/>
        <v>TAK</v>
      </c>
      <c r="U81" s="123" t="s">
        <v>577</v>
      </c>
      <c r="V81" s="179" t="s">
        <v>577</v>
      </c>
      <c r="W81" s="153" t="s">
        <v>538</v>
      </c>
      <c r="X81" s="38">
        <v>5</v>
      </c>
      <c r="Y81" s="38">
        <v>50</v>
      </c>
      <c r="Z81" s="63">
        <f t="shared" si="48"/>
        <v>55</v>
      </c>
      <c r="AA81" s="46">
        <f t="shared" si="38"/>
        <v>0.91666666666666663</v>
      </c>
      <c r="AB81" s="156" t="s">
        <v>542</v>
      </c>
      <c r="AC81" s="44">
        <v>5</v>
      </c>
      <c r="AD81" s="44">
        <v>50</v>
      </c>
      <c r="AE81" s="64">
        <f t="shared" si="49"/>
        <v>55</v>
      </c>
      <c r="AF81" s="65">
        <f t="shared" si="39"/>
        <v>0.91666666666666663</v>
      </c>
      <c r="AJ81" s="127">
        <f t="shared" si="46"/>
        <v>0</v>
      </c>
      <c r="AK81" s="128">
        <f t="shared" si="40"/>
        <v>0</v>
      </c>
      <c r="AL81" s="38">
        <f t="shared" si="21"/>
        <v>0</v>
      </c>
      <c r="AM81" s="63">
        <f t="shared" si="47"/>
        <v>18</v>
      </c>
    </row>
    <row r="82" spans="1:39" ht="78.75" hidden="1">
      <c r="A82" s="139">
        <v>79</v>
      </c>
      <c r="B82" s="267" t="s">
        <v>321</v>
      </c>
      <c r="C82" s="267" t="s">
        <v>322</v>
      </c>
      <c r="D82" s="267" t="s">
        <v>319</v>
      </c>
      <c r="E82" s="267" t="s">
        <v>738</v>
      </c>
      <c r="F82" s="39" t="s">
        <v>54</v>
      </c>
      <c r="G82" s="59">
        <v>5730873.9800000004</v>
      </c>
      <c r="H82" s="59">
        <v>5463373.9800000004</v>
      </c>
      <c r="I82" s="40">
        <v>4643867.88</v>
      </c>
      <c r="J82" s="161" t="s">
        <v>569</v>
      </c>
      <c r="K82" s="165" t="str">
        <f t="shared" si="34"/>
        <v>nie dotyczy</v>
      </c>
      <c r="L82" s="174" t="str">
        <f t="shared" si="35"/>
        <v>nie dotyczy</v>
      </c>
      <c r="M82" s="174" t="str">
        <f t="shared" si="41"/>
        <v>nie dotyczy</v>
      </c>
      <c r="N82" s="174" t="str">
        <f t="shared" si="42"/>
        <v>nie dotyczy</v>
      </c>
      <c r="O82" s="38">
        <v>60</v>
      </c>
      <c r="P82" s="60">
        <f t="shared" si="36"/>
        <v>0.91666666666666663</v>
      </c>
      <c r="Q82" s="61" t="str">
        <f t="shared" si="43"/>
        <v>NIE</v>
      </c>
      <c r="R82" s="43">
        <f t="shared" si="37"/>
        <v>55</v>
      </c>
      <c r="S82" s="44" t="str">
        <f t="shared" si="44"/>
        <v>TAK</v>
      </c>
      <c r="U82" s="123" t="s">
        <v>577</v>
      </c>
      <c r="V82" s="179" t="s">
        <v>577</v>
      </c>
      <c r="W82" s="153" t="s">
        <v>538</v>
      </c>
      <c r="X82" s="38">
        <v>5</v>
      </c>
      <c r="Y82" s="38">
        <v>50</v>
      </c>
      <c r="Z82" s="63">
        <f t="shared" si="48"/>
        <v>55</v>
      </c>
      <c r="AA82" s="46">
        <f t="shared" si="38"/>
        <v>0.91666666666666663</v>
      </c>
      <c r="AB82" s="156" t="s">
        <v>542</v>
      </c>
      <c r="AC82" s="44">
        <v>5</v>
      </c>
      <c r="AD82" s="44">
        <v>50</v>
      </c>
      <c r="AE82" s="64">
        <f t="shared" si="49"/>
        <v>55</v>
      </c>
      <c r="AF82" s="65">
        <f t="shared" si="39"/>
        <v>0.91666666666666663</v>
      </c>
      <c r="AJ82" s="127">
        <f t="shared" si="46"/>
        <v>0</v>
      </c>
      <c r="AK82" s="128">
        <f t="shared" si="40"/>
        <v>0</v>
      </c>
      <c r="AL82" s="38">
        <f t="shared" si="21"/>
        <v>0</v>
      </c>
      <c r="AM82" s="63">
        <f t="shared" si="47"/>
        <v>18</v>
      </c>
    </row>
    <row r="83" spans="1:39" ht="56.25" hidden="1">
      <c r="A83" s="136">
        <v>80</v>
      </c>
      <c r="B83" s="225" t="s">
        <v>323</v>
      </c>
      <c r="C83" s="226" t="s">
        <v>324</v>
      </c>
      <c r="D83" s="225" t="s">
        <v>325</v>
      </c>
      <c r="E83" s="225" t="s">
        <v>326</v>
      </c>
      <c r="F83" s="39" t="s">
        <v>54</v>
      </c>
      <c r="G83" s="59">
        <v>1000623.5</v>
      </c>
      <c r="H83" s="59">
        <v>1000623.5</v>
      </c>
      <c r="I83" s="40">
        <v>850530</v>
      </c>
      <c r="J83" s="161" t="s">
        <v>569</v>
      </c>
      <c r="K83" s="165" t="str">
        <f t="shared" si="34"/>
        <v>nie dotyczy</v>
      </c>
      <c r="L83" s="174" t="str">
        <f t="shared" si="35"/>
        <v>nie dotyczy</v>
      </c>
      <c r="M83" s="174" t="str">
        <f t="shared" si="41"/>
        <v>nie dotyczy</v>
      </c>
      <c r="N83" s="174" t="str">
        <f t="shared" si="42"/>
        <v>nie dotyczy</v>
      </c>
      <c r="O83" s="38">
        <v>60</v>
      </c>
      <c r="P83" s="60">
        <f t="shared" si="36"/>
        <v>0.35</v>
      </c>
      <c r="Q83" s="61" t="str">
        <f t="shared" si="43"/>
        <v>NIE</v>
      </c>
      <c r="R83" s="43">
        <f t="shared" si="37"/>
        <v>21</v>
      </c>
      <c r="S83" s="44" t="str">
        <f t="shared" si="44"/>
        <v>NIE</v>
      </c>
      <c r="U83" s="123" t="s">
        <v>577</v>
      </c>
      <c r="V83" s="179" t="s">
        <v>577</v>
      </c>
      <c r="W83" s="153" t="s">
        <v>545</v>
      </c>
      <c r="X83" s="38">
        <v>9</v>
      </c>
      <c r="Y83" s="38">
        <v>16</v>
      </c>
      <c r="Z83" s="63">
        <f t="shared" si="48"/>
        <v>25</v>
      </c>
      <c r="AA83" s="46">
        <f t="shared" si="38"/>
        <v>0.41666666666666669</v>
      </c>
      <c r="AB83" s="156" t="s">
        <v>548</v>
      </c>
      <c r="AC83" s="44">
        <v>1</v>
      </c>
      <c r="AD83" s="44">
        <v>16</v>
      </c>
      <c r="AE83" s="64">
        <f t="shared" si="49"/>
        <v>17</v>
      </c>
      <c r="AF83" s="65">
        <f t="shared" si="39"/>
        <v>0.28333333333333333</v>
      </c>
      <c r="AJ83" s="127">
        <f t="shared" si="46"/>
        <v>0</v>
      </c>
      <c r="AK83" s="128">
        <f t="shared" si="40"/>
        <v>0</v>
      </c>
      <c r="AL83" s="38">
        <f t="shared" si="21"/>
        <v>8</v>
      </c>
      <c r="AM83" s="63">
        <f t="shared" si="47"/>
        <v>18</v>
      </c>
    </row>
    <row r="84" spans="1:39" ht="56.25" hidden="1">
      <c r="A84" s="136">
        <v>81</v>
      </c>
      <c r="B84" s="225" t="s">
        <v>327</v>
      </c>
      <c r="C84" s="153" t="s">
        <v>328</v>
      </c>
      <c r="D84" s="258" t="s">
        <v>767</v>
      </c>
      <c r="E84" s="225" t="s">
        <v>329</v>
      </c>
      <c r="F84" s="39" t="s">
        <v>54</v>
      </c>
      <c r="G84" s="59">
        <v>1810836.78</v>
      </c>
      <c r="H84" s="59">
        <v>1810836.78</v>
      </c>
      <c r="I84" s="40">
        <v>1539211.26</v>
      </c>
      <c r="J84" s="161" t="s">
        <v>569</v>
      </c>
      <c r="K84" s="165" t="str">
        <f t="shared" si="34"/>
        <v>nie dotyczy</v>
      </c>
      <c r="L84" s="174" t="str">
        <f t="shared" si="35"/>
        <v>nie dotyczy</v>
      </c>
      <c r="M84" s="174" t="str">
        <f t="shared" si="41"/>
        <v>nie dotyczy</v>
      </c>
      <c r="N84" s="174" t="str">
        <f t="shared" si="42"/>
        <v>nie dotyczy</v>
      </c>
      <c r="O84" s="38">
        <v>60</v>
      </c>
      <c r="P84" s="60">
        <f t="shared" si="36"/>
        <v>0.82499999999999996</v>
      </c>
      <c r="Q84" s="61" t="str">
        <f t="shared" si="43"/>
        <v>NIE</v>
      </c>
      <c r="R84" s="43">
        <f t="shared" si="37"/>
        <v>49.5</v>
      </c>
      <c r="S84" s="44" t="str">
        <f t="shared" si="44"/>
        <v>TAK</v>
      </c>
      <c r="U84" s="123" t="s">
        <v>577</v>
      </c>
      <c r="V84" s="179" t="s">
        <v>577</v>
      </c>
      <c r="W84" s="153" t="s">
        <v>546</v>
      </c>
      <c r="X84" s="38">
        <v>5</v>
      </c>
      <c r="Y84" s="38">
        <v>50</v>
      </c>
      <c r="Z84" s="63">
        <f t="shared" si="48"/>
        <v>55</v>
      </c>
      <c r="AA84" s="46">
        <f t="shared" si="38"/>
        <v>0.91666666666666663</v>
      </c>
      <c r="AB84" s="156" t="s">
        <v>549</v>
      </c>
      <c r="AC84" s="44">
        <v>4</v>
      </c>
      <c r="AD84" s="44">
        <v>40</v>
      </c>
      <c r="AE84" s="64">
        <f t="shared" si="49"/>
        <v>44</v>
      </c>
      <c r="AF84" s="65">
        <f t="shared" si="39"/>
        <v>0.73333333333333328</v>
      </c>
      <c r="AJ84" s="127">
        <f t="shared" si="46"/>
        <v>0</v>
      </c>
      <c r="AK84" s="128">
        <f t="shared" si="40"/>
        <v>0</v>
      </c>
      <c r="AL84" s="38">
        <f t="shared" si="21"/>
        <v>11</v>
      </c>
      <c r="AM84" s="63">
        <f t="shared" si="47"/>
        <v>18</v>
      </c>
    </row>
    <row r="85" spans="1:39" ht="56.25" hidden="1">
      <c r="A85" s="136">
        <v>82</v>
      </c>
      <c r="B85" s="225" t="s">
        <v>330</v>
      </c>
      <c r="C85" s="153" t="s">
        <v>331</v>
      </c>
      <c r="D85" s="153" t="s">
        <v>733</v>
      </c>
      <c r="E85" s="225" t="s">
        <v>734</v>
      </c>
      <c r="F85" s="39" t="s">
        <v>54</v>
      </c>
      <c r="G85" s="59">
        <v>10148230</v>
      </c>
      <c r="H85" s="59">
        <v>10148230</v>
      </c>
      <c r="I85" s="40">
        <v>8625995.5</v>
      </c>
      <c r="J85" s="161" t="s">
        <v>569</v>
      </c>
      <c r="K85" s="165" t="str">
        <f t="shared" si="34"/>
        <v>nie dotyczy</v>
      </c>
      <c r="L85" s="174" t="str">
        <f t="shared" si="35"/>
        <v>nie dotyczy</v>
      </c>
      <c r="M85" s="174" t="str">
        <f t="shared" si="41"/>
        <v>nie dotyczy</v>
      </c>
      <c r="N85" s="174" t="str">
        <f t="shared" si="42"/>
        <v>nie dotyczy</v>
      </c>
      <c r="O85" s="38">
        <v>60</v>
      </c>
      <c r="P85" s="60">
        <f t="shared" si="36"/>
        <v>0.98333333333333328</v>
      </c>
      <c r="Q85" s="61" t="str">
        <f t="shared" si="43"/>
        <v>TAK</v>
      </c>
      <c r="R85" s="221" t="str">
        <f t="shared" si="37"/>
        <v>III oceniający</v>
      </c>
      <c r="S85" s="44" t="str">
        <f t="shared" si="44"/>
        <v>TAK</v>
      </c>
      <c r="U85" s="123" t="s">
        <v>577</v>
      </c>
      <c r="V85" s="179" t="s">
        <v>577</v>
      </c>
      <c r="W85" s="153" t="s">
        <v>537</v>
      </c>
      <c r="X85" s="38">
        <v>10</v>
      </c>
      <c r="Y85" s="38">
        <v>50</v>
      </c>
      <c r="Z85" s="63">
        <f t="shared" si="48"/>
        <v>60</v>
      </c>
      <c r="AA85" s="46">
        <f t="shared" si="38"/>
        <v>1</v>
      </c>
      <c r="AB85" s="156" t="s">
        <v>539</v>
      </c>
      <c r="AC85" s="44">
        <v>8</v>
      </c>
      <c r="AD85" s="44">
        <v>24</v>
      </c>
      <c r="AE85" s="64">
        <f t="shared" si="49"/>
        <v>32</v>
      </c>
      <c r="AF85" s="65">
        <f t="shared" si="39"/>
        <v>0.53333333333333333</v>
      </c>
      <c r="AG85" s="130" t="s">
        <v>610</v>
      </c>
      <c r="AH85" s="130">
        <v>9</v>
      </c>
      <c r="AI85" s="130">
        <v>50</v>
      </c>
      <c r="AJ85" s="127">
        <f t="shared" si="46"/>
        <v>59</v>
      </c>
      <c r="AK85" s="128">
        <f t="shared" si="40"/>
        <v>0.98333333333333328</v>
      </c>
      <c r="AL85" s="38">
        <f t="shared" ref="AL85:AL154" si="50">IF((Z85-AE85)&gt;=0,(Z85-AE85),(Z85-AE85)*(-1))</f>
        <v>28</v>
      </c>
      <c r="AM85" s="63">
        <f t="shared" si="47"/>
        <v>18</v>
      </c>
    </row>
    <row r="86" spans="1:39" ht="45" hidden="1">
      <c r="A86" s="136">
        <v>83</v>
      </c>
      <c r="B86" s="298" t="s">
        <v>332</v>
      </c>
      <c r="C86" s="304" t="s">
        <v>333</v>
      </c>
      <c r="D86" s="288" t="s">
        <v>334</v>
      </c>
      <c r="E86" s="288" t="s">
        <v>782</v>
      </c>
      <c r="F86" s="39" t="s">
        <v>54</v>
      </c>
      <c r="G86" s="59">
        <v>534565.37</v>
      </c>
      <c r="H86" s="59">
        <v>534565.37</v>
      </c>
      <c r="I86" s="40">
        <v>454380.56</v>
      </c>
      <c r="J86" s="161" t="s">
        <v>569</v>
      </c>
      <c r="K86" s="165" t="str">
        <f t="shared" si="34"/>
        <v>nie dotyczy</v>
      </c>
      <c r="L86" s="174" t="str">
        <f t="shared" si="35"/>
        <v>nie dotyczy</v>
      </c>
      <c r="M86" s="174" t="str">
        <f t="shared" si="41"/>
        <v>nie dotyczy</v>
      </c>
      <c r="N86" s="174" t="str">
        <f t="shared" si="42"/>
        <v>nie dotyczy</v>
      </c>
      <c r="O86" s="38">
        <v>60</v>
      </c>
      <c r="P86" s="60">
        <f t="shared" si="36"/>
        <v>0.69166666666666665</v>
      </c>
      <c r="Q86" s="61" t="str">
        <f t="shared" si="43"/>
        <v>NIE</v>
      </c>
      <c r="R86" s="43">
        <f t="shared" si="37"/>
        <v>41.5</v>
      </c>
      <c r="S86" s="44" t="str">
        <f t="shared" si="44"/>
        <v>TAK</v>
      </c>
      <c r="U86" s="123" t="s">
        <v>577</v>
      </c>
      <c r="V86" s="179" t="s">
        <v>577</v>
      </c>
      <c r="W86" s="153" t="s">
        <v>553</v>
      </c>
      <c r="X86" s="38">
        <v>10</v>
      </c>
      <c r="Y86" s="38">
        <v>40</v>
      </c>
      <c r="Z86" s="63">
        <f t="shared" si="48"/>
        <v>50</v>
      </c>
      <c r="AA86" s="46">
        <f t="shared" si="38"/>
        <v>0.83333333333333337</v>
      </c>
      <c r="AB86" s="156" t="s">
        <v>551</v>
      </c>
      <c r="AC86" s="44">
        <v>9</v>
      </c>
      <c r="AD86" s="44">
        <v>24</v>
      </c>
      <c r="AE86" s="64">
        <f t="shared" si="49"/>
        <v>33</v>
      </c>
      <c r="AF86" s="65">
        <f t="shared" si="39"/>
        <v>0.55000000000000004</v>
      </c>
      <c r="AJ86" s="127">
        <f t="shared" si="46"/>
        <v>0</v>
      </c>
      <c r="AK86" s="128">
        <f t="shared" si="40"/>
        <v>0</v>
      </c>
      <c r="AL86" s="38">
        <f t="shared" si="50"/>
        <v>17</v>
      </c>
      <c r="AM86" s="63">
        <f t="shared" si="47"/>
        <v>18</v>
      </c>
    </row>
    <row r="87" spans="1:39" ht="49.5" hidden="1" customHeight="1">
      <c r="A87" s="136">
        <v>84</v>
      </c>
      <c r="B87" s="284" t="s">
        <v>335</v>
      </c>
      <c r="C87" s="284" t="s">
        <v>336</v>
      </c>
      <c r="D87" s="220" t="s">
        <v>337</v>
      </c>
      <c r="E87" s="220" t="s">
        <v>728</v>
      </c>
      <c r="F87" s="39" t="s">
        <v>54</v>
      </c>
      <c r="G87" s="59">
        <v>3742035.2</v>
      </c>
      <c r="H87" s="59">
        <v>3742035.2</v>
      </c>
      <c r="I87" s="40">
        <v>3180729.92</v>
      </c>
      <c r="J87" s="161" t="s">
        <v>569</v>
      </c>
      <c r="K87" s="165" t="str">
        <f t="shared" si="34"/>
        <v>nie dotyczy</v>
      </c>
      <c r="L87" s="174" t="str">
        <f t="shared" si="35"/>
        <v>nie dotyczy</v>
      </c>
      <c r="M87" s="174" t="str">
        <f t="shared" si="41"/>
        <v>nie dotyczy</v>
      </c>
      <c r="N87" s="174" t="str">
        <f t="shared" si="42"/>
        <v>nie dotyczy</v>
      </c>
      <c r="O87" s="38">
        <v>60</v>
      </c>
      <c r="P87" s="60">
        <f t="shared" si="36"/>
        <v>1</v>
      </c>
      <c r="Q87" s="61" t="str">
        <f t="shared" si="43"/>
        <v>NIE</v>
      </c>
      <c r="R87" s="43">
        <f t="shared" si="37"/>
        <v>60</v>
      </c>
      <c r="S87" s="44" t="str">
        <f t="shared" si="44"/>
        <v>TAK</v>
      </c>
      <c r="U87" s="123" t="s">
        <v>577</v>
      </c>
      <c r="V87" s="179" t="s">
        <v>577</v>
      </c>
      <c r="W87" s="153" t="s">
        <v>535</v>
      </c>
      <c r="X87" s="38">
        <v>10</v>
      </c>
      <c r="Y87" s="38">
        <v>50</v>
      </c>
      <c r="Z87" s="63">
        <f t="shared" si="48"/>
        <v>60</v>
      </c>
      <c r="AA87" s="46">
        <f t="shared" si="38"/>
        <v>1</v>
      </c>
      <c r="AB87" s="156" t="s">
        <v>541</v>
      </c>
      <c r="AC87" s="44">
        <v>10</v>
      </c>
      <c r="AD87" s="44">
        <v>50</v>
      </c>
      <c r="AE87" s="64">
        <f t="shared" si="49"/>
        <v>60</v>
      </c>
      <c r="AF87" s="65">
        <f t="shared" si="39"/>
        <v>1</v>
      </c>
      <c r="AJ87" s="127">
        <f t="shared" si="46"/>
        <v>0</v>
      </c>
      <c r="AK87" s="128">
        <f t="shared" si="40"/>
        <v>0</v>
      </c>
      <c r="AL87" s="38">
        <f t="shared" si="50"/>
        <v>0</v>
      </c>
      <c r="AM87" s="63">
        <f t="shared" si="47"/>
        <v>18</v>
      </c>
    </row>
    <row r="88" spans="1:39" ht="63.75" hidden="1" customHeight="1">
      <c r="A88" s="136">
        <v>85</v>
      </c>
      <c r="B88" s="225" t="s">
        <v>338</v>
      </c>
      <c r="C88" s="296" t="s">
        <v>339</v>
      </c>
      <c r="D88" s="225" t="s">
        <v>340</v>
      </c>
      <c r="E88" s="225" t="s">
        <v>757</v>
      </c>
      <c r="F88" s="39" t="s">
        <v>54</v>
      </c>
      <c r="G88" s="59">
        <v>312000</v>
      </c>
      <c r="H88" s="59">
        <v>312000</v>
      </c>
      <c r="I88" s="40">
        <v>265200</v>
      </c>
      <c r="J88" s="161" t="s">
        <v>569</v>
      </c>
      <c r="K88" s="165" t="str">
        <f t="shared" si="34"/>
        <v>nie dotyczy</v>
      </c>
      <c r="L88" s="174" t="str">
        <f t="shared" si="35"/>
        <v>nie dotyczy</v>
      </c>
      <c r="M88" s="174" t="str">
        <f t="shared" si="41"/>
        <v>nie dotyczy</v>
      </c>
      <c r="N88" s="174" t="str">
        <f t="shared" si="42"/>
        <v>nie dotyczy</v>
      </c>
      <c r="O88" s="38">
        <v>60</v>
      </c>
      <c r="P88" s="60">
        <f t="shared" si="36"/>
        <v>0.72499999999999998</v>
      </c>
      <c r="Q88" s="61" t="str">
        <f t="shared" si="43"/>
        <v>NIE</v>
      </c>
      <c r="R88" s="43">
        <f t="shared" si="37"/>
        <v>43.5</v>
      </c>
      <c r="S88" s="44" t="str">
        <f t="shared" si="44"/>
        <v>TAK</v>
      </c>
      <c r="U88" s="123" t="s">
        <v>568</v>
      </c>
      <c r="V88" s="179" t="s">
        <v>568</v>
      </c>
      <c r="W88" s="153" t="s">
        <v>534</v>
      </c>
      <c r="X88" s="38">
        <v>10</v>
      </c>
      <c r="Y88" s="38">
        <v>34</v>
      </c>
      <c r="Z88" s="63">
        <f>SUM(X88:Y88)</f>
        <v>44</v>
      </c>
      <c r="AA88" s="46">
        <f>SUM(Z88/O88)</f>
        <v>0.73333333333333328</v>
      </c>
      <c r="AB88" s="156" t="s">
        <v>533</v>
      </c>
      <c r="AC88" s="44">
        <v>9</v>
      </c>
      <c r="AD88" s="44">
        <v>34</v>
      </c>
      <c r="AE88" s="64">
        <f t="shared" si="49"/>
        <v>43</v>
      </c>
      <c r="AF88" s="65">
        <f t="shared" si="39"/>
        <v>0.71666666666666667</v>
      </c>
      <c r="AJ88" s="127">
        <f t="shared" si="46"/>
        <v>0</v>
      </c>
      <c r="AK88" s="128">
        <f t="shared" si="40"/>
        <v>0</v>
      </c>
      <c r="AL88" s="38">
        <f t="shared" si="50"/>
        <v>1</v>
      </c>
      <c r="AM88" s="63">
        <f t="shared" si="47"/>
        <v>18</v>
      </c>
    </row>
    <row r="89" spans="1:39" ht="90.75" hidden="1" customHeight="1">
      <c r="A89" s="136">
        <v>86</v>
      </c>
      <c r="B89" s="225" t="s">
        <v>341</v>
      </c>
      <c r="C89" s="153" t="s">
        <v>342</v>
      </c>
      <c r="D89" s="225" t="s">
        <v>343</v>
      </c>
      <c r="E89" s="225" t="s">
        <v>737</v>
      </c>
      <c r="F89" s="39" t="s">
        <v>54</v>
      </c>
      <c r="G89" s="59">
        <v>4441940</v>
      </c>
      <c r="H89" s="59">
        <v>4441940</v>
      </c>
      <c r="I89" s="40">
        <v>3775649</v>
      </c>
      <c r="J89" s="161" t="s">
        <v>569</v>
      </c>
      <c r="K89" s="165" t="str">
        <f t="shared" si="34"/>
        <v>nie dotyczy</v>
      </c>
      <c r="L89" s="174" t="str">
        <f t="shared" si="35"/>
        <v>nie dotyczy</v>
      </c>
      <c r="M89" s="174" t="str">
        <f t="shared" si="41"/>
        <v>nie dotyczy</v>
      </c>
      <c r="N89" s="174" t="str">
        <f t="shared" si="42"/>
        <v>nie dotyczy</v>
      </c>
      <c r="O89" s="38">
        <v>60</v>
      </c>
      <c r="P89" s="60">
        <f t="shared" si="36"/>
        <v>1</v>
      </c>
      <c r="Q89" s="61" t="str">
        <f t="shared" si="43"/>
        <v>NIE</v>
      </c>
      <c r="R89" s="43">
        <f t="shared" si="37"/>
        <v>60</v>
      </c>
      <c r="S89" s="44" t="str">
        <f t="shared" si="44"/>
        <v>TAK</v>
      </c>
      <c r="U89" s="123" t="s">
        <v>577</v>
      </c>
      <c r="V89" s="179" t="s">
        <v>577</v>
      </c>
      <c r="W89" s="153" t="s">
        <v>542</v>
      </c>
      <c r="X89" s="38">
        <v>10</v>
      </c>
      <c r="Y89" s="38">
        <v>50</v>
      </c>
      <c r="Z89" s="63">
        <f t="shared" si="48"/>
        <v>60</v>
      </c>
      <c r="AA89" s="46">
        <f t="shared" si="38"/>
        <v>1</v>
      </c>
      <c r="AB89" s="156" t="s">
        <v>546</v>
      </c>
      <c r="AC89" s="44">
        <v>10</v>
      </c>
      <c r="AD89" s="44">
        <v>50</v>
      </c>
      <c r="AE89" s="64">
        <f t="shared" si="49"/>
        <v>60</v>
      </c>
      <c r="AF89" s="65">
        <f t="shared" si="39"/>
        <v>1</v>
      </c>
      <c r="AJ89" s="127">
        <f t="shared" si="46"/>
        <v>0</v>
      </c>
      <c r="AK89" s="128">
        <f t="shared" si="40"/>
        <v>0</v>
      </c>
      <c r="AL89" s="38">
        <f t="shared" si="50"/>
        <v>0</v>
      </c>
      <c r="AM89" s="63">
        <f t="shared" si="47"/>
        <v>18</v>
      </c>
    </row>
    <row r="90" spans="1:39" ht="56.25" hidden="1">
      <c r="A90" s="136">
        <v>87</v>
      </c>
      <c r="B90" s="225" t="s">
        <v>344</v>
      </c>
      <c r="C90" s="296" t="s">
        <v>345</v>
      </c>
      <c r="D90" s="258" t="s">
        <v>759</v>
      </c>
      <c r="E90" s="225" t="s">
        <v>346</v>
      </c>
      <c r="F90" s="39" t="s">
        <v>54</v>
      </c>
      <c r="G90" s="59">
        <v>14583260.84</v>
      </c>
      <c r="H90" s="59">
        <v>14583260.84</v>
      </c>
      <c r="I90" s="40">
        <v>12395771.710000001</v>
      </c>
      <c r="J90" s="161" t="s">
        <v>569</v>
      </c>
      <c r="K90" s="165" t="str">
        <f t="shared" si="34"/>
        <v>nie dotyczy</v>
      </c>
      <c r="L90" s="174" t="str">
        <f t="shared" si="35"/>
        <v>nie dotyczy</v>
      </c>
      <c r="M90" s="174" t="str">
        <f t="shared" si="41"/>
        <v>nie dotyczy</v>
      </c>
      <c r="N90" s="174" t="str">
        <f t="shared" si="42"/>
        <v>nie dotyczy</v>
      </c>
      <c r="O90" s="38">
        <v>60</v>
      </c>
      <c r="P90" s="60">
        <f t="shared" si="36"/>
        <v>0.85</v>
      </c>
      <c r="Q90" s="61" t="str">
        <f t="shared" si="43"/>
        <v>NIE</v>
      </c>
      <c r="R90" s="43">
        <f t="shared" si="37"/>
        <v>51</v>
      </c>
      <c r="S90" s="44" t="str">
        <f t="shared" si="44"/>
        <v>TAK</v>
      </c>
      <c r="U90" s="123" t="s">
        <v>577</v>
      </c>
      <c r="V90" s="179" t="s">
        <v>577</v>
      </c>
      <c r="W90" s="153" t="s">
        <v>545</v>
      </c>
      <c r="X90" s="38">
        <v>10</v>
      </c>
      <c r="Y90" s="38">
        <v>45</v>
      </c>
      <c r="Z90" s="63">
        <f t="shared" si="48"/>
        <v>55</v>
      </c>
      <c r="AA90" s="46">
        <f t="shared" si="38"/>
        <v>0.91666666666666663</v>
      </c>
      <c r="AB90" s="156" t="s">
        <v>538</v>
      </c>
      <c r="AC90" s="44">
        <v>10</v>
      </c>
      <c r="AD90" s="44">
        <v>37</v>
      </c>
      <c r="AE90" s="64">
        <f t="shared" si="49"/>
        <v>47</v>
      </c>
      <c r="AF90" s="65">
        <f t="shared" si="39"/>
        <v>0.78333333333333333</v>
      </c>
      <c r="AJ90" s="127">
        <f t="shared" si="46"/>
        <v>0</v>
      </c>
      <c r="AK90" s="128">
        <f t="shared" si="40"/>
        <v>0</v>
      </c>
      <c r="AL90" s="38">
        <f t="shared" si="50"/>
        <v>8</v>
      </c>
      <c r="AM90" s="63">
        <f t="shared" si="47"/>
        <v>18</v>
      </c>
    </row>
    <row r="91" spans="1:39" ht="52.5" hidden="1" customHeight="1">
      <c r="A91" s="136">
        <v>88</v>
      </c>
      <c r="B91" s="297" t="s">
        <v>347</v>
      </c>
      <c r="C91" s="297" t="s">
        <v>348</v>
      </c>
      <c r="D91" s="275" t="s">
        <v>349</v>
      </c>
      <c r="E91" s="276" t="s">
        <v>758</v>
      </c>
      <c r="F91" s="39" t="s">
        <v>54</v>
      </c>
      <c r="G91" s="59">
        <v>771907.45</v>
      </c>
      <c r="H91" s="59">
        <v>771907.45</v>
      </c>
      <c r="I91" s="40">
        <v>656121.32999999996</v>
      </c>
      <c r="J91" s="161" t="s">
        <v>569</v>
      </c>
      <c r="K91" s="165" t="str">
        <f t="shared" si="34"/>
        <v>nie dotyczy</v>
      </c>
      <c r="L91" s="174" t="str">
        <f t="shared" si="35"/>
        <v>nie dotyczy</v>
      </c>
      <c r="M91" s="174" t="str">
        <f t="shared" si="41"/>
        <v>nie dotyczy</v>
      </c>
      <c r="N91" s="174" t="str">
        <f t="shared" si="42"/>
        <v>nie dotyczy</v>
      </c>
      <c r="O91" s="38">
        <v>60</v>
      </c>
      <c r="P91" s="60">
        <f t="shared" si="36"/>
        <v>0.98333333333333328</v>
      </c>
      <c r="Q91" s="61" t="str">
        <f t="shared" si="43"/>
        <v>TAK</v>
      </c>
      <c r="R91" s="221" t="str">
        <f t="shared" si="37"/>
        <v>III oceniający</v>
      </c>
      <c r="S91" s="44" t="str">
        <f t="shared" si="44"/>
        <v>TAK</v>
      </c>
      <c r="U91" s="123" t="s">
        <v>568</v>
      </c>
      <c r="V91" s="179" t="s">
        <v>568</v>
      </c>
      <c r="W91" s="153" t="s">
        <v>539</v>
      </c>
      <c r="X91" s="38">
        <v>2</v>
      </c>
      <c r="Y91" s="38">
        <v>21</v>
      </c>
      <c r="Z91" s="63">
        <f>SUM(X91:Y91)</f>
        <v>23</v>
      </c>
      <c r="AA91" s="46">
        <f>SUM(Z91/O91)</f>
        <v>0.38333333333333336</v>
      </c>
      <c r="AB91" s="156" t="s">
        <v>549</v>
      </c>
      <c r="AC91" s="44">
        <v>4</v>
      </c>
      <c r="AD91" s="44">
        <v>50</v>
      </c>
      <c r="AE91" s="64">
        <f t="shared" si="49"/>
        <v>54</v>
      </c>
      <c r="AF91" s="65">
        <f t="shared" si="39"/>
        <v>0.9</v>
      </c>
      <c r="AG91" s="130" t="s">
        <v>537</v>
      </c>
      <c r="AH91" s="130">
        <v>9</v>
      </c>
      <c r="AI91" s="130">
        <v>50</v>
      </c>
      <c r="AJ91" s="127">
        <f t="shared" si="46"/>
        <v>59</v>
      </c>
      <c r="AK91" s="128">
        <f t="shared" si="40"/>
        <v>0.98333333333333328</v>
      </c>
      <c r="AL91" s="38">
        <f t="shared" si="50"/>
        <v>31</v>
      </c>
      <c r="AM91" s="63">
        <f t="shared" si="47"/>
        <v>18</v>
      </c>
    </row>
    <row r="92" spans="1:39" ht="78.75" hidden="1">
      <c r="A92" s="136">
        <v>89</v>
      </c>
      <c r="B92" s="297" t="s">
        <v>350</v>
      </c>
      <c r="C92" s="297" t="s">
        <v>351</v>
      </c>
      <c r="D92" s="272" t="s">
        <v>352</v>
      </c>
      <c r="E92" s="288" t="s">
        <v>353</v>
      </c>
      <c r="F92" s="39" t="s">
        <v>54</v>
      </c>
      <c r="G92" s="59">
        <v>982940</v>
      </c>
      <c r="H92" s="59">
        <v>982940</v>
      </c>
      <c r="I92" s="40">
        <v>835499</v>
      </c>
      <c r="J92" s="161" t="s">
        <v>569</v>
      </c>
      <c r="K92" s="165" t="str">
        <f t="shared" si="34"/>
        <v>nie dotyczy</v>
      </c>
      <c r="L92" s="174" t="str">
        <f t="shared" si="35"/>
        <v>nie dotyczy</v>
      </c>
      <c r="M92" s="174" t="str">
        <f t="shared" si="41"/>
        <v>nie dotyczy</v>
      </c>
      <c r="N92" s="174" t="str">
        <f t="shared" si="42"/>
        <v>nie dotyczy</v>
      </c>
      <c r="O92" s="38">
        <v>60</v>
      </c>
      <c r="P92" s="60">
        <f t="shared" si="36"/>
        <v>0.7</v>
      </c>
      <c r="Q92" s="61" t="str">
        <f t="shared" si="43"/>
        <v>NIE</v>
      </c>
      <c r="R92" s="43">
        <f t="shared" si="37"/>
        <v>42</v>
      </c>
      <c r="S92" s="44" t="str">
        <f t="shared" si="44"/>
        <v>TAK</v>
      </c>
      <c r="U92" s="123" t="s">
        <v>577</v>
      </c>
      <c r="V92" s="179" t="s">
        <v>577</v>
      </c>
      <c r="W92" s="153" t="s">
        <v>553</v>
      </c>
      <c r="X92" s="38">
        <v>10</v>
      </c>
      <c r="Y92" s="38">
        <v>24</v>
      </c>
      <c r="Z92" s="63">
        <f t="shared" si="48"/>
        <v>34</v>
      </c>
      <c r="AA92" s="46">
        <f t="shared" si="38"/>
        <v>0.56666666666666665</v>
      </c>
      <c r="AB92" s="156" t="s">
        <v>531</v>
      </c>
      <c r="AC92" s="44">
        <v>10</v>
      </c>
      <c r="AD92" s="44">
        <v>40</v>
      </c>
      <c r="AE92" s="64">
        <f t="shared" si="49"/>
        <v>50</v>
      </c>
      <c r="AF92" s="65">
        <f t="shared" si="39"/>
        <v>0.83333333333333337</v>
      </c>
      <c r="AJ92" s="127">
        <f t="shared" si="46"/>
        <v>0</v>
      </c>
      <c r="AK92" s="128">
        <f t="shared" si="40"/>
        <v>0</v>
      </c>
      <c r="AL92" s="38">
        <f t="shared" si="50"/>
        <v>16</v>
      </c>
      <c r="AM92" s="63">
        <f t="shared" si="47"/>
        <v>18</v>
      </c>
    </row>
    <row r="93" spans="1:39" ht="33.75" hidden="1">
      <c r="A93" s="136">
        <v>90</v>
      </c>
      <c r="B93" s="220" t="s">
        <v>354</v>
      </c>
      <c r="C93" s="226" t="s">
        <v>355</v>
      </c>
      <c r="D93" s="220" t="s">
        <v>356</v>
      </c>
      <c r="E93" s="220" t="s">
        <v>357</v>
      </c>
      <c r="F93" s="39" t="s">
        <v>54</v>
      </c>
      <c r="G93" s="59">
        <v>486875.93</v>
      </c>
      <c r="H93" s="59">
        <v>486875</v>
      </c>
      <c r="I93" s="40">
        <v>413844.54</v>
      </c>
      <c r="J93" s="161" t="s">
        <v>569</v>
      </c>
      <c r="K93" s="165" t="str">
        <f t="shared" si="34"/>
        <v>nie dotyczy</v>
      </c>
      <c r="L93" s="174" t="str">
        <f t="shared" si="35"/>
        <v>nie dotyczy</v>
      </c>
      <c r="M93" s="174" t="str">
        <f t="shared" si="41"/>
        <v>nie dotyczy</v>
      </c>
      <c r="N93" s="174" t="str">
        <f t="shared" si="42"/>
        <v>nie dotyczy</v>
      </c>
      <c r="O93" s="38">
        <v>60</v>
      </c>
      <c r="P93" s="60">
        <f t="shared" si="36"/>
        <v>0.9</v>
      </c>
      <c r="Q93" s="61" t="str">
        <f t="shared" si="43"/>
        <v>NIE</v>
      </c>
      <c r="R93" s="43">
        <f t="shared" si="37"/>
        <v>54</v>
      </c>
      <c r="S93" s="44" t="str">
        <f t="shared" si="44"/>
        <v>TAK</v>
      </c>
      <c r="U93" s="123" t="s">
        <v>568</v>
      </c>
      <c r="V93" s="179" t="s">
        <v>568</v>
      </c>
      <c r="W93" s="153" t="s">
        <v>532</v>
      </c>
      <c r="X93" s="38">
        <v>8</v>
      </c>
      <c r="Y93" s="38">
        <v>50</v>
      </c>
      <c r="Z93" s="63">
        <f>SUM(X93:Y93)</f>
        <v>58</v>
      </c>
      <c r="AA93" s="46">
        <f>SUM(Z93/O93)</f>
        <v>0.96666666666666667</v>
      </c>
      <c r="AB93" s="156" t="s">
        <v>552</v>
      </c>
      <c r="AC93" s="44">
        <v>10</v>
      </c>
      <c r="AD93" s="44">
        <v>40</v>
      </c>
      <c r="AE93" s="64">
        <f t="shared" si="49"/>
        <v>50</v>
      </c>
      <c r="AF93" s="65">
        <f t="shared" si="39"/>
        <v>0.83333333333333337</v>
      </c>
      <c r="AJ93" s="127">
        <f t="shared" si="46"/>
        <v>0</v>
      </c>
      <c r="AK93" s="128">
        <f t="shared" si="40"/>
        <v>0</v>
      </c>
      <c r="AL93" s="38">
        <f t="shared" si="50"/>
        <v>8</v>
      </c>
      <c r="AM93" s="63">
        <f t="shared" si="47"/>
        <v>18</v>
      </c>
    </row>
    <row r="94" spans="1:39" ht="67.5" hidden="1">
      <c r="A94" s="136">
        <v>91</v>
      </c>
      <c r="B94" s="220" t="s">
        <v>358</v>
      </c>
      <c r="C94" s="226" t="s">
        <v>359</v>
      </c>
      <c r="D94" s="220" t="s">
        <v>360</v>
      </c>
      <c r="E94" s="220" t="s">
        <v>361</v>
      </c>
      <c r="F94" s="39" t="s">
        <v>54</v>
      </c>
      <c r="G94" s="59">
        <v>1818509.29</v>
      </c>
      <c r="H94" s="59">
        <v>1818509.29</v>
      </c>
      <c r="I94" s="40">
        <v>1545732.88</v>
      </c>
      <c r="J94" s="161" t="s">
        <v>569</v>
      </c>
      <c r="K94" s="165" t="str">
        <f t="shared" si="34"/>
        <v>nie dotyczy</v>
      </c>
      <c r="L94" s="174" t="str">
        <f t="shared" si="35"/>
        <v>nie dotyczy</v>
      </c>
      <c r="M94" s="174" t="str">
        <f t="shared" si="41"/>
        <v>nie dotyczy</v>
      </c>
      <c r="N94" s="174" t="str">
        <f t="shared" si="42"/>
        <v>nie dotyczy</v>
      </c>
      <c r="O94" s="38">
        <v>60</v>
      </c>
      <c r="P94" s="60">
        <f t="shared" si="36"/>
        <v>0.45833333333333337</v>
      </c>
      <c r="Q94" s="61" t="str">
        <f t="shared" si="43"/>
        <v>NIE</v>
      </c>
      <c r="R94" s="43">
        <f t="shared" si="37"/>
        <v>27.5</v>
      </c>
      <c r="S94" s="44" t="str">
        <f t="shared" si="44"/>
        <v>NIE</v>
      </c>
      <c r="U94" s="123" t="s">
        <v>577</v>
      </c>
      <c r="V94" s="179" t="s">
        <v>577</v>
      </c>
      <c r="W94" s="153" t="s">
        <v>551</v>
      </c>
      <c r="X94" s="38">
        <v>3</v>
      </c>
      <c r="Y94" s="38">
        <v>24</v>
      </c>
      <c r="Z94" s="63">
        <f t="shared" si="48"/>
        <v>27</v>
      </c>
      <c r="AA94" s="46">
        <f t="shared" si="38"/>
        <v>0.45</v>
      </c>
      <c r="AB94" s="156" t="s">
        <v>537</v>
      </c>
      <c r="AC94" s="44">
        <v>4</v>
      </c>
      <c r="AD94" s="44">
        <v>24</v>
      </c>
      <c r="AE94" s="64">
        <f t="shared" si="49"/>
        <v>28</v>
      </c>
      <c r="AF94" s="65">
        <f t="shared" si="39"/>
        <v>0.46666666666666667</v>
      </c>
      <c r="AJ94" s="127">
        <f t="shared" si="46"/>
        <v>0</v>
      </c>
      <c r="AK94" s="128">
        <f t="shared" si="40"/>
        <v>0</v>
      </c>
      <c r="AL94" s="38">
        <f t="shared" si="50"/>
        <v>1</v>
      </c>
      <c r="AM94" s="63">
        <f t="shared" si="47"/>
        <v>18</v>
      </c>
    </row>
    <row r="95" spans="1:39" ht="56.25" hidden="1">
      <c r="A95" s="140">
        <v>92</v>
      </c>
      <c r="B95" s="280" t="s">
        <v>362</v>
      </c>
      <c r="C95" s="311" t="s">
        <v>363</v>
      </c>
      <c r="D95" s="280" t="s">
        <v>364</v>
      </c>
      <c r="E95" s="280" t="s">
        <v>804</v>
      </c>
      <c r="F95" s="39" t="s">
        <v>54</v>
      </c>
      <c r="G95" s="59">
        <v>2691907.12</v>
      </c>
      <c r="H95" s="59">
        <v>2691907.12</v>
      </c>
      <c r="I95" s="40">
        <v>2288121.0499999998</v>
      </c>
      <c r="J95" s="161" t="s">
        <v>569</v>
      </c>
      <c r="K95" s="165" t="str">
        <f t="shared" si="34"/>
        <v>nie dotyczy</v>
      </c>
      <c r="L95" s="174" t="str">
        <f t="shared" si="35"/>
        <v>nie dotyczy</v>
      </c>
      <c r="M95" s="174" t="str">
        <f t="shared" si="41"/>
        <v>nie dotyczy</v>
      </c>
      <c r="N95" s="174" t="str">
        <f t="shared" si="42"/>
        <v>nie dotyczy</v>
      </c>
      <c r="O95" s="38">
        <v>60</v>
      </c>
      <c r="P95" s="60">
        <f t="shared" si="36"/>
        <v>0.91666666666666663</v>
      </c>
      <c r="Q95" s="61" t="str">
        <f t="shared" si="43"/>
        <v>TAK</v>
      </c>
      <c r="R95" s="221" t="str">
        <f t="shared" si="37"/>
        <v>III oceniający</v>
      </c>
      <c r="S95" s="44" t="str">
        <f t="shared" si="44"/>
        <v>TAK</v>
      </c>
      <c r="U95" s="123" t="s">
        <v>577</v>
      </c>
      <c r="V95" s="179" t="s">
        <v>577</v>
      </c>
      <c r="W95" s="153" t="s">
        <v>548</v>
      </c>
      <c r="X95" s="38">
        <v>1</v>
      </c>
      <c r="Y95" s="38">
        <v>0</v>
      </c>
      <c r="Z95" s="63">
        <f t="shared" si="48"/>
        <v>1</v>
      </c>
      <c r="AA95" s="46">
        <f t="shared" si="38"/>
        <v>1.6666666666666666E-2</v>
      </c>
      <c r="AB95" s="156" t="s">
        <v>530</v>
      </c>
      <c r="AC95" s="44">
        <v>5</v>
      </c>
      <c r="AD95" s="44">
        <v>50</v>
      </c>
      <c r="AE95" s="64">
        <f t="shared" si="49"/>
        <v>55</v>
      </c>
      <c r="AF95" s="65">
        <f t="shared" si="39"/>
        <v>0.91666666666666663</v>
      </c>
      <c r="AG95" s="130" t="s">
        <v>542</v>
      </c>
      <c r="AH95" s="130">
        <v>5</v>
      </c>
      <c r="AI95" s="130">
        <v>50</v>
      </c>
      <c r="AJ95" s="127">
        <f t="shared" si="46"/>
        <v>55</v>
      </c>
      <c r="AK95" s="128">
        <f t="shared" si="40"/>
        <v>0.91666666666666663</v>
      </c>
      <c r="AL95" s="38">
        <f t="shared" si="50"/>
        <v>54</v>
      </c>
      <c r="AM95" s="63">
        <f t="shared" si="47"/>
        <v>18</v>
      </c>
    </row>
    <row r="96" spans="1:39" ht="67.5" hidden="1">
      <c r="A96" s="140">
        <v>93</v>
      </c>
      <c r="B96" s="280" t="s">
        <v>365</v>
      </c>
      <c r="C96" s="280" t="s">
        <v>366</v>
      </c>
      <c r="D96" s="280" t="s">
        <v>364</v>
      </c>
      <c r="E96" s="280" t="s">
        <v>367</v>
      </c>
      <c r="F96" s="39" t="s">
        <v>54</v>
      </c>
      <c r="G96" s="59">
        <v>2278906.52</v>
      </c>
      <c r="H96" s="59">
        <v>2278906.52</v>
      </c>
      <c r="I96" s="40">
        <v>1937070.54</v>
      </c>
      <c r="J96" s="161" t="s">
        <v>569</v>
      </c>
      <c r="K96" s="165" t="str">
        <f t="shared" si="34"/>
        <v>nie dotyczy</v>
      </c>
      <c r="L96" s="174" t="str">
        <f t="shared" si="35"/>
        <v>nie dotyczy</v>
      </c>
      <c r="M96" s="174" t="str">
        <f t="shared" si="41"/>
        <v>nie dotyczy</v>
      </c>
      <c r="N96" s="174" t="str">
        <f t="shared" si="42"/>
        <v>nie dotyczy</v>
      </c>
      <c r="O96" s="38">
        <v>60</v>
      </c>
      <c r="P96" s="60">
        <f t="shared" si="36"/>
        <v>0.83333333333333337</v>
      </c>
      <c r="Q96" s="61" t="str">
        <f t="shared" si="43"/>
        <v>TAK</v>
      </c>
      <c r="R96" s="221" t="str">
        <f t="shared" si="37"/>
        <v>III oceniający</v>
      </c>
      <c r="S96" s="44" t="str">
        <f t="shared" si="44"/>
        <v>TAK</v>
      </c>
      <c r="U96" s="123" t="s">
        <v>577</v>
      </c>
      <c r="V96" s="179" t="s">
        <v>577</v>
      </c>
      <c r="W96" s="153" t="s">
        <v>548</v>
      </c>
      <c r="X96" s="38">
        <v>7</v>
      </c>
      <c r="Y96" s="38">
        <v>24</v>
      </c>
      <c r="Z96" s="63">
        <f t="shared" si="48"/>
        <v>31</v>
      </c>
      <c r="AA96" s="46">
        <f t="shared" si="38"/>
        <v>0.51666666666666672</v>
      </c>
      <c r="AB96" s="156" t="s">
        <v>530</v>
      </c>
      <c r="AC96" s="44">
        <v>10</v>
      </c>
      <c r="AD96" s="44">
        <v>50</v>
      </c>
      <c r="AE96" s="64">
        <f t="shared" si="49"/>
        <v>60</v>
      </c>
      <c r="AF96" s="65">
        <f t="shared" si="39"/>
        <v>1</v>
      </c>
      <c r="AG96" s="130" t="s">
        <v>542</v>
      </c>
      <c r="AH96" s="130">
        <v>10</v>
      </c>
      <c r="AI96" s="130">
        <v>40</v>
      </c>
      <c r="AJ96" s="127">
        <f t="shared" si="46"/>
        <v>50</v>
      </c>
      <c r="AK96" s="128">
        <f t="shared" si="40"/>
        <v>0.83333333333333337</v>
      </c>
      <c r="AL96" s="38">
        <f t="shared" si="50"/>
        <v>29</v>
      </c>
      <c r="AM96" s="63">
        <f t="shared" si="47"/>
        <v>18</v>
      </c>
    </row>
    <row r="97" spans="1:39" ht="33.75" hidden="1">
      <c r="A97" s="141">
        <v>94</v>
      </c>
      <c r="B97" s="312" t="s">
        <v>368</v>
      </c>
      <c r="C97" s="312" t="s">
        <v>369</v>
      </c>
      <c r="D97" s="289" t="s">
        <v>370</v>
      </c>
      <c r="E97" s="313" t="s">
        <v>769</v>
      </c>
      <c r="F97" s="39" t="s">
        <v>54</v>
      </c>
      <c r="G97" s="59">
        <v>4389670</v>
      </c>
      <c r="H97" s="59">
        <v>4389670</v>
      </c>
      <c r="I97" s="40">
        <v>3731219.5</v>
      </c>
      <c r="J97" s="161" t="s">
        <v>569</v>
      </c>
      <c r="K97" s="165" t="str">
        <f t="shared" si="34"/>
        <v>nie dotyczy</v>
      </c>
      <c r="L97" s="174" t="str">
        <f t="shared" si="35"/>
        <v>nie dotyczy</v>
      </c>
      <c r="M97" s="174" t="str">
        <f t="shared" si="41"/>
        <v>nie dotyczy</v>
      </c>
      <c r="N97" s="174" t="str">
        <f t="shared" si="42"/>
        <v>nie dotyczy</v>
      </c>
      <c r="O97" s="38">
        <v>60</v>
      </c>
      <c r="P97" s="60">
        <f t="shared" si="36"/>
        <v>0.7</v>
      </c>
      <c r="Q97" s="61" t="str">
        <f t="shared" si="43"/>
        <v>NIE</v>
      </c>
      <c r="R97" s="43">
        <f t="shared" si="37"/>
        <v>42</v>
      </c>
      <c r="S97" s="44" t="str">
        <f t="shared" si="44"/>
        <v>TAK</v>
      </c>
      <c r="U97" s="123" t="s">
        <v>577</v>
      </c>
      <c r="V97" s="179" t="s">
        <v>577</v>
      </c>
      <c r="W97" s="153" t="s">
        <v>535</v>
      </c>
      <c r="X97" s="38">
        <v>10</v>
      </c>
      <c r="Y97" s="38">
        <v>40</v>
      </c>
      <c r="Z97" s="63">
        <f t="shared" si="48"/>
        <v>50</v>
      </c>
      <c r="AA97" s="46">
        <f t="shared" si="38"/>
        <v>0.83333333333333337</v>
      </c>
      <c r="AB97" s="156" t="s">
        <v>540</v>
      </c>
      <c r="AC97" s="44">
        <v>10</v>
      </c>
      <c r="AD97" s="44">
        <v>24</v>
      </c>
      <c r="AE97" s="64">
        <f t="shared" si="49"/>
        <v>34</v>
      </c>
      <c r="AF97" s="65">
        <f t="shared" si="39"/>
        <v>0.56666666666666665</v>
      </c>
      <c r="AJ97" s="127">
        <f t="shared" si="46"/>
        <v>0</v>
      </c>
      <c r="AK97" s="128">
        <f t="shared" si="40"/>
        <v>0</v>
      </c>
      <c r="AL97" s="38">
        <f t="shared" si="50"/>
        <v>16</v>
      </c>
      <c r="AM97" s="63">
        <f t="shared" si="47"/>
        <v>18</v>
      </c>
    </row>
    <row r="98" spans="1:39" ht="126" hidden="1" customHeight="1">
      <c r="A98" s="141">
        <v>95</v>
      </c>
      <c r="B98" s="274" t="s">
        <v>371</v>
      </c>
      <c r="C98" s="274" t="s">
        <v>372</v>
      </c>
      <c r="D98" s="274" t="s">
        <v>773</v>
      </c>
      <c r="E98" s="274" t="s">
        <v>788</v>
      </c>
      <c r="F98" s="39" t="s">
        <v>54</v>
      </c>
      <c r="G98" s="59">
        <v>2577370.0099999998</v>
      </c>
      <c r="H98" s="59">
        <v>2577370.0099999998</v>
      </c>
      <c r="I98" s="40">
        <v>2190764.5</v>
      </c>
      <c r="J98" s="161" t="s">
        <v>569</v>
      </c>
      <c r="K98" s="165" t="str">
        <f t="shared" si="34"/>
        <v>nie dotyczy</v>
      </c>
      <c r="L98" s="174" t="str">
        <f t="shared" si="35"/>
        <v>nie dotyczy</v>
      </c>
      <c r="M98" s="174" t="str">
        <f t="shared" si="41"/>
        <v>nie dotyczy</v>
      </c>
      <c r="N98" s="174" t="str">
        <f t="shared" si="42"/>
        <v>nie dotyczy</v>
      </c>
      <c r="O98" s="38">
        <v>60</v>
      </c>
      <c r="P98" s="60">
        <f t="shared" si="36"/>
        <v>0.75</v>
      </c>
      <c r="Q98" s="61" t="str">
        <f t="shared" si="43"/>
        <v>NIE</v>
      </c>
      <c r="R98" s="43">
        <f t="shared" si="37"/>
        <v>45</v>
      </c>
      <c r="S98" s="44" t="str">
        <f t="shared" si="44"/>
        <v>TAK</v>
      </c>
      <c r="U98" s="123" t="s">
        <v>577</v>
      </c>
      <c r="V98" s="179" t="s">
        <v>577</v>
      </c>
      <c r="W98" s="153" t="s">
        <v>535</v>
      </c>
      <c r="X98" s="38">
        <v>10</v>
      </c>
      <c r="Y98" s="38">
        <v>37</v>
      </c>
      <c r="Z98" s="63">
        <f t="shared" si="48"/>
        <v>47</v>
      </c>
      <c r="AA98" s="46">
        <f t="shared" si="38"/>
        <v>0.78333333333333333</v>
      </c>
      <c r="AB98" s="156" t="s">
        <v>540</v>
      </c>
      <c r="AC98" s="44">
        <v>9</v>
      </c>
      <c r="AD98" s="44">
        <v>34</v>
      </c>
      <c r="AE98" s="64">
        <f t="shared" si="49"/>
        <v>43</v>
      </c>
      <c r="AF98" s="65">
        <f t="shared" si="39"/>
        <v>0.71666666666666667</v>
      </c>
      <c r="AJ98" s="127">
        <f t="shared" si="46"/>
        <v>0</v>
      </c>
      <c r="AK98" s="128">
        <f t="shared" si="40"/>
        <v>0</v>
      </c>
      <c r="AL98" s="38">
        <f t="shared" si="50"/>
        <v>4</v>
      </c>
      <c r="AM98" s="63">
        <f t="shared" si="47"/>
        <v>18</v>
      </c>
    </row>
    <row r="99" spans="1:39" ht="67.5" hidden="1">
      <c r="A99" s="141">
        <v>96</v>
      </c>
      <c r="B99" s="274" t="s">
        <v>373</v>
      </c>
      <c r="C99" s="274" t="s">
        <v>374</v>
      </c>
      <c r="D99" s="274" t="s">
        <v>370</v>
      </c>
      <c r="E99" s="274" t="s">
        <v>801</v>
      </c>
      <c r="F99" s="39" t="s">
        <v>54</v>
      </c>
      <c r="G99" s="59">
        <v>13539970.02</v>
      </c>
      <c r="H99" s="59">
        <v>13539970.02</v>
      </c>
      <c r="I99" s="40">
        <v>11508974.5</v>
      </c>
      <c r="J99" s="161" t="s">
        <v>569</v>
      </c>
      <c r="K99" s="165" t="str">
        <f t="shared" si="34"/>
        <v>nie dotyczy</v>
      </c>
      <c r="L99" s="174" t="str">
        <f t="shared" si="35"/>
        <v>nie dotyczy</v>
      </c>
      <c r="M99" s="174" t="str">
        <f t="shared" si="41"/>
        <v>nie dotyczy</v>
      </c>
      <c r="N99" s="174" t="str">
        <f t="shared" si="42"/>
        <v>nie dotyczy</v>
      </c>
      <c r="O99" s="38">
        <v>60</v>
      </c>
      <c r="P99" s="60">
        <f t="shared" si="36"/>
        <v>0.85</v>
      </c>
      <c r="Q99" s="61" t="str">
        <f t="shared" si="43"/>
        <v>NIE</v>
      </c>
      <c r="R99" s="43">
        <f t="shared" si="37"/>
        <v>51</v>
      </c>
      <c r="S99" s="44" t="str">
        <f t="shared" si="44"/>
        <v>TAK</v>
      </c>
      <c r="U99" s="123" t="s">
        <v>577</v>
      </c>
      <c r="V99" s="179" t="s">
        <v>577</v>
      </c>
      <c r="W99" s="153" t="s">
        <v>535</v>
      </c>
      <c r="X99" s="38">
        <v>10</v>
      </c>
      <c r="Y99" s="38">
        <v>37</v>
      </c>
      <c r="Z99" s="63">
        <f t="shared" si="48"/>
        <v>47</v>
      </c>
      <c r="AA99" s="46">
        <f t="shared" si="38"/>
        <v>0.78333333333333333</v>
      </c>
      <c r="AB99" s="156" t="s">
        <v>540</v>
      </c>
      <c r="AC99" s="44">
        <v>10</v>
      </c>
      <c r="AD99" s="44">
        <v>45</v>
      </c>
      <c r="AE99" s="64">
        <f t="shared" si="49"/>
        <v>55</v>
      </c>
      <c r="AF99" s="65">
        <f t="shared" si="39"/>
        <v>0.91666666666666663</v>
      </c>
      <c r="AJ99" s="127">
        <f t="shared" si="46"/>
        <v>0</v>
      </c>
      <c r="AK99" s="128">
        <f t="shared" si="40"/>
        <v>0</v>
      </c>
      <c r="AL99" s="38">
        <f t="shared" si="50"/>
        <v>8</v>
      </c>
      <c r="AM99" s="63">
        <f t="shared" si="47"/>
        <v>18</v>
      </c>
    </row>
    <row r="100" spans="1:39" ht="56.25" hidden="1">
      <c r="A100" s="136">
        <v>97</v>
      </c>
      <c r="B100" s="220" t="s">
        <v>375</v>
      </c>
      <c r="C100" s="226" t="s">
        <v>376</v>
      </c>
      <c r="D100" s="220" t="s">
        <v>377</v>
      </c>
      <c r="E100" s="220" t="s">
        <v>378</v>
      </c>
      <c r="F100" s="39" t="s">
        <v>54</v>
      </c>
      <c r="G100" s="59">
        <v>14628648.43</v>
      </c>
      <c r="H100" s="59">
        <v>14628648.43</v>
      </c>
      <c r="I100" s="40">
        <v>12393390.949999999</v>
      </c>
      <c r="J100" s="161" t="s">
        <v>569</v>
      </c>
      <c r="K100" s="165" t="str">
        <f t="shared" ref="K100:K131" si="51">IF(J100="nie","nie dotyczy",I100/H100)</f>
        <v>nie dotyczy</v>
      </c>
      <c r="L100" s="174" t="str">
        <f t="shared" ref="L100:L131" si="52">IF(J100="nie","nie dotyczy",H100*60%)</f>
        <v>nie dotyczy</v>
      </c>
      <c r="M100" s="174" t="str">
        <f t="shared" si="41"/>
        <v>nie dotyczy</v>
      </c>
      <c r="N100" s="174" t="str">
        <f t="shared" si="42"/>
        <v>nie dotyczy</v>
      </c>
      <c r="O100" s="38">
        <v>60</v>
      </c>
      <c r="P100" s="60">
        <f t="shared" ref="P100:P131" si="53">IF(Q100="tak",AK100,(AA100+AF100)/2)</f>
        <v>1</v>
      </c>
      <c r="Q100" s="61" t="str">
        <f t="shared" si="43"/>
        <v>NIE</v>
      </c>
      <c r="R100" s="43">
        <f t="shared" ref="R100:R131" si="54">IF(Q100="NIE",(Z100+AE100)/2,"III oceniający")</f>
        <v>60</v>
      </c>
      <c r="S100" s="44" t="str">
        <f t="shared" si="44"/>
        <v>TAK</v>
      </c>
      <c r="U100" s="123" t="s">
        <v>577</v>
      </c>
      <c r="V100" s="179" t="s">
        <v>577</v>
      </c>
      <c r="W100" s="153" t="s">
        <v>531</v>
      </c>
      <c r="X100" s="38">
        <v>10</v>
      </c>
      <c r="Y100" s="38">
        <v>50</v>
      </c>
      <c r="Z100" s="63">
        <f t="shared" si="48"/>
        <v>60</v>
      </c>
      <c r="AA100" s="46">
        <f t="shared" ref="AA100:AA131" si="55">Z100/O100</f>
        <v>1</v>
      </c>
      <c r="AB100" s="156" t="s">
        <v>530</v>
      </c>
      <c r="AC100" s="44">
        <v>10</v>
      </c>
      <c r="AD100" s="44">
        <v>50</v>
      </c>
      <c r="AE100" s="64">
        <f t="shared" si="49"/>
        <v>60</v>
      </c>
      <c r="AF100" s="65">
        <f t="shared" ref="AF100:AF131" si="56">AE100/O100</f>
        <v>1</v>
      </c>
      <c r="AJ100" s="127">
        <f t="shared" si="46"/>
        <v>0</v>
      </c>
      <c r="AK100" s="128">
        <f t="shared" ref="AK100:AK131" si="57">AJ100/O100</f>
        <v>0</v>
      </c>
      <c r="AL100" s="38">
        <f t="shared" si="50"/>
        <v>0</v>
      </c>
      <c r="AM100" s="63">
        <f t="shared" si="47"/>
        <v>18</v>
      </c>
    </row>
    <row r="101" spans="1:39" ht="45" hidden="1">
      <c r="A101" s="136">
        <v>98</v>
      </c>
      <c r="B101" s="297" t="s">
        <v>379</v>
      </c>
      <c r="C101" s="297" t="s">
        <v>380</v>
      </c>
      <c r="D101" s="314" t="s">
        <v>381</v>
      </c>
      <c r="E101" s="224" t="s">
        <v>382</v>
      </c>
      <c r="F101" s="39" t="s">
        <v>54</v>
      </c>
      <c r="G101" s="59">
        <v>5300473.07</v>
      </c>
      <c r="H101" s="59">
        <v>5300473.07</v>
      </c>
      <c r="I101" s="40">
        <v>4505402.09</v>
      </c>
      <c r="J101" s="161" t="s">
        <v>569</v>
      </c>
      <c r="K101" s="165" t="str">
        <f t="shared" si="51"/>
        <v>nie dotyczy</v>
      </c>
      <c r="L101" s="174" t="str">
        <f t="shared" si="52"/>
        <v>nie dotyczy</v>
      </c>
      <c r="M101" s="174" t="str">
        <f t="shared" si="41"/>
        <v>nie dotyczy</v>
      </c>
      <c r="N101" s="174" t="str">
        <f t="shared" si="42"/>
        <v>nie dotyczy</v>
      </c>
      <c r="O101" s="38">
        <v>60</v>
      </c>
      <c r="P101" s="60">
        <f t="shared" si="53"/>
        <v>1</v>
      </c>
      <c r="Q101" s="61" t="str">
        <f t="shared" si="43"/>
        <v>NIE</v>
      </c>
      <c r="R101" s="43">
        <f t="shared" si="54"/>
        <v>60</v>
      </c>
      <c r="S101" s="44" t="str">
        <f t="shared" si="44"/>
        <v>TAK</v>
      </c>
      <c r="U101" s="123" t="s">
        <v>577</v>
      </c>
      <c r="V101" s="179" t="s">
        <v>577</v>
      </c>
      <c r="W101" s="153" t="s">
        <v>546</v>
      </c>
      <c r="X101" s="38">
        <v>10</v>
      </c>
      <c r="Y101" s="38">
        <v>50</v>
      </c>
      <c r="Z101" s="63">
        <f t="shared" si="48"/>
        <v>60</v>
      </c>
      <c r="AA101" s="46">
        <f t="shared" si="55"/>
        <v>1</v>
      </c>
      <c r="AB101" s="156" t="s">
        <v>538</v>
      </c>
      <c r="AC101" s="44">
        <v>10</v>
      </c>
      <c r="AD101" s="44">
        <v>50</v>
      </c>
      <c r="AE101" s="64">
        <f t="shared" si="49"/>
        <v>60</v>
      </c>
      <c r="AF101" s="65">
        <f t="shared" si="56"/>
        <v>1</v>
      </c>
      <c r="AJ101" s="127">
        <f t="shared" si="46"/>
        <v>0</v>
      </c>
      <c r="AK101" s="128">
        <f t="shared" si="57"/>
        <v>0</v>
      </c>
      <c r="AL101" s="38">
        <f t="shared" si="50"/>
        <v>0</v>
      </c>
      <c r="AM101" s="63">
        <f t="shared" si="47"/>
        <v>18</v>
      </c>
    </row>
    <row r="102" spans="1:39" ht="45" hidden="1">
      <c r="A102" s="136">
        <v>99</v>
      </c>
      <c r="B102" s="225" t="s">
        <v>383</v>
      </c>
      <c r="C102" s="153" t="s">
        <v>384</v>
      </c>
      <c r="D102" s="225" t="s">
        <v>385</v>
      </c>
      <c r="E102" s="225" t="s">
        <v>386</v>
      </c>
      <c r="F102" s="39" t="s">
        <v>54</v>
      </c>
      <c r="G102" s="59">
        <v>2838623.55</v>
      </c>
      <c r="H102" s="59">
        <v>2838623.55</v>
      </c>
      <c r="I102" s="40">
        <v>2412830.0099999998</v>
      </c>
      <c r="J102" s="161" t="s">
        <v>569</v>
      </c>
      <c r="K102" s="165" t="str">
        <f t="shared" si="51"/>
        <v>nie dotyczy</v>
      </c>
      <c r="L102" s="174" t="str">
        <f t="shared" si="52"/>
        <v>nie dotyczy</v>
      </c>
      <c r="M102" s="174" t="str">
        <f t="shared" si="41"/>
        <v>nie dotyczy</v>
      </c>
      <c r="N102" s="174" t="str">
        <f t="shared" si="42"/>
        <v>nie dotyczy</v>
      </c>
      <c r="O102" s="38">
        <v>60</v>
      </c>
      <c r="P102" s="60">
        <f t="shared" si="53"/>
        <v>0.68333333333333335</v>
      </c>
      <c r="Q102" s="61" t="str">
        <f t="shared" si="43"/>
        <v>NIE</v>
      </c>
      <c r="R102" s="43">
        <f t="shared" si="54"/>
        <v>41</v>
      </c>
      <c r="S102" s="44" t="str">
        <f t="shared" si="44"/>
        <v>TAK</v>
      </c>
      <c r="U102" s="123" t="s">
        <v>577</v>
      </c>
      <c r="V102" s="179" t="s">
        <v>577</v>
      </c>
      <c r="W102" s="153" t="s">
        <v>553</v>
      </c>
      <c r="X102" s="38">
        <v>10</v>
      </c>
      <c r="Y102" s="38">
        <v>34</v>
      </c>
      <c r="Z102" s="63">
        <f t="shared" si="48"/>
        <v>44</v>
      </c>
      <c r="AA102" s="46">
        <f t="shared" si="55"/>
        <v>0.73333333333333328</v>
      </c>
      <c r="AB102" s="156" t="s">
        <v>545</v>
      </c>
      <c r="AC102" s="44">
        <v>9</v>
      </c>
      <c r="AD102" s="44">
        <v>29</v>
      </c>
      <c r="AE102" s="64">
        <f t="shared" si="49"/>
        <v>38</v>
      </c>
      <c r="AF102" s="65">
        <f t="shared" si="56"/>
        <v>0.6333333333333333</v>
      </c>
      <c r="AJ102" s="127">
        <f t="shared" si="46"/>
        <v>0</v>
      </c>
      <c r="AK102" s="128">
        <f t="shared" si="57"/>
        <v>0</v>
      </c>
      <c r="AL102" s="38">
        <f t="shared" si="50"/>
        <v>6</v>
      </c>
      <c r="AM102" s="63">
        <f t="shared" si="47"/>
        <v>18</v>
      </c>
    </row>
    <row r="103" spans="1:39" ht="96" hidden="1">
      <c r="A103" s="136">
        <v>100</v>
      </c>
      <c r="B103" s="225" t="s">
        <v>387</v>
      </c>
      <c r="C103" s="296" t="s">
        <v>388</v>
      </c>
      <c r="D103" s="258" t="s">
        <v>746</v>
      </c>
      <c r="E103" s="258" t="s">
        <v>747</v>
      </c>
      <c r="F103" s="39" t="s">
        <v>54</v>
      </c>
      <c r="G103" s="59">
        <v>1556120</v>
      </c>
      <c r="H103" s="59">
        <v>1556120</v>
      </c>
      <c r="I103" s="40">
        <v>1322702</v>
      </c>
      <c r="J103" s="161" t="s">
        <v>569</v>
      </c>
      <c r="K103" s="165" t="str">
        <f t="shared" si="51"/>
        <v>nie dotyczy</v>
      </c>
      <c r="L103" s="174" t="str">
        <f t="shared" si="52"/>
        <v>nie dotyczy</v>
      </c>
      <c r="M103" s="174" t="str">
        <f t="shared" si="41"/>
        <v>nie dotyczy</v>
      </c>
      <c r="N103" s="174" t="str">
        <f t="shared" si="42"/>
        <v>nie dotyczy</v>
      </c>
      <c r="O103" s="38">
        <v>60</v>
      </c>
      <c r="P103" s="60">
        <f t="shared" si="53"/>
        <v>0.82499999999999996</v>
      </c>
      <c r="Q103" s="61" t="str">
        <f t="shared" si="43"/>
        <v>NIE</v>
      </c>
      <c r="R103" s="43">
        <f t="shared" si="54"/>
        <v>49.5</v>
      </c>
      <c r="S103" s="44" t="str">
        <f t="shared" si="44"/>
        <v>TAK</v>
      </c>
      <c r="U103" s="123" t="s">
        <v>577</v>
      </c>
      <c r="V103" s="179" t="s">
        <v>577</v>
      </c>
      <c r="W103" s="153" t="s">
        <v>552</v>
      </c>
      <c r="X103" s="38">
        <v>10</v>
      </c>
      <c r="Y103" s="38">
        <v>40</v>
      </c>
      <c r="Z103" s="63">
        <f t="shared" si="48"/>
        <v>50</v>
      </c>
      <c r="AA103" s="46">
        <f t="shared" si="55"/>
        <v>0.83333333333333337</v>
      </c>
      <c r="AB103" s="156" t="s">
        <v>549</v>
      </c>
      <c r="AC103" s="44">
        <v>9</v>
      </c>
      <c r="AD103" s="44">
        <v>40</v>
      </c>
      <c r="AE103" s="64">
        <f t="shared" si="49"/>
        <v>49</v>
      </c>
      <c r="AF103" s="65">
        <f t="shared" si="56"/>
        <v>0.81666666666666665</v>
      </c>
      <c r="AJ103" s="127">
        <f t="shared" si="46"/>
        <v>0</v>
      </c>
      <c r="AK103" s="128">
        <f t="shared" si="57"/>
        <v>0</v>
      </c>
      <c r="AL103" s="38">
        <f t="shared" si="50"/>
        <v>1</v>
      </c>
      <c r="AM103" s="63">
        <f t="shared" si="47"/>
        <v>18</v>
      </c>
    </row>
    <row r="104" spans="1:39" ht="78.75" hidden="1">
      <c r="A104" s="139">
        <v>101</v>
      </c>
      <c r="B104" s="267" t="s">
        <v>389</v>
      </c>
      <c r="C104" s="267" t="s">
        <v>390</v>
      </c>
      <c r="D104" s="267" t="s">
        <v>391</v>
      </c>
      <c r="E104" s="267" t="s">
        <v>392</v>
      </c>
      <c r="F104" s="39" t="s">
        <v>54</v>
      </c>
      <c r="G104" s="59">
        <v>1542531.82</v>
      </c>
      <c r="H104" s="59">
        <v>1542531.82</v>
      </c>
      <c r="I104" s="40">
        <v>1311152.04</v>
      </c>
      <c r="J104" s="161" t="s">
        <v>569</v>
      </c>
      <c r="K104" s="165" t="str">
        <f t="shared" si="51"/>
        <v>nie dotyczy</v>
      </c>
      <c r="L104" s="174" t="str">
        <f t="shared" si="52"/>
        <v>nie dotyczy</v>
      </c>
      <c r="M104" s="174" t="str">
        <f t="shared" si="41"/>
        <v>nie dotyczy</v>
      </c>
      <c r="N104" s="174" t="str">
        <f t="shared" si="42"/>
        <v>nie dotyczy</v>
      </c>
      <c r="O104" s="38">
        <v>60</v>
      </c>
      <c r="P104" s="60">
        <f t="shared" si="53"/>
        <v>0.8666666666666667</v>
      </c>
      <c r="Q104" s="61" t="str">
        <f t="shared" si="43"/>
        <v>TAK</v>
      </c>
      <c r="R104" s="221" t="str">
        <f t="shared" si="54"/>
        <v>III oceniający</v>
      </c>
      <c r="S104" s="44" t="str">
        <f t="shared" si="44"/>
        <v>TAK</v>
      </c>
      <c r="U104" s="123" t="s">
        <v>577</v>
      </c>
      <c r="V104" s="179" t="s">
        <v>577</v>
      </c>
      <c r="W104" s="153" t="s">
        <v>548</v>
      </c>
      <c r="X104" s="38">
        <v>6</v>
      </c>
      <c r="Y104" s="38">
        <v>26</v>
      </c>
      <c r="Z104" s="63">
        <f t="shared" si="48"/>
        <v>32</v>
      </c>
      <c r="AA104" s="46">
        <f t="shared" si="55"/>
        <v>0.53333333333333333</v>
      </c>
      <c r="AB104" s="156" t="s">
        <v>534</v>
      </c>
      <c r="AC104" s="44">
        <v>10</v>
      </c>
      <c r="AD104" s="44">
        <v>42</v>
      </c>
      <c r="AE104" s="64">
        <f t="shared" si="49"/>
        <v>52</v>
      </c>
      <c r="AF104" s="65">
        <f t="shared" si="56"/>
        <v>0.8666666666666667</v>
      </c>
      <c r="AG104" s="130" t="s">
        <v>536</v>
      </c>
      <c r="AH104" s="130">
        <v>10</v>
      </c>
      <c r="AI104" s="130">
        <v>42</v>
      </c>
      <c r="AJ104" s="127">
        <f t="shared" si="46"/>
        <v>52</v>
      </c>
      <c r="AK104" s="128">
        <f t="shared" si="57"/>
        <v>0.8666666666666667</v>
      </c>
      <c r="AL104" s="38">
        <f t="shared" si="50"/>
        <v>20</v>
      </c>
      <c r="AM104" s="63">
        <f t="shared" si="47"/>
        <v>18</v>
      </c>
    </row>
    <row r="105" spans="1:39" ht="45" hidden="1">
      <c r="A105" s="139">
        <v>102</v>
      </c>
      <c r="B105" s="267" t="s">
        <v>393</v>
      </c>
      <c r="C105" s="267" t="s">
        <v>394</v>
      </c>
      <c r="D105" s="267" t="s">
        <v>391</v>
      </c>
      <c r="E105" s="267" t="s">
        <v>395</v>
      </c>
      <c r="F105" s="39" t="s">
        <v>54</v>
      </c>
      <c r="G105" s="59">
        <v>12948144.699999999</v>
      </c>
      <c r="H105" s="59">
        <v>12948144.699999999</v>
      </c>
      <c r="I105" s="40">
        <v>11005922.99</v>
      </c>
      <c r="J105" s="161" t="s">
        <v>569</v>
      </c>
      <c r="K105" s="165" t="str">
        <f t="shared" si="51"/>
        <v>nie dotyczy</v>
      </c>
      <c r="L105" s="174" t="str">
        <f t="shared" si="52"/>
        <v>nie dotyczy</v>
      </c>
      <c r="M105" s="174" t="str">
        <f t="shared" si="41"/>
        <v>nie dotyczy</v>
      </c>
      <c r="N105" s="174" t="str">
        <f t="shared" si="42"/>
        <v>nie dotyczy</v>
      </c>
      <c r="O105" s="38">
        <v>60</v>
      </c>
      <c r="P105" s="60">
        <f t="shared" si="53"/>
        <v>0.78333333333333333</v>
      </c>
      <c r="Q105" s="61" t="str">
        <f t="shared" si="43"/>
        <v>TAK</v>
      </c>
      <c r="R105" s="221" t="str">
        <f t="shared" si="54"/>
        <v>III oceniający</v>
      </c>
      <c r="S105" s="44" t="str">
        <f t="shared" si="44"/>
        <v>TAK</v>
      </c>
      <c r="U105" s="123" t="s">
        <v>577</v>
      </c>
      <c r="V105" s="179" t="s">
        <v>577</v>
      </c>
      <c r="W105" s="153" t="s">
        <v>548</v>
      </c>
      <c r="X105" s="38">
        <v>7</v>
      </c>
      <c r="Y105" s="38">
        <v>21</v>
      </c>
      <c r="Z105" s="63">
        <f t="shared" si="48"/>
        <v>28</v>
      </c>
      <c r="AA105" s="46">
        <f t="shared" si="55"/>
        <v>0.46666666666666667</v>
      </c>
      <c r="AB105" s="156" t="s">
        <v>534</v>
      </c>
      <c r="AC105" s="44">
        <v>10</v>
      </c>
      <c r="AD105" s="44">
        <v>42</v>
      </c>
      <c r="AE105" s="64">
        <f t="shared" si="49"/>
        <v>52</v>
      </c>
      <c r="AF105" s="65">
        <f t="shared" si="56"/>
        <v>0.8666666666666667</v>
      </c>
      <c r="AG105" s="130" t="s">
        <v>536</v>
      </c>
      <c r="AH105" s="130">
        <v>10</v>
      </c>
      <c r="AI105" s="130">
        <v>37</v>
      </c>
      <c r="AJ105" s="127">
        <f t="shared" si="46"/>
        <v>47</v>
      </c>
      <c r="AK105" s="128">
        <f t="shared" si="57"/>
        <v>0.78333333333333333</v>
      </c>
      <c r="AL105" s="38">
        <f t="shared" si="50"/>
        <v>24</v>
      </c>
      <c r="AM105" s="63">
        <f t="shared" si="47"/>
        <v>18</v>
      </c>
    </row>
    <row r="106" spans="1:39" ht="78.75" hidden="1">
      <c r="A106" s="136">
        <v>103</v>
      </c>
      <c r="B106" s="225" t="s">
        <v>396</v>
      </c>
      <c r="C106" s="226" t="s">
        <v>397</v>
      </c>
      <c r="D106" s="225" t="s">
        <v>735</v>
      </c>
      <c r="E106" s="225" t="s">
        <v>736</v>
      </c>
      <c r="F106" s="39" t="s">
        <v>54</v>
      </c>
      <c r="G106" s="59">
        <v>5122524.83</v>
      </c>
      <c r="H106" s="59">
        <v>5122524.83</v>
      </c>
      <c r="I106" s="40">
        <v>4354146.0999999996</v>
      </c>
      <c r="J106" s="161" t="s">
        <v>569</v>
      </c>
      <c r="K106" s="165" t="str">
        <f t="shared" si="51"/>
        <v>nie dotyczy</v>
      </c>
      <c r="L106" s="174" t="str">
        <f t="shared" si="52"/>
        <v>nie dotyczy</v>
      </c>
      <c r="M106" s="174" t="str">
        <f t="shared" si="41"/>
        <v>nie dotyczy</v>
      </c>
      <c r="N106" s="174" t="str">
        <f t="shared" si="42"/>
        <v>nie dotyczy</v>
      </c>
      <c r="O106" s="38">
        <v>60</v>
      </c>
      <c r="P106" s="60">
        <f t="shared" si="53"/>
        <v>0.95833333333333326</v>
      </c>
      <c r="Q106" s="61" t="str">
        <f t="shared" si="43"/>
        <v>NIE</v>
      </c>
      <c r="R106" s="43">
        <f t="shared" si="54"/>
        <v>57.5</v>
      </c>
      <c r="S106" s="44" t="str">
        <f t="shared" si="44"/>
        <v>TAK</v>
      </c>
      <c r="U106" s="123" t="s">
        <v>577</v>
      </c>
      <c r="V106" s="179" t="s">
        <v>577</v>
      </c>
      <c r="W106" s="153" t="s">
        <v>553</v>
      </c>
      <c r="X106" s="38">
        <v>10</v>
      </c>
      <c r="Y106" s="38">
        <v>50</v>
      </c>
      <c r="Z106" s="63">
        <f t="shared" si="48"/>
        <v>60</v>
      </c>
      <c r="AA106" s="46">
        <f t="shared" si="55"/>
        <v>1</v>
      </c>
      <c r="AB106" s="156" t="s">
        <v>537</v>
      </c>
      <c r="AC106" s="44">
        <v>10</v>
      </c>
      <c r="AD106" s="44">
        <v>45</v>
      </c>
      <c r="AE106" s="64">
        <f t="shared" si="49"/>
        <v>55</v>
      </c>
      <c r="AF106" s="65">
        <f t="shared" si="56"/>
        <v>0.91666666666666663</v>
      </c>
      <c r="AJ106" s="127">
        <f t="shared" si="46"/>
        <v>0</v>
      </c>
      <c r="AK106" s="128">
        <f t="shared" si="57"/>
        <v>0</v>
      </c>
      <c r="AL106" s="38">
        <f t="shared" si="50"/>
        <v>5</v>
      </c>
      <c r="AM106" s="63">
        <f t="shared" si="47"/>
        <v>18</v>
      </c>
    </row>
    <row r="107" spans="1:39" ht="103.5" hidden="1" customHeight="1">
      <c r="A107" s="136">
        <v>104</v>
      </c>
      <c r="B107" s="225" t="s">
        <v>398</v>
      </c>
      <c r="C107" s="153" t="s">
        <v>399</v>
      </c>
      <c r="D107" s="225" t="s">
        <v>739</v>
      </c>
      <c r="E107" s="225" t="s">
        <v>740</v>
      </c>
      <c r="F107" s="39" t="s">
        <v>54</v>
      </c>
      <c r="G107" s="59">
        <v>4506220</v>
      </c>
      <c r="H107" s="59">
        <v>4506220</v>
      </c>
      <c r="I107" s="40">
        <v>3830287</v>
      </c>
      <c r="J107" s="161" t="s">
        <v>569</v>
      </c>
      <c r="K107" s="165" t="str">
        <f t="shared" si="51"/>
        <v>nie dotyczy</v>
      </c>
      <c r="L107" s="174" t="str">
        <f t="shared" si="52"/>
        <v>nie dotyczy</v>
      </c>
      <c r="M107" s="174" t="str">
        <f t="shared" si="41"/>
        <v>nie dotyczy</v>
      </c>
      <c r="N107" s="174" t="str">
        <f t="shared" si="42"/>
        <v>nie dotyczy</v>
      </c>
      <c r="O107" s="38">
        <v>60</v>
      </c>
      <c r="P107" s="60">
        <f t="shared" si="53"/>
        <v>0.9916666666666667</v>
      </c>
      <c r="Q107" s="61" t="str">
        <f t="shared" si="43"/>
        <v>NIE</v>
      </c>
      <c r="R107" s="43">
        <f t="shared" si="54"/>
        <v>59.5</v>
      </c>
      <c r="S107" s="44" t="str">
        <f t="shared" si="44"/>
        <v>TAK</v>
      </c>
      <c r="U107" s="123" t="s">
        <v>577</v>
      </c>
      <c r="V107" s="179" t="s">
        <v>577</v>
      </c>
      <c r="W107" s="153" t="s">
        <v>540</v>
      </c>
      <c r="X107" s="38">
        <v>9</v>
      </c>
      <c r="Y107" s="38">
        <v>50</v>
      </c>
      <c r="Z107" s="63">
        <f t="shared" si="48"/>
        <v>59</v>
      </c>
      <c r="AA107" s="46">
        <f t="shared" si="55"/>
        <v>0.98333333333333328</v>
      </c>
      <c r="AB107" s="156" t="s">
        <v>542</v>
      </c>
      <c r="AC107" s="44">
        <v>10</v>
      </c>
      <c r="AD107" s="44">
        <v>50</v>
      </c>
      <c r="AE107" s="64">
        <f t="shared" si="49"/>
        <v>60</v>
      </c>
      <c r="AF107" s="65">
        <f t="shared" si="56"/>
        <v>1</v>
      </c>
      <c r="AJ107" s="127">
        <f t="shared" si="46"/>
        <v>0</v>
      </c>
      <c r="AK107" s="128">
        <f t="shared" si="57"/>
        <v>0</v>
      </c>
      <c r="AL107" s="38">
        <f t="shared" si="50"/>
        <v>1</v>
      </c>
      <c r="AM107" s="63">
        <f t="shared" si="47"/>
        <v>18</v>
      </c>
    </row>
    <row r="108" spans="1:39" ht="67.5" hidden="1">
      <c r="A108" s="136">
        <v>105</v>
      </c>
      <c r="B108" s="225" t="s">
        <v>400</v>
      </c>
      <c r="C108" s="153" t="s">
        <v>401</v>
      </c>
      <c r="D108" s="225" t="s">
        <v>402</v>
      </c>
      <c r="E108" s="225" t="s">
        <v>403</v>
      </c>
      <c r="F108" s="39" t="s">
        <v>54</v>
      </c>
      <c r="G108" s="59">
        <v>1558849.99</v>
      </c>
      <c r="H108" s="59">
        <v>1558849.99</v>
      </c>
      <c r="I108" s="40">
        <v>1325022.49</v>
      </c>
      <c r="J108" s="161" t="s">
        <v>569</v>
      </c>
      <c r="K108" s="165" t="str">
        <f t="shared" si="51"/>
        <v>nie dotyczy</v>
      </c>
      <c r="L108" s="174" t="str">
        <f t="shared" si="52"/>
        <v>nie dotyczy</v>
      </c>
      <c r="M108" s="174" t="str">
        <f t="shared" si="41"/>
        <v>nie dotyczy</v>
      </c>
      <c r="N108" s="174" t="str">
        <f t="shared" si="42"/>
        <v>nie dotyczy</v>
      </c>
      <c r="O108" s="38">
        <v>60</v>
      </c>
      <c r="P108" s="60">
        <f t="shared" si="53"/>
        <v>0.54166666666666674</v>
      </c>
      <c r="Q108" s="61" t="str">
        <f t="shared" si="43"/>
        <v>NIE</v>
      </c>
      <c r="R108" s="43">
        <f t="shared" si="54"/>
        <v>32.5</v>
      </c>
      <c r="S108" s="44" t="str">
        <f t="shared" si="44"/>
        <v>NIE</v>
      </c>
      <c r="U108" s="123" t="s">
        <v>577</v>
      </c>
      <c r="V108" s="179" t="s">
        <v>577</v>
      </c>
      <c r="W108" s="153" t="s">
        <v>551</v>
      </c>
      <c r="X108" s="38">
        <v>8</v>
      </c>
      <c r="Y108" s="38">
        <v>24</v>
      </c>
      <c r="Z108" s="63">
        <f t="shared" si="48"/>
        <v>32</v>
      </c>
      <c r="AA108" s="46">
        <f t="shared" si="55"/>
        <v>0.53333333333333333</v>
      </c>
      <c r="AB108" s="156" t="s">
        <v>539</v>
      </c>
      <c r="AC108" s="44">
        <v>9</v>
      </c>
      <c r="AD108" s="44">
        <v>24</v>
      </c>
      <c r="AE108" s="64">
        <f t="shared" si="49"/>
        <v>33</v>
      </c>
      <c r="AF108" s="65">
        <f t="shared" si="56"/>
        <v>0.55000000000000004</v>
      </c>
      <c r="AJ108" s="127">
        <f t="shared" si="46"/>
        <v>0</v>
      </c>
      <c r="AK108" s="128">
        <f t="shared" si="57"/>
        <v>0</v>
      </c>
      <c r="AL108" s="38">
        <f t="shared" si="50"/>
        <v>1</v>
      </c>
      <c r="AM108" s="63">
        <f t="shared" si="47"/>
        <v>18</v>
      </c>
    </row>
    <row r="109" spans="1:39" ht="82.5" hidden="1" customHeight="1">
      <c r="A109" s="139">
        <v>106</v>
      </c>
      <c r="B109" s="267" t="s">
        <v>404</v>
      </c>
      <c r="C109" s="267" t="s">
        <v>405</v>
      </c>
      <c r="D109" s="267" t="s">
        <v>406</v>
      </c>
      <c r="E109" s="279" t="s">
        <v>805</v>
      </c>
      <c r="F109" s="39" t="s">
        <v>54</v>
      </c>
      <c r="G109" s="59">
        <v>5759393</v>
      </c>
      <c r="H109" s="59">
        <v>5759393</v>
      </c>
      <c r="I109" s="40">
        <v>4895484.04</v>
      </c>
      <c r="J109" s="161" t="s">
        <v>569</v>
      </c>
      <c r="K109" s="165" t="str">
        <f t="shared" si="51"/>
        <v>nie dotyczy</v>
      </c>
      <c r="L109" s="174" t="str">
        <f t="shared" si="52"/>
        <v>nie dotyczy</v>
      </c>
      <c r="M109" s="174" t="str">
        <f t="shared" si="41"/>
        <v>nie dotyczy</v>
      </c>
      <c r="N109" s="174" t="str">
        <f t="shared" si="42"/>
        <v>nie dotyczy</v>
      </c>
      <c r="O109" s="38">
        <v>60</v>
      </c>
      <c r="P109" s="60">
        <f t="shared" si="53"/>
        <v>0.79166666666666674</v>
      </c>
      <c r="Q109" s="61" t="str">
        <f t="shared" si="43"/>
        <v>NIE</v>
      </c>
      <c r="R109" s="43">
        <f t="shared" si="54"/>
        <v>47.5</v>
      </c>
      <c r="S109" s="44" t="str">
        <f t="shared" si="44"/>
        <v>TAK</v>
      </c>
      <c r="U109" s="123" t="s">
        <v>577</v>
      </c>
      <c r="V109" s="179" t="s">
        <v>577</v>
      </c>
      <c r="W109" s="153" t="s">
        <v>541</v>
      </c>
      <c r="X109" s="38">
        <v>9</v>
      </c>
      <c r="Y109" s="38">
        <v>34</v>
      </c>
      <c r="Z109" s="63">
        <f t="shared" si="48"/>
        <v>43</v>
      </c>
      <c r="AA109" s="46">
        <f t="shared" si="55"/>
        <v>0.71666666666666667</v>
      </c>
      <c r="AB109" s="156" t="s">
        <v>533</v>
      </c>
      <c r="AC109" s="44">
        <v>7</v>
      </c>
      <c r="AD109" s="44">
        <v>45</v>
      </c>
      <c r="AE109" s="64">
        <f t="shared" si="49"/>
        <v>52</v>
      </c>
      <c r="AF109" s="65">
        <f t="shared" si="56"/>
        <v>0.8666666666666667</v>
      </c>
      <c r="AJ109" s="127">
        <f t="shared" si="46"/>
        <v>0</v>
      </c>
      <c r="AK109" s="128">
        <f t="shared" si="57"/>
        <v>0</v>
      </c>
      <c r="AL109" s="38">
        <f t="shared" si="50"/>
        <v>9</v>
      </c>
      <c r="AM109" s="63">
        <f t="shared" si="47"/>
        <v>18</v>
      </c>
    </row>
    <row r="110" spans="1:39" ht="78.75" hidden="1">
      <c r="A110" s="139">
        <v>107</v>
      </c>
      <c r="B110" s="267" t="s">
        <v>407</v>
      </c>
      <c r="C110" s="267" t="s">
        <v>408</v>
      </c>
      <c r="D110" s="267" t="s">
        <v>406</v>
      </c>
      <c r="E110" s="267" t="s">
        <v>756</v>
      </c>
      <c r="F110" s="39" t="s">
        <v>54</v>
      </c>
      <c r="G110" s="59">
        <v>4359393.01</v>
      </c>
      <c r="H110" s="59">
        <v>4359393.01</v>
      </c>
      <c r="I110" s="40">
        <v>3705484.05</v>
      </c>
      <c r="J110" s="161" t="s">
        <v>569</v>
      </c>
      <c r="K110" s="165" t="str">
        <f t="shared" si="51"/>
        <v>nie dotyczy</v>
      </c>
      <c r="L110" s="174" t="str">
        <f t="shared" si="52"/>
        <v>nie dotyczy</v>
      </c>
      <c r="M110" s="174" t="str">
        <f t="shared" si="41"/>
        <v>nie dotyczy</v>
      </c>
      <c r="N110" s="174" t="str">
        <f t="shared" si="42"/>
        <v>nie dotyczy</v>
      </c>
      <c r="O110" s="38">
        <v>60</v>
      </c>
      <c r="P110" s="60">
        <f t="shared" si="53"/>
        <v>0.85</v>
      </c>
      <c r="Q110" s="61" t="str">
        <f t="shared" si="43"/>
        <v>NIE</v>
      </c>
      <c r="R110" s="43">
        <f t="shared" si="54"/>
        <v>51</v>
      </c>
      <c r="S110" s="44" t="str">
        <f t="shared" si="44"/>
        <v>TAK</v>
      </c>
      <c r="U110" s="123" t="s">
        <v>577</v>
      </c>
      <c r="V110" s="179" t="s">
        <v>577</v>
      </c>
      <c r="W110" s="153" t="s">
        <v>541</v>
      </c>
      <c r="X110" s="38">
        <v>9</v>
      </c>
      <c r="Y110" s="38">
        <v>34</v>
      </c>
      <c r="Z110" s="63">
        <f t="shared" si="48"/>
        <v>43</v>
      </c>
      <c r="AA110" s="46">
        <f t="shared" si="55"/>
        <v>0.71666666666666667</v>
      </c>
      <c r="AB110" s="156" t="s">
        <v>533</v>
      </c>
      <c r="AC110" s="44">
        <v>9</v>
      </c>
      <c r="AD110" s="44">
        <v>50</v>
      </c>
      <c r="AE110" s="64">
        <f t="shared" si="49"/>
        <v>59</v>
      </c>
      <c r="AF110" s="65">
        <f t="shared" si="56"/>
        <v>0.98333333333333328</v>
      </c>
      <c r="AJ110" s="127">
        <f t="shared" si="46"/>
        <v>0</v>
      </c>
      <c r="AK110" s="128">
        <f t="shared" si="57"/>
        <v>0</v>
      </c>
      <c r="AL110" s="38">
        <f t="shared" si="50"/>
        <v>16</v>
      </c>
      <c r="AM110" s="63">
        <f t="shared" si="47"/>
        <v>18</v>
      </c>
    </row>
    <row r="111" spans="1:39" ht="60" hidden="1">
      <c r="A111" s="136">
        <v>108</v>
      </c>
      <c r="B111" s="225" t="s">
        <v>409</v>
      </c>
      <c r="C111" s="153" t="s">
        <v>410</v>
      </c>
      <c r="D111" s="258" t="s">
        <v>750</v>
      </c>
      <c r="E111" s="225" t="s">
        <v>624</v>
      </c>
      <c r="F111" s="39" t="s">
        <v>54</v>
      </c>
      <c r="G111" s="59">
        <v>3609150</v>
      </c>
      <c r="H111" s="59">
        <v>3609150</v>
      </c>
      <c r="I111" s="40">
        <v>3067777.5</v>
      </c>
      <c r="J111" s="161" t="s">
        <v>569</v>
      </c>
      <c r="K111" s="165" t="str">
        <f t="shared" si="51"/>
        <v>nie dotyczy</v>
      </c>
      <c r="L111" s="174" t="str">
        <f t="shared" si="52"/>
        <v>nie dotyczy</v>
      </c>
      <c r="M111" s="174" t="str">
        <f t="shared" si="41"/>
        <v>nie dotyczy</v>
      </c>
      <c r="N111" s="174" t="str">
        <f t="shared" si="42"/>
        <v>nie dotyczy</v>
      </c>
      <c r="O111" s="38">
        <v>60</v>
      </c>
      <c r="P111" s="60">
        <f t="shared" si="53"/>
        <v>0.83333333333333337</v>
      </c>
      <c r="Q111" s="61" t="str">
        <f t="shared" si="43"/>
        <v>NIE</v>
      </c>
      <c r="R111" s="43">
        <f t="shared" si="54"/>
        <v>50</v>
      </c>
      <c r="S111" s="44" t="str">
        <f t="shared" si="44"/>
        <v>TAK</v>
      </c>
      <c r="U111" s="123" t="s">
        <v>577</v>
      </c>
      <c r="V111" s="179" t="s">
        <v>577</v>
      </c>
      <c r="W111" s="220" t="s">
        <v>552</v>
      </c>
      <c r="X111" s="38">
        <v>10</v>
      </c>
      <c r="Y111" s="38">
        <v>40</v>
      </c>
      <c r="Z111" s="63">
        <f t="shared" si="48"/>
        <v>50</v>
      </c>
      <c r="AA111" s="46">
        <f t="shared" si="55"/>
        <v>0.83333333333333337</v>
      </c>
      <c r="AB111" s="156" t="s">
        <v>532</v>
      </c>
      <c r="AC111" s="44">
        <v>10</v>
      </c>
      <c r="AD111" s="44">
        <v>40</v>
      </c>
      <c r="AE111" s="64">
        <f t="shared" si="49"/>
        <v>50</v>
      </c>
      <c r="AF111" s="65">
        <f t="shared" si="56"/>
        <v>0.83333333333333337</v>
      </c>
      <c r="AJ111" s="127">
        <f t="shared" si="46"/>
        <v>0</v>
      </c>
      <c r="AK111" s="128">
        <f t="shared" si="57"/>
        <v>0</v>
      </c>
      <c r="AL111" s="38">
        <f t="shared" si="50"/>
        <v>0</v>
      </c>
      <c r="AM111" s="63">
        <f t="shared" si="47"/>
        <v>18</v>
      </c>
    </row>
    <row r="112" spans="1:39" ht="84" hidden="1">
      <c r="A112" s="142">
        <v>109</v>
      </c>
      <c r="B112" s="281" t="s">
        <v>411</v>
      </c>
      <c r="C112" s="281" t="s">
        <v>412</v>
      </c>
      <c r="D112" s="258" t="s">
        <v>774</v>
      </c>
      <c r="E112" s="258" t="s">
        <v>775</v>
      </c>
      <c r="F112" s="39" t="s">
        <v>54</v>
      </c>
      <c r="G112" s="59">
        <v>4680663.42</v>
      </c>
      <c r="H112" s="59">
        <v>4680663.42</v>
      </c>
      <c r="I112" s="40">
        <v>3978563.91</v>
      </c>
      <c r="J112" s="161" t="s">
        <v>569</v>
      </c>
      <c r="K112" s="165" t="str">
        <f t="shared" si="51"/>
        <v>nie dotyczy</v>
      </c>
      <c r="L112" s="174" t="str">
        <f t="shared" si="52"/>
        <v>nie dotyczy</v>
      </c>
      <c r="M112" s="174" t="str">
        <f t="shared" si="41"/>
        <v>nie dotyczy</v>
      </c>
      <c r="N112" s="174" t="str">
        <f t="shared" si="42"/>
        <v>nie dotyczy</v>
      </c>
      <c r="O112" s="38">
        <v>60</v>
      </c>
      <c r="P112" s="60">
        <f t="shared" si="53"/>
        <v>0.7</v>
      </c>
      <c r="Q112" s="61" t="str">
        <f t="shared" si="43"/>
        <v>NIE</v>
      </c>
      <c r="R112" s="43">
        <f t="shared" si="54"/>
        <v>42</v>
      </c>
      <c r="S112" s="44" t="str">
        <f t="shared" si="44"/>
        <v>TAK</v>
      </c>
      <c r="U112" s="212" t="s">
        <v>577</v>
      </c>
      <c r="V112" s="179" t="s">
        <v>577</v>
      </c>
      <c r="W112" s="153" t="s">
        <v>545</v>
      </c>
      <c r="X112" s="38">
        <v>10</v>
      </c>
      <c r="Y112" s="38">
        <v>32</v>
      </c>
      <c r="Z112" s="63">
        <f t="shared" si="48"/>
        <v>42</v>
      </c>
      <c r="AA112" s="46">
        <f t="shared" si="55"/>
        <v>0.7</v>
      </c>
      <c r="AB112" s="156" t="s">
        <v>553</v>
      </c>
      <c r="AC112" s="44">
        <v>10</v>
      </c>
      <c r="AD112" s="44">
        <v>32</v>
      </c>
      <c r="AE112" s="64">
        <f t="shared" si="49"/>
        <v>42</v>
      </c>
      <c r="AF112" s="65">
        <f t="shared" si="56"/>
        <v>0.7</v>
      </c>
      <c r="AJ112" s="127">
        <f t="shared" si="46"/>
        <v>0</v>
      </c>
      <c r="AK112" s="128">
        <f t="shared" si="57"/>
        <v>0</v>
      </c>
      <c r="AL112" s="38">
        <f t="shared" si="50"/>
        <v>0</v>
      </c>
      <c r="AM112" s="63">
        <f t="shared" si="47"/>
        <v>18</v>
      </c>
    </row>
    <row r="113" spans="1:39" ht="45" hidden="1">
      <c r="A113" s="142">
        <v>110</v>
      </c>
      <c r="B113" s="281" t="s">
        <v>414</v>
      </c>
      <c r="C113" s="281" t="s">
        <v>415</v>
      </c>
      <c r="D113" s="263" t="s">
        <v>413</v>
      </c>
      <c r="E113" s="281" t="s">
        <v>416</v>
      </c>
      <c r="F113" s="39" t="s">
        <v>54</v>
      </c>
      <c r="G113" s="59">
        <v>2616398</v>
      </c>
      <c r="H113" s="59">
        <v>2616398</v>
      </c>
      <c r="I113" s="40">
        <v>2223938.2999999998</v>
      </c>
      <c r="J113" s="161" t="s">
        <v>569</v>
      </c>
      <c r="K113" s="165" t="str">
        <f t="shared" si="51"/>
        <v>nie dotyczy</v>
      </c>
      <c r="L113" s="174" t="str">
        <f t="shared" si="52"/>
        <v>nie dotyczy</v>
      </c>
      <c r="M113" s="174" t="str">
        <f t="shared" si="41"/>
        <v>nie dotyczy</v>
      </c>
      <c r="N113" s="174" t="str">
        <f t="shared" si="42"/>
        <v>nie dotyczy</v>
      </c>
      <c r="O113" s="38">
        <v>60</v>
      </c>
      <c r="P113" s="60">
        <f t="shared" si="53"/>
        <v>0.51666666666666661</v>
      </c>
      <c r="Q113" s="61" t="str">
        <f t="shared" si="43"/>
        <v>NIE</v>
      </c>
      <c r="R113" s="43">
        <f t="shared" si="54"/>
        <v>31</v>
      </c>
      <c r="S113" s="44" t="str">
        <f t="shared" si="44"/>
        <v>NIE</v>
      </c>
      <c r="U113" s="123" t="s">
        <v>577</v>
      </c>
      <c r="V113" s="179" t="s">
        <v>577</v>
      </c>
      <c r="W113" s="153" t="s">
        <v>545</v>
      </c>
      <c r="X113" s="38">
        <v>10</v>
      </c>
      <c r="Y113" s="38">
        <v>16</v>
      </c>
      <c r="Z113" s="63">
        <f t="shared" si="48"/>
        <v>26</v>
      </c>
      <c r="AA113" s="46">
        <f t="shared" si="55"/>
        <v>0.43333333333333335</v>
      </c>
      <c r="AB113" s="156" t="s">
        <v>553</v>
      </c>
      <c r="AC113" s="44">
        <v>10</v>
      </c>
      <c r="AD113" s="44">
        <v>26</v>
      </c>
      <c r="AE113" s="64">
        <f t="shared" si="49"/>
        <v>36</v>
      </c>
      <c r="AF113" s="65">
        <f t="shared" si="56"/>
        <v>0.6</v>
      </c>
      <c r="AJ113" s="127">
        <f t="shared" si="46"/>
        <v>0</v>
      </c>
      <c r="AK113" s="128">
        <f t="shared" si="57"/>
        <v>0</v>
      </c>
      <c r="AL113" s="38">
        <f t="shared" si="50"/>
        <v>10</v>
      </c>
      <c r="AM113" s="63">
        <f t="shared" si="47"/>
        <v>18</v>
      </c>
    </row>
    <row r="114" spans="1:39" ht="78.75" hidden="1">
      <c r="A114" s="136">
        <v>111</v>
      </c>
      <c r="B114" s="220" t="s">
        <v>417</v>
      </c>
      <c r="C114" s="226" t="s">
        <v>418</v>
      </c>
      <c r="D114" s="258" t="s">
        <v>748</v>
      </c>
      <c r="E114" s="220" t="s">
        <v>795</v>
      </c>
      <c r="F114" s="39" t="s">
        <v>54</v>
      </c>
      <c r="G114" s="59">
        <v>3734000</v>
      </c>
      <c r="H114" s="59">
        <v>3734000</v>
      </c>
      <c r="I114" s="266">
        <v>3173900</v>
      </c>
      <c r="J114" s="161" t="s">
        <v>569</v>
      </c>
      <c r="K114" s="165" t="str">
        <f t="shared" si="51"/>
        <v>nie dotyczy</v>
      </c>
      <c r="L114" s="174" t="str">
        <f t="shared" si="52"/>
        <v>nie dotyczy</v>
      </c>
      <c r="M114" s="174" t="str">
        <f t="shared" si="41"/>
        <v>nie dotyczy</v>
      </c>
      <c r="N114" s="174" t="str">
        <f t="shared" si="42"/>
        <v>nie dotyczy</v>
      </c>
      <c r="O114" s="38">
        <v>60</v>
      </c>
      <c r="P114" s="60">
        <f t="shared" si="53"/>
        <v>0.91666666666666674</v>
      </c>
      <c r="Q114" s="61" t="str">
        <f t="shared" si="43"/>
        <v>NIE</v>
      </c>
      <c r="R114" s="43">
        <f t="shared" si="54"/>
        <v>55</v>
      </c>
      <c r="S114" s="44" t="str">
        <f t="shared" si="44"/>
        <v>TAK</v>
      </c>
      <c r="U114" s="123" t="s">
        <v>577</v>
      </c>
      <c r="V114" s="179" t="s">
        <v>577</v>
      </c>
      <c r="W114" s="153" t="s">
        <v>534</v>
      </c>
      <c r="X114" s="38">
        <v>10</v>
      </c>
      <c r="Y114" s="38">
        <v>50</v>
      </c>
      <c r="Z114" s="63">
        <f t="shared" si="48"/>
        <v>60</v>
      </c>
      <c r="AA114" s="46">
        <f t="shared" si="55"/>
        <v>1</v>
      </c>
      <c r="AB114" s="156" t="s">
        <v>546</v>
      </c>
      <c r="AC114" s="44">
        <v>10</v>
      </c>
      <c r="AD114" s="44">
        <v>40</v>
      </c>
      <c r="AE114" s="64">
        <f t="shared" si="49"/>
        <v>50</v>
      </c>
      <c r="AF114" s="65">
        <f t="shared" si="56"/>
        <v>0.83333333333333337</v>
      </c>
      <c r="AJ114" s="127">
        <f t="shared" si="46"/>
        <v>0</v>
      </c>
      <c r="AK114" s="128">
        <f t="shared" si="57"/>
        <v>0</v>
      </c>
      <c r="AL114" s="38">
        <f t="shared" si="50"/>
        <v>10</v>
      </c>
      <c r="AM114" s="63">
        <f t="shared" si="47"/>
        <v>18</v>
      </c>
    </row>
    <row r="115" spans="1:39" ht="48" hidden="1">
      <c r="A115" s="143">
        <v>112</v>
      </c>
      <c r="B115" s="315" t="s">
        <v>419</v>
      </c>
      <c r="C115" s="315" t="s">
        <v>420</v>
      </c>
      <c r="D115" s="265" t="s">
        <v>794</v>
      </c>
      <c r="E115" s="316" t="s">
        <v>421</v>
      </c>
      <c r="F115" s="39" t="s">
        <v>54</v>
      </c>
      <c r="G115" s="59">
        <v>2168000</v>
      </c>
      <c r="H115" s="59">
        <v>2168000</v>
      </c>
      <c r="I115" s="40">
        <v>1842800</v>
      </c>
      <c r="J115" s="161" t="s">
        <v>569</v>
      </c>
      <c r="K115" s="165" t="str">
        <f t="shared" si="51"/>
        <v>nie dotyczy</v>
      </c>
      <c r="L115" s="174" t="str">
        <f t="shared" si="52"/>
        <v>nie dotyczy</v>
      </c>
      <c r="M115" s="174" t="str">
        <f t="shared" si="41"/>
        <v>nie dotyczy</v>
      </c>
      <c r="N115" s="174" t="str">
        <f t="shared" si="42"/>
        <v>nie dotyczy</v>
      </c>
      <c r="O115" s="38">
        <v>60</v>
      </c>
      <c r="P115" s="60">
        <f t="shared" si="53"/>
        <v>0.51666666666666661</v>
      </c>
      <c r="Q115" s="61" t="str">
        <f t="shared" si="43"/>
        <v>NIE</v>
      </c>
      <c r="R115" s="43">
        <f t="shared" si="54"/>
        <v>31</v>
      </c>
      <c r="S115" s="44" t="str">
        <f t="shared" si="44"/>
        <v>NIE</v>
      </c>
      <c r="U115" s="123" t="s">
        <v>577</v>
      </c>
      <c r="V115" s="179" t="s">
        <v>577</v>
      </c>
      <c r="W115" s="153" t="s">
        <v>530</v>
      </c>
      <c r="X115" s="38">
        <v>10</v>
      </c>
      <c r="Y115" s="38">
        <v>26</v>
      </c>
      <c r="Z115" s="63">
        <f t="shared" si="48"/>
        <v>36</v>
      </c>
      <c r="AA115" s="46">
        <f t="shared" si="55"/>
        <v>0.6</v>
      </c>
      <c r="AB115" s="156" t="s">
        <v>549</v>
      </c>
      <c r="AC115" s="44">
        <v>10</v>
      </c>
      <c r="AD115" s="44">
        <v>16</v>
      </c>
      <c r="AE115" s="64">
        <f t="shared" si="49"/>
        <v>26</v>
      </c>
      <c r="AF115" s="65">
        <f t="shared" si="56"/>
        <v>0.43333333333333335</v>
      </c>
      <c r="AJ115" s="127">
        <f t="shared" si="46"/>
        <v>0</v>
      </c>
      <c r="AK115" s="128">
        <f t="shared" si="57"/>
        <v>0</v>
      </c>
      <c r="AL115" s="38">
        <f t="shared" si="50"/>
        <v>10</v>
      </c>
      <c r="AM115" s="63">
        <f t="shared" si="47"/>
        <v>18</v>
      </c>
    </row>
    <row r="116" spans="1:39" ht="45" hidden="1">
      <c r="A116" s="143">
        <v>113</v>
      </c>
      <c r="B116" s="317" t="s">
        <v>422</v>
      </c>
      <c r="C116" s="317" t="s">
        <v>423</v>
      </c>
      <c r="D116" s="277" t="s">
        <v>424</v>
      </c>
      <c r="E116" s="277" t="s">
        <v>425</v>
      </c>
      <c r="F116" s="39" t="s">
        <v>54</v>
      </c>
      <c r="G116" s="59">
        <v>3074208.17</v>
      </c>
      <c r="H116" s="59">
        <v>2224208.17</v>
      </c>
      <c r="I116" s="40">
        <v>1890576.94</v>
      </c>
      <c r="J116" s="161" t="s">
        <v>569</v>
      </c>
      <c r="K116" s="165" t="str">
        <f t="shared" si="51"/>
        <v>nie dotyczy</v>
      </c>
      <c r="L116" s="174" t="str">
        <f t="shared" si="52"/>
        <v>nie dotyczy</v>
      </c>
      <c r="M116" s="174" t="str">
        <f t="shared" si="41"/>
        <v>nie dotyczy</v>
      </c>
      <c r="N116" s="174" t="str">
        <f t="shared" si="42"/>
        <v>nie dotyczy</v>
      </c>
      <c r="O116" s="38">
        <v>60</v>
      </c>
      <c r="P116" s="60">
        <f t="shared" si="53"/>
        <v>0.85000000000000009</v>
      </c>
      <c r="Q116" s="61" t="str">
        <f t="shared" si="43"/>
        <v>NIE</v>
      </c>
      <c r="R116" s="43">
        <f t="shared" si="54"/>
        <v>51</v>
      </c>
      <c r="S116" s="44" t="str">
        <f t="shared" si="44"/>
        <v>TAK</v>
      </c>
      <c r="U116" s="123" t="s">
        <v>577</v>
      </c>
      <c r="V116" s="179" t="s">
        <v>577</v>
      </c>
      <c r="W116" s="153" t="s">
        <v>530</v>
      </c>
      <c r="X116" s="38">
        <v>10</v>
      </c>
      <c r="Y116" s="38">
        <v>42</v>
      </c>
      <c r="Z116" s="63">
        <f t="shared" si="48"/>
        <v>52</v>
      </c>
      <c r="AA116" s="46">
        <f t="shared" si="55"/>
        <v>0.8666666666666667</v>
      </c>
      <c r="AB116" s="156" t="s">
        <v>549</v>
      </c>
      <c r="AC116" s="44">
        <v>10</v>
      </c>
      <c r="AD116" s="44">
        <v>40</v>
      </c>
      <c r="AE116" s="64">
        <f t="shared" si="49"/>
        <v>50</v>
      </c>
      <c r="AF116" s="65">
        <f t="shared" si="56"/>
        <v>0.83333333333333337</v>
      </c>
      <c r="AJ116" s="127">
        <f t="shared" si="46"/>
        <v>0</v>
      </c>
      <c r="AK116" s="128">
        <f t="shared" si="57"/>
        <v>0</v>
      </c>
      <c r="AL116" s="38">
        <f t="shared" si="50"/>
        <v>2</v>
      </c>
      <c r="AM116" s="63">
        <f t="shared" si="47"/>
        <v>18</v>
      </c>
    </row>
    <row r="117" spans="1:39" ht="72" hidden="1">
      <c r="A117" s="143">
        <v>114</v>
      </c>
      <c r="B117" s="317" t="s">
        <v>426</v>
      </c>
      <c r="C117" s="317" t="s">
        <v>427</v>
      </c>
      <c r="D117" s="277" t="s">
        <v>424</v>
      </c>
      <c r="E117" s="264" t="s">
        <v>787</v>
      </c>
      <c r="F117" s="39" t="s">
        <v>54</v>
      </c>
      <c r="G117" s="59">
        <v>20765429.68</v>
      </c>
      <c r="H117" s="59">
        <v>20765429.68</v>
      </c>
      <c r="I117" s="40">
        <v>17650615.219999999</v>
      </c>
      <c r="J117" s="161" t="s">
        <v>569</v>
      </c>
      <c r="K117" s="165" t="str">
        <f t="shared" si="51"/>
        <v>nie dotyczy</v>
      </c>
      <c r="L117" s="174" t="str">
        <f t="shared" si="52"/>
        <v>nie dotyczy</v>
      </c>
      <c r="M117" s="174" t="str">
        <f t="shared" si="41"/>
        <v>nie dotyczy</v>
      </c>
      <c r="N117" s="174" t="str">
        <f t="shared" si="42"/>
        <v>nie dotyczy</v>
      </c>
      <c r="O117" s="38">
        <v>60</v>
      </c>
      <c r="P117" s="60">
        <f t="shared" si="53"/>
        <v>0.43333333333333335</v>
      </c>
      <c r="Q117" s="61" t="str">
        <f t="shared" si="43"/>
        <v>TAK</v>
      </c>
      <c r="R117" s="221" t="str">
        <f t="shared" si="54"/>
        <v>III oceniający</v>
      </c>
      <c r="S117" s="44" t="str">
        <f t="shared" si="44"/>
        <v>NIE</v>
      </c>
      <c r="U117" s="123" t="s">
        <v>577</v>
      </c>
      <c r="V117" s="179" t="s">
        <v>577</v>
      </c>
      <c r="W117" s="153" t="s">
        <v>530</v>
      </c>
      <c r="X117" s="38">
        <v>10</v>
      </c>
      <c r="Y117" s="38">
        <v>42</v>
      </c>
      <c r="Z117" s="63">
        <f t="shared" si="48"/>
        <v>52</v>
      </c>
      <c r="AA117" s="46">
        <f t="shared" si="55"/>
        <v>0.8666666666666667</v>
      </c>
      <c r="AB117" s="156" t="s">
        <v>549</v>
      </c>
      <c r="AC117" s="44">
        <v>9</v>
      </c>
      <c r="AD117" s="44">
        <v>16</v>
      </c>
      <c r="AE117" s="64">
        <f t="shared" si="49"/>
        <v>25</v>
      </c>
      <c r="AF117" s="65">
        <f t="shared" si="56"/>
        <v>0.41666666666666669</v>
      </c>
      <c r="AG117" s="130" t="s">
        <v>531</v>
      </c>
      <c r="AH117" s="130">
        <v>10</v>
      </c>
      <c r="AI117" s="130">
        <v>16</v>
      </c>
      <c r="AJ117" s="127">
        <f t="shared" si="46"/>
        <v>26</v>
      </c>
      <c r="AK117" s="128">
        <f t="shared" si="57"/>
        <v>0.43333333333333335</v>
      </c>
      <c r="AL117" s="38">
        <f t="shared" si="50"/>
        <v>27</v>
      </c>
      <c r="AM117" s="63">
        <f t="shared" si="47"/>
        <v>18</v>
      </c>
    </row>
    <row r="118" spans="1:39" ht="67.5" hidden="1">
      <c r="A118" s="144">
        <v>115</v>
      </c>
      <c r="B118" s="271" t="s">
        <v>428</v>
      </c>
      <c r="C118" s="271" t="s">
        <v>429</v>
      </c>
      <c r="D118" s="258" t="s">
        <v>435</v>
      </c>
      <c r="E118" s="271" t="s">
        <v>625</v>
      </c>
      <c r="F118" s="39" t="s">
        <v>54</v>
      </c>
      <c r="G118" s="59">
        <v>2900000</v>
      </c>
      <c r="H118" s="59">
        <v>2900000</v>
      </c>
      <c r="I118" s="40">
        <v>2464999.9900000002</v>
      </c>
      <c r="J118" s="161" t="s">
        <v>569</v>
      </c>
      <c r="K118" s="165" t="str">
        <f t="shared" si="51"/>
        <v>nie dotyczy</v>
      </c>
      <c r="L118" s="174" t="str">
        <f t="shared" si="52"/>
        <v>nie dotyczy</v>
      </c>
      <c r="M118" s="174" t="str">
        <f t="shared" si="41"/>
        <v>nie dotyczy</v>
      </c>
      <c r="N118" s="174" t="str">
        <f t="shared" si="42"/>
        <v>nie dotyczy</v>
      </c>
      <c r="O118" s="38">
        <v>60</v>
      </c>
      <c r="P118" s="60">
        <f t="shared" si="53"/>
        <v>0.89166666666666661</v>
      </c>
      <c r="Q118" s="61" t="str">
        <f t="shared" si="43"/>
        <v>NIE</v>
      </c>
      <c r="R118" s="43">
        <f t="shared" si="54"/>
        <v>53.5</v>
      </c>
      <c r="S118" s="44" t="str">
        <f t="shared" si="44"/>
        <v>TAK</v>
      </c>
      <c r="U118" s="123" t="s">
        <v>577</v>
      </c>
      <c r="V118" s="179" t="s">
        <v>577</v>
      </c>
      <c r="W118" s="153" t="s">
        <v>542</v>
      </c>
      <c r="X118" s="38">
        <v>10</v>
      </c>
      <c r="Y118" s="38">
        <v>50</v>
      </c>
      <c r="Z118" s="63">
        <f t="shared" si="48"/>
        <v>60</v>
      </c>
      <c r="AA118" s="46">
        <f t="shared" si="55"/>
        <v>1</v>
      </c>
      <c r="AB118" s="156" t="s">
        <v>531</v>
      </c>
      <c r="AC118" s="44">
        <v>10</v>
      </c>
      <c r="AD118" s="44">
        <v>37</v>
      </c>
      <c r="AE118" s="64">
        <f t="shared" si="49"/>
        <v>47</v>
      </c>
      <c r="AF118" s="65">
        <f t="shared" si="56"/>
        <v>0.78333333333333333</v>
      </c>
      <c r="AJ118" s="127">
        <f t="shared" si="46"/>
        <v>0</v>
      </c>
      <c r="AK118" s="128">
        <f t="shared" si="57"/>
        <v>0</v>
      </c>
      <c r="AL118" s="38">
        <f t="shared" si="50"/>
        <v>13</v>
      </c>
      <c r="AM118" s="63">
        <f t="shared" si="47"/>
        <v>18</v>
      </c>
    </row>
    <row r="119" spans="1:39" ht="56.25" hidden="1">
      <c r="A119" s="144">
        <v>116</v>
      </c>
      <c r="B119" s="271" t="s">
        <v>430</v>
      </c>
      <c r="C119" s="271" t="s">
        <v>431</v>
      </c>
      <c r="D119" s="258" t="s">
        <v>435</v>
      </c>
      <c r="E119" s="271" t="s">
        <v>432</v>
      </c>
      <c r="F119" s="39" t="s">
        <v>54</v>
      </c>
      <c r="G119" s="59">
        <v>2800000</v>
      </c>
      <c r="H119" s="59">
        <v>2800000</v>
      </c>
      <c r="I119" s="40">
        <v>2379999.9900000002</v>
      </c>
      <c r="J119" s="161" t="s">
        <v>569</v>
      </c>
      <c r="K119" s="165" t="str">
        <f t="shared" si="51"/>
        <v>nie dotyczy</v>
      </c>
      <c r="L119" s="174" t="str">
        <f t="shared" si="52"/>
        <v>nie dotyczy</v>
      </c>
      <c r="M119" s="174" t="str">
        <f t="shared" si="41"/>
        <v>nie dotyczy</v>
      </c>
      <c r="N119" s="174" t="str">
        <f t="shared" si="42"/>
        <v>nie dotyczy</v>
      </c>
      <c r="O119" s="38">
        <v>60</v>
      </c>
      <c r="P119" s="60">
        <f t="shared" si="53"/>
        <v>0.93333333333333335</v>
      </c>
      <c r="Q119" s="61" t="str">
        <f t="shared" si="43"/>
        <v>NIE</v>
      </c>
      <c r="R119" s="43">
        <f t="shared" si="54"/>
        <v>56</v>
      </c>
      <c r="S119" s="44" t="str">
        <f t="shared" si="44"/>
        <v>TAK</v>
      </c>
      <c r="U119" s="123" t="s">
        <v>577</v>
      </c>
      <c r="V119" s="179" t="s">
        <v>577</v>
      </c>
      <c r="W119" s="153" t="s">
        <v>542</v>
      </c>
      <c r="X119" s="38">
        <v>10</v>
      </c>
      <c r="Y119" s="38">
        <v>42</v>
      </c>
      <c r="Z119" s="63">
        <f t="shared" si="48"/>
        <v>52</v>
      </c>
      <c r="AA119" s="46">
        <f t="shared" si="55"/>
        <v>0.8666666666666667</v>
      </c>
      <c r="AB119" s="156" t="s">
        <v>531</v>
      </c>
      <c r="AC119" s="44">
        <v>10</v>
      </c>
      <c r="AD119" s="44">
        <v>50</v>
      </c>
      <c r="AE119" s="64">
        <f t="shared" si="49"/>
        <v>60</v>
      </c>
      <c r="AF119" s="65">
        <f t="shared" si="56"/>
        <v>1</v>
      </c>
      <c r="AJ119" s="127">
        <f t="shared" si="46"/>
        <v>0</v>
      </c>
      <c r="AK119" s="128">
        <f t="shared" si="57"/>
        <v>0</v>
      </c>
      <c r="AL119" s="38">
        <f t="shared" si="50"/>
        <v>8</v>
      </c>
      <c r="AM119" s="63">
        <f t="shared" si="47"/>
        <v>18</v>
      </c>
    </row>
    <row r="120" spans="1:39" ht="33.75" hidden="1">
      <c r="A120" s="144">
        <v>117</v>
      </c>
      <c r="B120" s="151" t="s">
        <v>433</v>
      </c>
      <c r="C120" s="151" t="s">
        <v>434</v>
      </c>
      <c r="D120" s="271" t="s">
        <v>435</v>
      </c>
      <c r="E120" s="271" t="s">
        <v>436</v>
      </c>
      <c r="F120" s="39" t="s">
        <v>54</v>
      </c>
      <c r="G120" s="59">
        <v>7500000</v>
      </c>
      <c r="H120" s="59">
        <v>7500000</v>
      </c>
      <c r="I120" s="40">
        <v>6375000</v>
      </c>
      <c r="J120" s="161" t="s">
        <v>569</v>
      </c>
      <c r="K120" s="165" t="str">
        <f t="shared" si="51"/>
        <v>nie dotyczy</v>
      </c>
      <c r="L120" s="174" t="str">
        <f t="shared" si="52"/>
        <v>nie dotyczy</v>
      </c>
      <c r="M120" s="174" t="str">
        <f t="shared" si="41"/>
        <v>nie dotyczy</v>
      </c>
      <c r="N120" s="174" t="str">
        <f t="shared" si="42"/>
        <v>nie dotyczy</v>
      </c>
      <c r="O120" s="38">
        <v>60</v>
      </c>
      <c r="P120" s="60">
        <f t="shared" si="53"/>
        <v>0.93333333333333335</v>
      </c>
      <c r="Q120" s="61" t="str">
        <f t="shared" si="43"/>
        <v>NIE</v>
      </c>
      <c r="R120" s="43">
        <f t="shared" si="54"/>
        <v>56</v>
      </c>
      <c r="S120" s="44" t="str">
        <f t="shared" si="44"/>
        <v>TAK</v>
      </c>
      <c r="U120" s="123" t="s">
        <v>577</v>
      </c>
      <c r="V120" s="179" t="s">
        <v>577</v>
      </c>
      <c r="W120" s="153" t="s">
        <v>542</v>
      </c>
      <c r="X120" s="38">
        <v>10</v>
      </c>
      <c r="Y120" s="38">
        <v>42</v>
      </c>
      <c r="Z120" s="63">
        <f t="shared" si="48"/>
        <v>52</v>
      </c>
      <c r="AA120" s="46">
        <f t="shared" si="55"/>
        <v>0.8666666666666667</v>
      </c>
      <c r="AB120" s="156" t="s">
        <v>531</v>
      </c>
      <c r="AC120" s="44">
        <v>10</v>
      </c>
      <c r="AD120" s="44">
        <v>50</v>
      </c>
      <c r="AE120" s="64">
        <f t="shared" si="49"/>
        <v>60</v>
      </c>
      <c r="AF120" s="65">
        <f t="shared" si="56"/>
        <v>1</v>
      </c>
      <c r="AJ120" s="127">
        <f t="shared" si="46"/>
        <v>0</v>
      </c>
      <c r="AK120" s="128">
        <f t="shared" si="57"/>
        <v>0</v>
      </c>
      <c r="AL120" s="38">
        <f t="shared" si="50"/>
        <v>8</v>
      </c>
      <c r="AM120" s="63">
        <f t="shared" si="47"/>
        <v>18</v>
      </c>
    </row>
    <row r="121" spans="1:39" ht="87" hidden="1" customHeight="1">
      <c r="A121" s="144">
        <v>118</v>
      </c>
      <c r="B121" s="271" t="s">
        <v>437</v>
      </c>
      <c r="C121" s="271" t="s">
        <v>438</v>
      </c>
      <c r="D121" s="271" t="s">
        <v>435</v>
      </c>
      <c r="E121" s="271" t="s">
        <v>439</v>
      </c>
      <c r="F121" s="39" t="s">
        <v>54</v>
      </c>
      <c r="G121" s="59">
        <v>4099999.99</v>
      </c>
      <c r="H121" s="59">
        <v>4099999.99</v>
      </c>
      <c r="I121" s="40">
        <v>3484999.99</v>
      </c>
      <c r="J121" s="161" t="s">
        <v>569</v>
      </c>
      <c r="K121" s="165" t="str">
        <f t="shared" si="51"/>
        <v>nie dotyczy</v>
      </c>
      <c r="L121" s="174" t="str">
        <f t="shared" si="52"/>
        <v>nie dotyczy</v>
      </c>
      <c r="M121" s="174" t="str">
        <f t="shared" si="41"/>
        <v>nie dotyczy</v>
      </c>
      <c r="N121" s="174" t="str">
        <f t="shared" si="42"/>
        <v>nie dotyczy</v>
      </c>
      <c r="O121" s="38">
        <v>60</v>
      </c>
      <c r="P121" s="60">
        <f t="shared" si="53"/>
        <v>0.78333333333333333</v>
      </c>
      <c r="Q121" s="61" t="str">
        <f t="shared" si="43"/>
        <v>NIE</v>
      </c>
      <c r="R121" s="43">
        <f t="shared" si="54"/>
        <v>47</v>
      </c>
      <c r="S121" s="44" t="str">
        <f t="shared" si="44"/>
        <v>TAK</v>
      </c>
      <c r="U121" s="123" t="s">
        <v>577</v>
      </c>
      <c r="V121" s="179" t="s">
        <v>577</v>
      </c>
      <c r="W121" s="153" t="s">
        <v>542</v>
      </c>
      <c r="X121" s="38">
        <v>10</v>
      </c>
      <c r="Y121" s="38">
        <v>42</v>
      </c>
      <c r="Z121" s="63">
        <f t="shared" si="48"/>
        <v>52</v>
      </c>
      <c r="AA121" s="46">
        <f t="shared" si="55"/>
        <v>0.8666666666666667</v>
      </c>
      <c r="AB121" s="156" t="s">
        <v>531</v>
      </c>
      <c r="AC121" s="44">
        <v>10</v>
      </c>
      <c r="AD121" s="44">
        <v>32</v>
      </c>
      <c r="AE121" s="64">
        <f t="shared" si="49"/>
        <v>42</v>
      </c>
      <c r="AF121" s="65">
        <f t="shared" si="56"/>
        <v>0.7</v>
      </c>
      <c r="AJ121" s="127">
        <f t="shared" si="46"/>
        <v>0</v>
      </c>
      <c r="AK121" s="128">
        <f t="shared" si="57"/>
        <v>0</v>
      </c>
      <c r="AL121" s="38">
        <f t="shared" si="50"/>
        <v>10</v>
      </c>
      <c r="AM121" s="63">
        <f t="shared" si="47"/>
        <v>18</v>
      </c>
    </row>
    <row r="122" spans="1:39" ht="67.5" hidden="1">
      <c r="A122" s="139">
        <v>119</v>
      </c>
      <c r="B122" s="301" t="s">
        <v>440</v>
      </c>
      <c r="C122" s="301" t="s">
        <v>441</v>
      </c>
      <c r="D122" s="318" t="s">
        <v>442</v>
      </c>
      <c r="E122" s="318" t="s">
        <v>443</v>
      </c>
      <c r="F122" s="39" t="s">
        <v>54</v>
      </c>
      <c r="G122" s="59">
        <v>9159248</v>
      </c>
      <c r="H122" s="59">
        <v>9159248</v>
      </c>
      <c r="I122" s="40">
        <v>7785360</v>
      </c>
      <c r="J122" s="161" t="s">
        <v>569</v>
      </c>
      <c r="K122" s="165" t="str">
        <f t="shared" si="51"/>
        <v>nie dotyczy</v>
      </c>
      <c r="L122" s="174" t="str">
        <f t="shared" si="52"/>
        <v>nie dotyczy</v>
      </c>
      <c r="M122" s="174" t="str">
        <f t="shared" si="41"/>
        <v>nie dotyczy</v>
      </c>
      <c r="N122" s="174" t="str">
        <f t="shared" si="42"/>
        <v>nie dotyczy</v>
      </c>
      <c r="O122" s="38">
        <v>60</v>
      </c>
      <c r="P122" s="60">
        <f t="shared" si="53"/>
        <v>1</v>
      </c>
      <c r="Q122" s="61" t="str">
        <f t="shared" si="43"/>
        <v>TAK</v>
      </c>
      <c r="R122" s="221" t="str">
        <f t="shared" si="54"/>
        <v>III oceniający</v>
      </c>
      <c r="S122" s="44" t="str">
        <f t="shared" si="44"/>
        <v>TAK</v>
      </c>
      <c r="U122" s="123" t="s">
        <v>577</v>
      </c>
      <c r="V122" s="179" t="s">
        <v>577</v>
      </c>
      <c r="W122" s="153" t="s">
        <v>548</v>
      </c>
      <c r="X122" s="38">
        <v>8</v>
      </c>
      <c r="Y122" s="38">
        <v>34</v>
      </c>
      <c r="Z122" s="63">
        <f t="shared" si="48"/>
        <v>42</v>
      </c>
      <c r="AA122" s="46">
        <f t="shared" si="55"/>
        <v>0.7</v>
      </c>
      <c r="AB122" s="156" t="s">
        <v>538</v>
      </c>
      <c r="AC122" s="44">
        <v>10</v>
      </c>
      <c r="AD122" s="44">
        <v>50</v>
      </c>
      <c r="AE122" s="64">
        <f t="shared" si="49"/>
        <v>60</v>
      </c>
      <c r="AF122" s="65">
        <f t="shared" si="56"/>
        <v>1</v>
      </c>
      <c r="AG122" s="130" t="s">
        <v>535</v>
      </c>
      <c r="AH122" s="130">
        <v>10</v>
      </c>
      <c r="AI122" s="130">
        <v>50</v>
      </c>
      <c r="AJ122" s="127">
        <f t="shared" si="46"/>
        <v>60</v>
      </c>
      <c r="AK122" s="128">
        <f t="shared" si="57"/>
        <v>1</v>
      </c>
      <c r="AL122" s="38">
        <f t="shared" si="50"/>
        <v>18</v>
      </c>
      <c r="AM122" s="63">
        <f t="shared" si="47"/>
        <v>18</v>
      </c>
    </row>
    <row r="123" spans="1:39" ht="40.5" hidden="1" customHeight="1">
      <c r="A123" s="139">
        <v>120</v>
      </c>
      <c r="B123" s="319" t="s">
        <v>444</v>
      </c>
      <c r="C123" s="319" t="s">
        <v>445</v>
      </c>
      <c r="D123" s="268" t="s">
        <v>442</v>
      </c>
      <c r="E123" s="269" t="s">
        <v>446</v>
      </c>
      <c r="F123" s="39" t="s">
        <v>54</v>
      </c>
      <c r="G123" s="59">
        <v>6405000</v>
      </c>
      <c r="H123" s="59">
        <v>6405000</v>
      </c>
      <c r="I123" s="40">
        <v>5444250</v>
      </c>
      <c r="J123" s="161" t="s">
        <v>569</v>
      </c>
      <c r="K123" s="165" t="str">
        <f t="shared" si="51"/>
        <v>nie dotyczy</v>
      </c>
      <c r="L123" s="174" t="str">
        <f t="shared" si="52"/>
        <v>nie dotyczy</v>
      </c>
      <c r="M123" s="174" t="str">
        <f t="shared" si="41"/>
        <v>nie dotyczy</v>
      </c>
      <c r="N123" s="174" t="str">
        <f t="shared" si="42"/>
        <v>nie dotyczy</v>
      </c>
      <c r="O123" s="38">
        <v>60</v>
      </c>
      <c r="P123" s="60">
        <f t="shared" si="53"/>
        <v>0.89999999999999991</v>
      </c>
      <c r="Q123" s="61" t="str">
        <f t="shared" si="43"/>
        <v>NIE</v>
      </c>
      <c r="R123" s="43">
        <f t="shared" si="54"/>
        <v>54</v>
      </c>
      <c r="S123" s="44" t="str">
        <f t="shared" si="44"/>
        <v>TAK</v>
      </c>
      <c r="U123" s="123" t="s">
        <v>577</v>
      </c>
      <c r="V123" s="179" t="s">
        <v>577</v>
      </c>
      <c r="W123" s="153" t="s">
        <v>548</v>
      </c>
      <c r="X123" s="38">
        <v>8</v>
      </c>
      <c r="Y123" s="38">
        <v>45</v>
      </c>
      <c r="Z123" s="63">
        <f t="shared" si="48"/>
        <v>53</v>
      </c>
      <c r="AA123" s="46">
        <f t="shared" si="55"/>
        <v>0.8833333333333333</v>
      </c>
      <c r="AB123" s="156" t="s">
        <v>538</v>
      </c>
      <c r="AC123" s="44">
        <v>10</v>
      </c>
      <c r="AD123" s="44">
        <v>45</v>
      </c>
      <c r="AE123" s="64">
        <f t="shared" si="49"/>
        <v>55</v>
      </c>
      <c r="AF123" s="65">
        <f t="shared" si="56"/>
        <v>0.91666666666666663</v>
      </c>
      <c r="AJ123" s="127">
        <f t="shared" si="46"/>
        <v>0</v>
      </c>
      <c r="AK123" s="128">
        <f t="shared" si="57"/>
        <v>0</v>
      </c>
      <c r="AL123" s="38">
        <f t="shared" si="50"/>
        <v>2</v>
      </c>
      <c r="AM123" s="63">
        <f t="shared" si="47"/>
        <v>18</v>
      </c>
    </row>
    <row r="124" spans="1:39" ht="45" hidden="1">
      <c r="A124" s="139">
        <v>121</v>
      </c>
      <c r="B124" s="267" t="s">
        <v>447</v>
      </c>
      <c r="C124" s="267" t="s">
        <v>448</v>
      </c>
      <c r="D124" s="267" t="s">
        <v>449</v>
      </c>
      <c r="E124" s="267" t="s">
        <v>450</v>
      </c>
      <c r="F124" s="39" t="s">
        <v>54</v>
      </c>
      <c r="G124" s="59">
        <v>16300000</v>
      </c>
      <c r="H124" s="59">
        <v>16300000</v>
      </c>
      <c r="I124" s="40">
        <v>13855000</v>
      </c>
      <c r="J124" s="161" t="s">
        <v>569</v>
      </c>
      <c r="K124" s="165" t="str">
        <f t="shared" si="51"/>
        <v>nie dotyczy</v>
      </c>
      <c r="L124" s="174" t="str">
        <f t="shared" si="52"/>
        <v>nie dotyczy</v>
      </c>
      <c r="M124" s="174" t="str">
        <f t="shared" si="41"/>
        <v>nie dotyczy</v>
      </c>
      <c r="N124" s="174" t="str">
        <f t="shared" si="42"/>
        <v>nie dotyczy</v>
      </c>
      <c r="O124" s="38">
        <v>60</v>
      </c>
      <c r="P124" s="60">
        <f t="shared" si="53"/>
        <v>0.82499999999999996</v>
      </c>
      <c r="Q124" s="61" t="str">
        <f t="shared" si="43"/>
        <v>NIE</v>
      </c>
      <c r="R124" s="43">
        <f t="shared" si="54"/>
        <v>49.5</v>
      </c>
      <c r="S124" s="44" t="str">
        <f t="shared" si="44"/>
        <v>TAK</v>
      </c>
      <c r="U124" s="123" t="s">
        <v>577</v>
      </c>
      <c r="V124" s="179" t="s">
        <v>577</v>
      </c>
      <c r="W124" s="153" t="s">
        <v>548</v>
      </c>
      <c r="X124" s="38">
        <v>9</v>
      </c>
      <c r="Y124" s="38">
        <v>40</v>
      </c>
      <c r="Z124" s="63">
        <f t="shared" si="48"/>
        <v>49</v>
      </c>
      <c r="AA124" s="46">
        <f t="shared" si="55"/>
        <v>0.81666666666666665</v>
      </c>
      <c r="AB124" s="156" t="s">
        <v>538</v>
      </c>
      <c r="AC124" s="44">
        <v>10</v>
      </c>
      <c r="AD124" s="44">
        <v>40</v>
      </c>
      <c r="AE124" s="64">
        <f t="shared" si="49"/>
        <v>50</v>
      </c>
      <c r="AF124" s="65">
        <f t="shared" si="56"/>
        <v>0.83333333333333337</v>
      </c>
      <c r="AJ124" s="127">
        <f t="shared" si="46"/>
        <v>0</v>
      </c>
      <c r="AK124" s="128">
        <f t="shared" si="57"/>
        <v>0</v>
      </c>
      <c r="AL124" s="38">
        <f t="shared" si="50"/>
        <v>1</v>
      </c>
      <c r="AM124" s="63">
        <f t="shared" si="47"/>
        <v>18</v>
      </c>
    </row>
    <row r="125" spans="1:39" ht="45" hidden="1">
      <c r="A125" s="136">
        <v>122</v>
      </c>
      <c r="B125" s="284" t="s">
        <v>451</v>
      </c>
      <c r="C125" s="284" t="s">
        <v>452</v>
      </c>
      <c r="D125" s="220" t="s">
        <v>686</v>
      </c>
      <c r="E125" s="220" t="s">
        <v>453</v>
      </c>
      <c r="F125" s="39" t="s">
        <v>54</v>
      </c>
      <c r="G125" s="59">
        <v>3999800</v>
      </c>
      <c r="H125" s="59">
        <v>3999800</v>
      </c>
      <c r="I125" s="40">
        <v>3399830</v>
      </c>
      <c r="J125" s="161" t="s">
        <v>569</v>
      </c>
      <c r="K125" s="165" t="str">
        <f t="shared" si="51"/>
        <v>nie dotyczy</v>
      </c>
      <c r="L125" s="174" t="str">
        <f t="shared" si="52"/>
        <v>nie dotyczy</v>
      </c>
      <c r="M125" s="174" t="str">
        <f t="shared" si="41"/>
        <v>nie dotyczy</v>
      </c>
      <c r="N125" s="174" t="str">
        <f t="shared" si="42"/>
        <v>nie dotyczy</v>
      </c>
      <c r="O125" s="38">
        <v>60</v>
      </c>
      <c r="P125" s="60">
        <f t="shared" si="53"/>
        <v>0.98333333333333339</v>
      </c>
      <c r="Q125" s="61" t="str">
        <f t="shared" si="43"/>
        <v>NIE</v>
      </c>
      <c r="R125" s="43">
        <f t="shared" si="54"/>
        <v>59</v>
      </c>
      <c r="S125" s="44" t="str">
        <f t="shared" si="44"/>
        <v>TAK</v>
      </c>
      <c r="U125" s="123" t="s">
        <v>577</v>
      </c>
      <c r="V125" s="179" t="s">
        <v>577</v>
      </c>
      <c r="W125" s="153" t="s">
        <v>535</v>
      </c>
      <c r="X125" s="38">
        <v>10</v>
      </c>
      <c r="Y125" s="38">
        <v>50</v>
      </c>
      <c r="Z125" s="63">
        <f t="shared" si="48"/>
        <v>60</v>
      </c>
      <c r="AA125" s="46">
        <f t="shared" si="55"/>
        <v>1</v>
      </c>
      <c r="AB125" s="156" t="s">
        <v>537</v>
      </c>
      <c r="AC125" s="44">
        <v>8</v>
      </c>
      <c r="AD125" s="44">
        <v>50</v>
      </c>
      <c r="AE125" s="64">
        <f t="shared" si="49"/>
        <v>58</v>
      </c>
      <c r="AF125" s="65">
        <f t="shared" si="56"/>
        <v>0.96666666666666667</v>
      </c>
      <c r="AJ125" s="127">
        <f t="shared" si="46"/>
        <v>0</v>
      </c>
      <c r="AK125" s="128">
        <f t="shared" si="57"/>
        <v>0</v>
      </c>
      <c r="AL125" s="38">
        <f t="shared" si="50"/>
        <v>2</v>
      </c>
      <c r="AM125" s="63">
        <f t="shared" si="47"/>
        <v>18</v>
      </c>
    </row>
    <row r="126" spans="1:39" ht="60" hidden="1">
      <c r="A126" s="136">
        <v>123</v>
      </c>
      <c r="B126" s="225" t="s">
        <v>454</v>
      </c>
      <c r="C126" s="153" t="s">
        <v>455</v>
      </c>
      <c r="D126" s="225" t="s">
        <v>792</v>
      </c>
      <c r="E126" s="258" t="s">
        <v>741</v>
      </c>
      <c r="F126" s="39" t="s">
        <v>54</v>
      </c>
      <c r="G126" s="59">
        <v>16469945.73</v>
      </c>
      <c r="H126" s="59">
        <v>16469945.73</v>
      </c>
      <c r="I126" s="40">
        <v>13999453.869999999</v>
      </c>
      <c r="J126" s="161" t="s">
        <v>569</v>
      </c>
      <c r="K126" s="165" t="str">
        <f t="shared" si="51"/>
        <v>nie dotyczy</v>
      </c>
      <c r="L126" s="174" t="str">
        <f t="shared" si="52"/>
        <v>nie dotyczy</v>
      </c>
      <c r="M126" s="174" t="str">
        <f t="shared" si="41"/>
        <v>nie dotyczy</v>
      </c>
      <c r="N126" s="174" t="str">
        <f t="shared" si="42"/>
        <v>nie dotyczy</v>
      </c>
      <c r="O126" s="38">
        <v>60</v>
      </c>
      <c r="P126" s="60">
        <f t="shared" si="53"/>
        <v>0.97499999999999998</v>
      </c>
      <c r="Q126" s="61" t="str">
        <f t="shared" si="43"/>
        <v>NIE</v>
      </c>
      <c r="R126" s="43">
        <f t="shared" si="54"/>
        <v>58.5</v>
      </c>
      <c r="S126" s="44" t="str">
        <f t="shared" si="44"/>
        <v>TAK</v>
      </c>
      <c r="U126" s="123" t="s">
        <v>577</v>
      </c>
      <c r="V126" s="179" t="s">
        <v>577</v>
      </c>
      <c r="W126" s="153" t="s">
        <v>533</v>
      </c>
      <c r="X126" s="38">
        <v>9</v>
      </c>
      <c r="Y126" s="38">
        <v>50</v>
      </c>
      <c r="Z126" s="63">
        <f t="shared" si="48"/>
        <v>59</v>
      </c>
      <c r="AA126" s="46">
        <f t="shared" si="55"/>
        <v>0.98333333333333328</v>
      </c>
      <c r="AB126" s="156" t="s">
        <v>540</v>
      </c>
      <c r="AC126" s="44">
        <v>8</v>
      </c>
      <c r="AD126" s="44">
        <v>50</v>
      </c>
      <c r="AE126" s="64">
        <f t="shared" si="49"/>
        <v>58</v>
      </c>
      <c r="AF126" s="65">
        <f t="shared" si="56"/>
        <v>0.96666666666666667</v>
      </c>
      <c r="AJ126" s="127">
        <f t="shared" si="46"/>
        <v>0</v>
      </c>
      <c r="AK126" s="128">
        <f t="shared" si="57"/>
        <v>0</v>
      </c>
      <c r="AL126" s="38">
        <f t="shared" si="50"/>
        <v>1</v>
      </c>
      <c r="AM126" s="63">
        <f t="shared" si="47"/>
        <v>18</v>
      </c>
    </row>
    <row r="127" spans="1:39" ht="56.25" hidden="1">
      <c r="A127" s="136">
        <v>124</v>
      </c>
      <c r="B127" s="225" t="s">
        <v>456</v>
      </c>
      <c r="C127" s="153" t="s">
        <v>457</v>
      </c>
      <c r="D127" s="225" t="s">
        <v>458</v>
      </c>
      <c r="E127" s="225" t="s">
        <v>459</v>
      </c>
      <c r="F127" s="39" t="s">
        <v>54</v>
      </c>
      <c r="G127" s="59">
        <v>34666410.140000001</v>
      </c>
      <c r="H127" s="59">
        <v>34666410.140000001</v>
      </c>
      <c r="I127" s="40">
        <v>29466448.600000001</v>
      </c>
      <c r="J127" s="161" t="s">
        <v>569</v>
      </c>
      <c r="K127" s="165" t="str">
        <f t="shared" si="51"/>
        <v>nie dotyczy</v>
      </c>
      <c r="L127" s="174" t="str">
        <f t="shared" si="52"/>
        <v>nie dotyczy</v>
      </c>
      <c r="M127" s="174" t="str">
        <f t="shared" si="41"/>
        <v>nie dotyczy</v>
      </c>
      <c r="N127" s="174" t="str">
        <f t="shared" si="42"/>
        <v>nie dotyczy</v>
      </c>
      <c r="O127" s="38">
        <v>60</v>
      </c>
      <c r="P127" s="60">
        <f t="shared" si="53"/>
        <v>0.85</v>
      </c>
      <c r="Q127" s="61" t="str">
        <f t="shared" si="43"/>
        <v>NIE</v>
      </c>
      <c r="R127" s="43">
        <f t="shared" si="54"/>
        <v>51</v>
      </c>
      <c r="S127" s="44" t="str">
        <f t="shared" si="44"/>
        <v>TAK</v>
      </c>
      <c r="U127" s="123" t="s">
        <v>577</v>
      </c>
      <c r="V127" s="179" t="s">
        <v>577</v>
      </c>
      <c r="W127" s="153" t="s">
        <v>539</v>
      </c>
      <c r="X127" s="38">
        <v>2</v>
      </c>
      <c r="Y127" s="38">
        <v>42</v>
      </c>
      <c r="Z127" s="63">
        <f t="shared" si="48"/>
        <v>44</v>
      </c>
      <c r="AA127" s="46">
        <f t="shared" si="55"/>
        <v>0.73333333333333328</v>
      </c>
      <c r="AB127" s="156" t="s">
        <v>541</v>
      </c>
      <c r="AC127" s="44">
        <v>8</v>
      </c>
      <c r="AD127" s="44">
        <v>50</v>
      </c>
      <c r="AE127" s="64">
        <f t="shared" si="49"/>
        <v>58</v>
      </c>
      <c r="AF127" s="65">
        <f t="shared" si="56"/>
        <v>0.96666666666666667</v>
      </c>
      <c r="AJ127" s="127">
        <f t="shared" si="46"/>
        <v>0</v>
      </c>
      <c r="AK127" s="128">
        <f t="shared" si="57"/>
        <v>0</v>
      </c>
      <c r="AL127" s="38">
        <f t="shared" si="50"/>
        <v>14</v>
      </c>
      <c r="AM127" s="63">
        <f t="shared" si="47"/>
        <v>18</v>
      </c>
    </row>
    <row r="128" spans="1:39" ht="22.5" hidden="1">
      <c r="A128" s="136">
        <v>125</v>
      </c>
      <c r="B128" s="225" t="s">
        <v>460</v>
      </c>
      <c r="C128" s="153" t="s">
        <v>461</v>
      </c>
      <c r="D128" s="225" t="s">
        <v>462</v>
      </c>
      <c r="E128" s="225" t="s">
        <v>463</v>
      </c>
      <c r="F128" s="39" t="s">
        <v>54</v>
      </c>
      <c r="G128" s="59">
        <v>7684648.0300000003</v>
      </c>
      <c r="H128" s="59">
        <v>7684648.0300000003</v>
      </c>
      <c r="I128" s="40">
        <v>6531950.8200000003</v>
      </c>
      <c r="J128" s="161" t="s">
        <v>569</v>
      </c>
      <c r="K128" s="165" t="str">
        <f t="shared" si="51"/>
        <v>nie dotyczy</v>
      </c>
      <c r="L128" s="174" t="str">
        <f t="shared" si="52"/>
        <v>nie dotyczy</v>
      </c>
      <c r="M128" s="174" t="str">
        <f t="shared" si="41"/>
        <v>nie dotyczy</v>
      </c>
      <c r="N128" s="174" t="str">
        <f t="shared" si="42"/>
        <v>nie dotyczy</v>
      </c>
      <c r="O128" s="38">
        <v>60</v>
      </c>
      <c r="P128" s="60">
        <f t="shared" si="53"/>
        <v>0.93333333333333335</v>
      </c>
      <c r="Q128" s="61" t="str">
        <f t="shared" si="43"/>
        <v>NIE</v>
      </c>
      <c r="R128" s="43">
        <f t="shared" si="54"/>
        <v>56</v>
      </c>
      <c r="S128" s="44" t="str">
        <f t="shared" si="44"/>
        <v>TAK</v>
      </c>
      <c r="U128" s="123" t="s">
        <v>577</v>
      </c>
      <c r="V128" s="179" t="s">
        <v>577</v>
      </c>
      <c r="W128" s="153" t="s">
        <v>551</v>
      </c>
      <c r="X128" s="38">
        <v>7</v>
      </c>
      <c r="Y128" s="38">
        <v>45</v>
      </c>
      <c r="Z128" s="63">
        <f t="shared" si="48"/>
        <v>52</v>
      </c>
      <c r="AA128" s="46">
        <f t="shared" si="55"/>
        <v>0.8666666666666667</v>
      </c>
      <c r="AB128" s="156" t="s">
        <v>531</v>
      </c>
      <c r="AC128" s="44">
        <v>10</v>
      </c>
      <c r="AD128" s="44">
        <v>50</v>
      </c>
      <c r="AE128" s="64">
        <f t="shared" si="49"/>
        <v>60</v>
      </c>
      <c r="AF128" s="65">
        <f t="shared" si="56"/>
        <v>1</v>
      </c>
      <c r="AJ128" s="127">
        <f t="shared" si="46"/>
        <v>0</v>
      </c>
      <c r="AK128" s="128">
        <f t="shared" si="57"/>
        <v>0</v>
      </c>
      <c r="AL128" s="38">
        <f t="shared" si="50"/>
        <v>8</v>
      </c>
      <c r="AM128" s="63">
        <f t="shared" si="47"/>
        <v>18</v>
      </c>
    </row>
    <row r="129" spans="1:39" ht="45" hidden="1">
      <c r="A129" s="145">
        <v>126</v>
      </c>
      <c r="B129" s="320" t="s">
        <v>464</v>
      </c>
      <c r="C129" s="321" t="s">
        <v>465</v>
      </c>
      <c r="D129" s="320" t="s">
        <v>466</v>
      </c>
      <c r="E129" s="320" t="s">
        <v>467</v>
      </c>
      <c r="F129" s="39" t="s">
        <v>54</v>
      </c>
      <c r="G129" s="59">
        <v>14040000</v>
      </c>
      <c r="H129" s="59">
        <v>14040000</v>
      </c>
      <c r="I129" s="40">
        <v>11934000</v>
      </c>
      <c r="J129" s="161" t="s">
        <v>569</v>
      </c>
      <c r="K129" s="165" t="str">
        <f t="shared" si="51"/>
        <v>nie dotyczy</v>
      </c>
      <c r="L129" s="174" t="str">
        <f t="shared" si="52"/>
        <v>nie dotyczy</v>
      </c>
      <c r="M129" s="174" t="str">
        <f t="shared" si="41"/>
        <v>nie dotyczy</v>
      </c>
      <c r="N129" s="174" t="str">
        <f t="shared" si="42"/>
        <v>nie dotyczy</v>
      </c>
      <c r="O129" s="38">
        <v>60</v>
      </c>
      <c r="P129" s="60">
        <f t="shared" si="53"/>
        <v>0.21666666666666667</v>
      </c>
      <c r="Q129" s="61" t="str">
        <f t="shared" si="43"/>
        <v>NIE</v>
      </c>
      <c r="R129" s="43">
        <f t="shared" si="54"/>
        <v>13</v>
      </c>
      <c r="S129" s="44" t="str">
        <f t="shared" si="44"/>
        <v>NIE</v>
      </c>
      <c r="U129" s="123" t="s">
        <v>577</v>
      </c>
      <c r="V129" s="179" t="s">
        <v>577</v>
      </c>
      <c r="W129" s="153" t="s">
        <v>540</v>
      </c>
      <c r="X129" s="38">
        <v>3</v>
      </c>
      <c r="Y129" s="38">
        <v>16</v>
      </c>
      <c r="Z129" s="63">
        <f t="shared" si="48"/>
        <v>19</v>
      </c>
      <c r="AA129" s="46">
        <f t="shared" si="55"/>
        <v>0.31666666666666665</v>
      </c>
      <c r="AB129" s="156" t="s">
        <v>541</v>
      </c>
      <c r="AC129" s="44">
        <v>2</v>
      </c>
      <c r="AD129" s="44">
        <v>5</v>
      </c>
      <c r="AE129" s="64">
        <f t="shared" si="49"/>
        <v>7</v>
      </c>
      <c r="AF129" s="65">
        <f t="shared" si="56"/>
        <v>0.11666666666666667</v>
      </c>
      <c r="AJ129" s="127">
        <f t="shared" si="46"/>
        <v>0</v>
      </c>
      <c r="AK129" s="128">
        <f t="shared" si="57"/>
        <v>0</v>
      </c>
      <c r="AL129" s="38">
        <f t="shared" si="50"/>
        <v>12</v>
      </c>
      <c r="AM129" s="63">
        <f t="shared" si="47"/>
        <v>18</v>
      </c>
    </row>
    <row r="130" spans="1:39" ht="33.75" hidden="1">
      <c r="A130" s="145">
        <v>127</v>
      </c>
      <c r="B130" s="320" t="s">
        <v>468</v>
      </c>
      <c r="C130" s="321" t="s">
        <v>469</v>
      </c>
      <c r="D130" s="320" t="s">
        <v>466</v>
      </c>
      <c r="E130" s="320" t="s">
        <v>470</v>
      </c>
      <c r="F130" s="39" t="s">
        <v>54</v>
      </c>
      <c r="G130" s="59">
        <v>3462446</v>
      </c>
      <c r="H130" s="59">
        <v>3411300</v>
      </c>
      <c r="I130" s="40">
        <v>2899605</v>
      </c>
      <c r="J130" s="161" t="s">
        <v>569</v>
      </c>
      <c r="K130" s="165" t="str">
        <f t="shared" si="51"/>
        <v>nie dotyczy</v>
      </c>
      <c r="L130" s="174" t="str">
        <f t="shared" si="52"/>
        <v>nie dotyczy</v>
      </c>
      <c r="M130" s="174" t="str">
        <f t="shared" si="41"/>
        <v>nie dotyczy</v>
      </c>
      <c r="N130" s="174" t="str">
        <f t="shared" si="42"/>
        <v>nie dotyczy</v>
      </c>
      <c r="O130" s="38">
        <v>60</v>
      </c>
      <c r="P130" s="60">
        <f t="shared" si="53"/>
        <v>0.5</v>
      </c>
      <c r="Q130" s="61" t="str">
        <f t="shared" si="43"/>
        <v>NIE</v>
      </c>
      <c r="R130" s="43">
        <f t="shared" si="54"/>
        <v>30</v>
      </c>
      <c r="S130" s="44" t="str">
        <f t="shared" si="44"/>
        <v>NIE</v>
      </c>
      <c r="U130" s="123" t="s">
        <v>577</v>
      </c>
      <c r="V130" s="179" t="s">
        <v>577</v>
      </c>
      <c r="W130" s="153" t="s">
        <v>540</v>
      </c>
      <c r="X130" s="38">
        <v>2</v>
      </c>
      <c r="Y130" s="38">
        <v>24</v>
      </c>
      <c r="Z130" s="63">
        <f t="shared" si="48"/>
        <v>26</v>
      </c>
      <c r="AA130" s="46">
        <f t="shared" si="55"/>
        <v>0.43333333333333335</v>
      </c>
      <c r="AB130" s="156" t="s">
        <v>541</v>
      </c>
      <c r="AC130" s="44">
        <v>2</v>
      </c>
      <c r="AD130" s="44">
        <v>32</v>
      </c>
      <c r="AE130" s="64">
        <f t="shared" si="49"/>
        <v>34</v>
      </c>
      <c r="AF130" s="65">
        <f t="shared" si="56"/>
        <v>0.56666666666666665</v>
      </c>
      <c r="AJ130" s="127">
        <f t="shared" si="46"/>
        <v>0</v>
      </c>
      <c r="AK130" s="128">
        <f t="shared" si="57"/>
        <v>0</v>
      </c>
      <c r="AL130" s="38">
        <f t="shared" si="50"/>
        <v>8</v>
      </c>
      <c r="AM130" s="63">
        <f t="shared" si="47"/>
        <v>18</v>
      </c>
    </row>
    <row r="131" spans="1:39" ht="33.75" hidden="1">
      <c r="A131" s="145">
        <v>128</v>
      </c>
      <c r="B131" s="320" t="s">
        <v>471</v>
      </c>
      <c r="C131" s="321" t="s">
        <v>472</v>
      </c>
      <c r="D131" s="320" t="s">
        <v>466</v>
      </c>
      <c r="E131" s="320" t="s">
        <v>473</v>
      </c>
      <c r="F131" s="39" t="s">
        <v>54</v>
      </c>
      <c r="G131" s="59">
        <v>301270</v>
      </c>
      <c r="H131" s="59">
        <v>292000</v>
      </c>
      <c r="I131" s="40">
        <v>248200</v>
      </c>
      <c r="J131" s="161" t="s">
        <v>569</v>
      </c>
      <c r="K131" s="165" t="str">
        <f t="shared" si="51"/>
        <v>nie dotyczy</v>
      </c>
      <c r="L131" s="174" t="str">
        <f t="shared" si="52"/>
        <v>nie dotyczy</v>
      </c>
      <c r="M131" s="174" t="str">
        <f t="shared" si="41"/>
        <v>nie dotyczy</v>
      </c>
      <c r="N131" s="174" t="str">
        <f t="shared" si="42"/>
        <v>nie dotyczy</v>
      </c>
      <c r="O131" s="38">
        <v>60</v>
      </c>
      <c r="P131" s="60">
        <f t="shared" si="53"/>
        <v>0.17499999999999999</v>
      </c>
      <c r="Q131" s="61" t="str">
        <f t="shared" si="43"/>
        <v>NIE</v>
      </c>
      <c r="R131" s="43">
        <f t="shared" si="54"/>
        <v>10.5</v>
      </c>
      <c r="S131" s="44" t="str">
        <f t="shared" si="44"/>
        <v>NIE</v>
      </c>
      <c r="U131" s="123" t="s">
        <v>577</v>
      </c>
      <c r="V131" s="179" t="s">
        <v>577</v>
      </c>
      <c r="W131" s="153" t="s">
        <v>540</v>
      </c>
      <c r="X131" s="38">
        <v>2</v>
      </c>
      <c r="Y131" s="38">
        <v>16</v>
      </c>
      <c r="Z131" s="63">
        <f t="shared" si="48"/>
        <v>18</v>
      </c>
      <c r="AA131" s="46">
        <f t="shared" si="55"/>
        <v>0.3</v>
      </c>
      <c r="AB131" s="156" t="s">
        <v>541</v>
      </c>
      <c r="AC131" s="44">
        <v>3</v>
      </c>
      <c r="AD131" s="44">
        <v>0</v>
      </c>
      <c r="AE131" s="64">
        <f t="shared" si="49"/>
        <v>3</v>
      </c>
      <c r="AF131" s="65">
        <f t="shared" si="56"/>
        <v>0.05</v>
      </c>
      <c r="AJ131" s="127">
        <f t="shared" si="46"/>
        <v>0</v>
      </c>
      <c r="AK131" s="128">
        <f t="shared" si="57"/>
        <v>0</v>
      </c>
      <c r="AL131" s="38">
        <f t="shared" si="50"/>
        <v>15</v>
      </c>
      <c r="AM131" s="63">
        <f t="shared" si="47"/>
        <v>18</v>
      </c>
    </row>
    <row r="132" spans="1:39" ht="67.5" hidden="1">
      <c r="A132" s="146">
        <v>129</v>
      </c>
      <c r="B132" s="322" t="s">
        <v>474</v>
      </c>
      <c r="C132" s="322" t="s">
        <v>475</v>
      </c>
      <c r="D132" s="323" t="s">
        <v>729</v>
      </c>
      <c r="E132" s="323" t="s">
        <v>476</v>
      </c>
      <c r="F132" s="39" t="s">
        <v>54</v>
      </c>
      <c r="G132" s="59">
        <v>19546397.030000001</v>
      </c>
      <c r="H132" s="59">
        <v>19546397.030000001</v>
      </c>
      <c r="I132" s="40">
        <v>16614437.460000001</v>
      </c>
      <c r="J132" s="161" t="s">
        <v>569</v>
      </c>
      <c r="K132" s="165" t="str">
        <f t="shared" ref="K132:K163" si="58">IF(J132="nie","nie dotyczy",I132/H132)</f>
        <v>nie dotyczy</v>
      </c>
      <c r="L132" s="174" t="str">
        <f t="shared" ref="L132:L163" si="59">IF(J132="nie","nie dotyczy",H132*60%)</f>
        <v>nie dotyczy</v>
      </c>
      <c r="M132" s="174" t="str">
        <f t="shared" si="41"/>
        <v>nie dotyczy</v>
      </c>
      <c r="N132" s="174" t="str">
        <f t="shared" si="42"/>
        <v>nie dotyczy</v>
      </c>
      <c r="O132" s="38">
        <v>60</v>
      </c>
      <c r="P132" s="60">
        <f t="shared" ref="P132:P176" si="60">IF(Q132="tak",AK132,(AA132+AF132)/2)</f>
        <v>1</v>
      </c>
      <c r="Q132" s="61" t="str">
        <f t="shared" si="43"/>
        <v>TAK</v>
      </c>
      <c r="R132" s="221" t="str">
        <f t="shared" ref="R132:R179" si="61">IF(Q132="NIE",(Z132+AE132)/2,"III oceniający")</f>
        <v>III oceniający</v>
      </c>
      <c r="S132" s="44" t="str">
        <f t="shared" si="44"/>
        <v>TAK</v>
      </c>
      <c r="U132" s="123" t="s">
        <v>577</v>
      </c>
      <c r="V132" s="179" t="s">
        <v>577</v>
      </c>
      <c r="W132" s="153" t="s">
        <v>539</v>
      </c>
      <c r="X132" s="38">
        <v>8</v>
      </c>
      <c r="Y132" s="38">
        <v>26</v>
      </c>
      <c r="Z132" s="63">
        <f t="shared" si="48"/>
        <v>34</v>
      </c>
      <c r="AA132" s="46">
        <f t="shared" ref="AA132:AA179" si="62">Z132/O132</f>
        <v>0.56666666666666665</v>
      </c>
      <c r="AB132" s="156" t="s">
        <v>530</v>
      </c>
      <c r="AC132" s="44">
        <v>10</v>
      </c>
      <c r="AD132" s="44">
        <v>50</v>
      </c>
      <c r="AE132" s="64">
        <f t="shared" si="49"/>
        <v>60</v>
      </c>
      <c r="AF132" s="65">
        <f t="shared" ref="AF132:AF177" si="63">AE132/O132</f>
        <v>1</v>
      </c>
      <c r="AG132" s="130" t="s">
        <v>535</v>
      </c>
      <c r="AH132" s="130">
        <v>10</v>
      </c>
      <c r="AI132" s="130">
        <v>50</v>
      </c>
      <c r="AJ132" s="127">
        <f t="shared" si="46"/>
        <v>60</v>
      </c>
      <c r="AK132" s="128">
        <f t="shared" ref="AK132:AK181" si="64">AJ132/O132</f>
        <v>1</v>
      </c>
      <c r="AL132" s="38">
        <f t="shared" si="50"/>
        <v>26</v>
      </c>
      <c r="AM132" s="63">
        <f t="shared" si="47"/>
        <v>18</v>
      </c>
    </row>
    <row r="133" spans="1:39" ht="78.75" hidden="1">
      <c r="A133" s="146">
        <v>130</v>
      </c>
      <c r="B133" s="322" t="s">
        <v>477</v>
      </c>
      <c r="C133" s="322" t="s">
        <v>478</v>
      </c>
      <c r="D133" s="324" t="s">
        <v>729</v>
      </c>
      <c r="E133" s="324" t="s">
        <v>479</v>
      </c>
      <c r="F133" s="39" t="s">
        <v>54</v>
      </c>
      <c r="G133" s="59">
        <v>32476098.98</v>
      </c>
      <c r="H133" s="59">
        <v>25897190.710000001</v>
      </c>
      <c r="I133" s="40">
        <v>22012612.100000001</v>
      </c>
      <c r="J133" s="161" t="s">
        <v>569</v>
      </c>
      <c r="K133" s="165" t="str">
        <f t="shared" si="58"/>
        <v>nie dotyczy</v>
      </c>
      <c r="L133" s="174" t="str">
        <f t="shared" si="59"/>
        <v>nie dotyczy</v>
      </c>
      <c r="M133" s="174" t="str">
        <f t="shared" ref="M133:M226" si="65">IF(J133="nie","nie dotyczy",L133*15%)</f>
        <v>nie dotyczy</v>
      </c>
      <c r="N133" s="174" t="str">
        <f t="shared" ref="N133:N226" si="66">IF(J133="nie","nie dotyczy",L133*85%)</f>
        <v>nie dotyczy</v>
      </c>
      <c r="O133" s="38">
        <v>60</v>
      </c>
      <c r="P133" s="60">
        <f t="shared" si="60"/>
        <v>0.92500000000000004</v>
      </c>
      <c r="Q133" s="61" t="str">
        <f t="shared" ref="Q133:Q176" si="67">IF(OR(AND(AA133&lt;60%,AF133&lt;60%),AND(AA133&gt;=60%,AF133&lt;60%,AL133&lt;AM133),AND(AA133&gt;=60%,AF133&gt;=60%,AL133&lt;AM133),AND(AA133&lt;60%,AF133&gt;=60%,AL133&lt;AM133)),"NIE","TAK")</f>
        <v>NIE</v>
      </c>
      <c r="R133" s="43">
        <f t="shared" si="61"/>
        <v>55.5</v>
      </c>
      <c r="S133" s="44" t="str">
        <f t="shared" ref="S133:S226" si="68">IF(P133&gt;=60%,"TAK","NIE")</f>
        <v>TAK</v>
      </c>
      <c r="U133" s="123" t="s">
        <v>577</v>
      </c>
      <c r="V133" s="179" t="s">
        <v>577</v>
      </c>
      <c r="W133" s="153" t="s">
        <v>539</v>
      </c>
      <c r="X133" s="38">
        <v>9</v>
      </c>
      <c r="Y133" s="38">
        <v>42</v>
      </c>
      <c r="Z133" s="63">
        <f t="shared" ref="Z133:Z226" si="69">SUM(X133:Y133)</f>
        <v>51</v>
      </c>
      <c r="AA133" s="46">
        <f t="shared" si="62"/>
        <v>0.85</v>
      </c>
      <c r="AB133" s="156" t="s">
        <v>530</v>
      </c>
      <c r="AC133" s="44">
        <v>10</v>
      </c>
      <c r="AD133" s="44">
        <v>50</v>
      </c>
      <c r="AE133" s="64">
        <f t="shared" ref="AE133:AE226" si="70">SUM(AC133:AD133)</f>
        <v>60</v>
      </c>
      <c r="AF133" s="65">
        <f t="shared" si="63"/>
        <v>1</v>
      </c>
      <c r="AJ133" s="127">
        <f t="shared" ref="AJ133:AJ226" si="71">SUM(AH133:AI133)</f>
        <v>0</v>
      </c>
      <c r="AK133" s="128">
        <f t="shared" si="64"/>
        <v>0</v>
      </c>
      <c r="AL133" s="38">
        <f t="shared" si="50"/>
        <v>9</v>
      </c>
      <c r="AM133" s="63">
        <f t="shared" ref="AM133:AM226" si="72">O133*30%</f>
        <v>18</v>
      </c>
    </row>
    <row r="134" spans="1:39" ht="45" hidden="1">
      <c r="A134" s="147">
        <v>131</v>
      </c>
      <c r="B134" s="325" t="s">
        <v>480</v>
      </c>
      <c r="C134" s="325" t="s">
        <v>481</v>
      </c>
      <c r="D134" s="292" t="s">
        <v>485</v>
      </c>
      <c r="E134" s="292" t="s">
        <v>482</v>
      </c>
      <c r="F134" s="39" t="s">
        <v>54</v>
      </c>
      <c r="G134" s="59">
        <v>13597049.23</v>
      </c>
      <c r="H134" s="59">
        <v>13597049.23</v>
      </c>
      <c r="I134" s="40">
        <v>11557491.85</v>
      </c>
      <c r="J134" s="161" t="s">
        <v>569</v>
      </c>
      <c r="K134" s="165" t="str">
        <f t="shared" si="58"/>
        <v>nie dotyczy</v>
      </c>
      <c r="L134" s="174" t="str">
        <f t="shared" si="59"/>
        <v>nie dotyczy</v>
      </c>
      <c r="M134" s="174" t="str">
        <f t="shared" si="65"/>
        <v>nie dotyczy</v>
      </c>
      <c r="N134" s="174" t="str">
        <f t="shared" si="66"/>
        <v>nie dotyczy</v>
      </c>
      <c r="O134" s="38">
        <v>60</v>
      </c>
      <c r="P134" s="60">
        <f t="shared" si="60"/>
        <v>0.55000000000000004</v>
      </c>
      <c r="Q134" s="61" t="str">
        <f t="shared" si="67"/>
        <v>TAK</v>
      </c>
      <c r="R134" s="221" t="str">
        <f t="shared" si="61"/>
        <v>III oceniający</v>
      </c>
      <c r="S134" s="44" t="str">
        <f t="shared" si="68"/>
        <v>NIE</v>
      </c>
      <c r="U134" s="123" t="s">
        <v>577</v>
      </c>
      <c r="V134" s="179" t="s">
        <v>577</v>
      </c>
      <c r="W134" s="153" t="s">
        <v>548</v>
      </c>
      <c r="X134" s="38">
        <v>3</v>
      </c>
      <c r="Y134" s="38">
        <v>34</v>
      </c>
      <c r="Z134" s="63">
        <f t="shared" si="69"/>
        <v>37</v>
      </c>
      <c r="AA134" s="46">
        <f t="shared" si="62"/>
        <v>0.6166666666666667</v>
      </c>
      <c r="AB134" s="156" t="s">
        <v>538</v>
      </c>
      <c r="AC134" s="44">
        <v>10</v>
      </c>
      <c r="AD134" s="44">
        <v>50</v>
      </c>
      <c r="AE134" s="64">
        <f t="shared" si="70"/>
        <v>60</v>
      </c>
      <c r="AF134" s="65">
        <f t="shared" si="63"/>
        <v>1</v>
      </c>
      <c r="AG134" s="130" t="s">
        <v>544</v>
      </c>
      <c r="AH134" s="130">
        <v>9</v>
      </c>
      <c r="AI134" s="130">
        <v>24</v>
      </c>
      <c r="AJ134" s="127">
        <f t="shared" si="71"/>
        <v>33</v>
      </c>
      <c r="AK134" s="128">
        <f t="shared" si="64"/>
        <v>0.55000000000000004</v>
      </c>
      <c r="AL134" s="38">
        <f t="shared" si="50"/>
        <v>23</v>
      </c>
      <c r="AM134" s="63">
        <f t="shared" si="72"/>
        <v>18</v>
      </c>
    </row>
    <row r="135" spans="1:39" ht="45" hidden="1">
      <c r="A135" s="147">
        <v>132</v>
      </c>
      <c r="B135" s="292" t="s">
        <v>483</v>
      </c>
      <c r="C135" s="292" t="s">
        <v>484</v>
      </c>
      <c r="D135" s="292" t="s">
        <v>485</v>
      </c>
      <c r="E135" s="292" t="s">
        <v>486</v>
      </c>
      <c r="F135" s="39" t="s">
        <v>54</v>
      </c>
      <c r="G135" s="59">
        <v>2988947.34</v>
      </c>
      <c r="H135" s="59">
        <v>2988947.34</v>
      </c>
      <c r="I135" s="40">
        <v>2540605.2400000002</v>
      </c>
      <c r="J135" s="161" t="s">
        <v>569</v>
      </c>
      <c r="K135" s="165" t="str">
        <f t="shared" si="58"/>
        <v>nie dotyczy</v>
      </c>
      <c r="L135" s="174" t="str">
        <f t="shared" si="59"/>
        <v>nie dotyczy</v>
      </c>
      <c r="M135" s="174" t="str">
        <f t="shared" si="65"/>
        <v>nie dotyczy</v>
      </c>
      <c r="N135" s="174" t="str">
        <f t="shared" si="66"/>
        <v>nie dotyczy</v>
      </c>
      <c r="O135" s="38">
        <v>60</v>
      </c>
      <c r="P135" s="60">
        <f t="shared" si="60"/>
        <v>0.77499999999999991</v>
      </c>
      <c r="Q135" s="61" t="str">
        <f t="shared" si="67"/>
        <v>NIE</v>
      </c>
      <c r="R135" s="43">
        <f t="shared" si="61"/>
        <v>46.5</v>
      </c>
      <c r="S135" s="44" t="str">
        <f t="shared" si="68"/>
        <v>TAK</v>
      </c>
      <c r="U135" s="123" t="s">
        <v>577</v>
      </c>
      <c r="V135" s="179" t="s">
        <v>577</v>
      </c>
      <c r="W135" s="153" t="s">
        <v>548</v>
      </c>
      <c r="X135" s="38">
        <v>6</v>
      </c>
      <c r="Y135" s="38">
        <v>32</v>
      </c>
      <c r="Z135" s="63">
        <f t="shared" si="69"/>
        <v>38</v>
      </c>
      <c r="AA135" s="46">
        <f t="shared" si="62"/>
        <v>0.6333333333333333</v>
      </c>
      <c r="AB135" s="156" t="s">
        <v>538</v>
      </c>
      <c r="AC135" s="44">
        <v>10</v>
      </c>
      <c r="AD135" s="44">
        <v>45</v>
      </c>
      <c r="AE135" s="64">
        <f t="shared" si="70"/>
        <v>55</v>
      </c>
      <c r="AF135" s="65">
        <f t="shared" si="63"/>
        <v>0.91666666666666663</v>
      </c>
      <c r="AJ135" s="127">
        <f t="shared" si="71"/>
        <v>0</v>
      </c>
      <c r="AK135" s="128">
        <f t="shared" si="64"/>
        <v>0</v>
      </c>
      <c r="AL135" s="38">
        <f t="shared" si="50"/>
        <v>17</v>
      </c>
      <c r="AM135" s="63">
        <f t="shared" si="72"/>
        <v>18</v>
      </c>
    </row>
    <row r="136" spans="1:39" ht="33.75">
      <c r="A136" s="136">
        <v>133</v>
      </c>
      <c r="B136" s="220" t="s">
        <v>487</v>
      </c>
      <c r="C136" s="226" t="s">
        <v>488</v>
      </c>
      <c r="D136" s="220" t="s">
        <v>489</v>
      </c>
      <c r="E136" s="220" t="s">
        <v>490</v>
      </c>
      <c r="F136" s="39" t="s">
        <v>54</v>
      </c>
      <c r="G136" s="59">
        <v>118760000</v>
      </c>
      <c r="H136" s="59">
        <v>118760000</v>
      </c>
      <c r="I136" s="40">
        <v>100946000</v>
      </c>
      <c r="J136" s="161" t="s">
        <v>569</v>
      </c>
      <c r="K136" s="165" t="str">
        <f t="shared" si="58"/>
        <v>nie dotyczy</v>
      </c>
      <c r="L136" s="174" t="str">
        <f t="shared" si="59"/>
        <v>nie dotyczy</v>
      </c>
      <c r="M136" s="174" t="str">
        <f t="shared" si="65"/>
        <v>nie dotyczy</v>
      </c>
      <c r="N136" s="174" t="str">
        <f t="shared" si="66"/>
        <v>nie dotyczy</v>
      </c>
      <c r="O136" s="38">
        <v>60</v>
      </c>
      <c r="P136" s="60">
        <f t="shared" si="60"/>
        <v>0.58333333333333337</v>
      </c>
      <c r="Q136" s="61" t="str">
        <f t="shared" si="67"/>
        <v>TAK</v>
      </c>
      <c r="R136" s="221" t="str">
        <f t="shared" si="61"/>
        <v>III oceniający</v>
      </c>
      <c r="S136" s="44" t="str">
        <f t="shared" si="68"/>
        <v>NIE</v>
      </c>
      <c r="U136" s="123" t="s">
        <v>577</v>
      </c>
      <c r="V136" s="179" t="s">
        <v>577</v>
      </c>
      <c r="W136" s="153" t="s">
        <v>545</v>
      </c>
      <c r="X136" s="38">
        <v>5</v>
      </c>
      <c r="Y136" s="38">
        <v>21</v>
      </c>
      <c r="Z136" s="63">
        <f t="shared" si="69"/>
        <v>26</v>
      </c>
      <c r="AA136" s="46">
        <f t="shared" si="62"/>
        <v>0.43333333333333335</v>
      </c>
      <c r="AB136" s="156" t="s">
        <v>535</v>
      </c>
      <c r="AC136" s="44">
        <v>3</v>
      </c>
      <c r="AD136" s="44">
        <v>42</v>
      </c>
      <c r="AE136" s="64">
        <f t="shared" si="70"/>
        <v>45</v>
      </c>
      <c r="AF136" s="65">
        <f t="shared" si="63"/>
        <v>0.75</v>
      </c>
      <c r="AG136" s="130" t="s">
        <v>610</v>
      </c>
      <c r="AH136" s="130">
        <v>3</v>
      </c>
      <c r="AI136" s="130">
        <v>32</v>
      </c>
      <c r="AJ136" s="127">
        <f t="shared" si="71"/>
        <v>35</v>
      </c>
      <c r="AK136" s="128">
        <f t="shared" si="64"/>
        <v>0.58333333333333337</v>
      </c>
      <c r="AL136" s="38">
        <f t="shared" si="50"/>
        <v>19</v>
      </c>
      <c r="AM136" s="63">
        <f t="shared" si="72"/>
        <v>18</v>
      </c>
    </row>
    <row r="137" spans="1:39" ht="56.25" hidden="1">
      <c r="A137" s="148">
        <v>134</v>
      </c>
      <c r="B137" s="326" t="s">
        <v>491</v>
      </c>
      <c r="C137" s="326" t="s">
        <v>492</v>
      </c>
      <c r="D137" s="327" t="s">
        <v>732</v>
      </c>
      <c r="E137" s="327" t="s">
        <v>493</v>
      </c>
      <c r="F137" s="39" t="s">
        <v>54</v>
      </c>
      <c r="G137" s="59">
        <v>3888252.15</v>
      </c>
      <c r="H137" s="59">
        <v>3888252.15</v>
      </c>
      <c r="I137" s="40">
        <v>3302464.33</v>
      </c>
      <c r="J137" s="161" t="s">
        <v>569</v>
      </c>
      <c r="K137" s="165" t="str">
        <f t="shared" si="58"/>
        <v>nie dotyczy</v>
      </c>
      <c r="L137" s="174" t="str">
        <f t="shared" si="59"/>
        <v>nie dotyczy</v>
      </c>
      <c r="M137" s="174" t="str">
        <f t="shared" si="65"/>
        <v>nie dotyczy</v>
      </c>
      <c r="N137" s="174" t="str">
        <f t="shared" si="66"/>
        <v>nie dotyczy</v>
      </c>
      <c r="O137" s="38">
        <v>60</v>
      </c>
      <c r="P137" s="60">
        <f t="shared" si="60"/>
        <v>0.9916666666666667</v>
      </c>
      <c r="Q137" s="61" t="str">
        <f t="shared" si="67"/>
        <v>NIE</v>
      </c>
      <c r="R137" s="43">
        <f t="shared" si="61"/>
        <v>59.5</v>
      </c>
      <c r="S137" s="44" t="str">
        <f t="shared" si="68"/>
        <v>TAK</v>
      </c>
      <c r="U137" s="123" t="s">
        <v>577</v>
      </c>
      <c r="V137" s="179" t="s">
        <v>577</v>
      </c>
      <c r="W137" s="153" t="s">
        <v>533</v>
      </c>
      <c r="X137" s="38">
        <v>9</v>
      </c>
      <c r="Y137" s="38">
        <v>50</v>
      </c>
      <c r="Z137" s="63">
        <f t="shared" si="69"/>
        <v>59</v>
      </c>
      <c r="AA137" s="46">
        <f t="shared" si="62"/>
        <v>0.98333333333333328</v>
      </c>
      <c r="AB137" s="156" t="s">
        <v>542</v>
      </c>
      <c r="AC137" s="44">
        <v>10</v>
      </c>
      <c r="AD137" s="44">
        <v>50</v>
      </c>
      <c r="AE137" s="64">
        <f t="shared" si="70"/>
        <v>60</v>
      </c>
      <c r="AF137" s="65">
        <f t="shared" si="63"/>
        <v>1</v>
      </c>
      <c r="AJ137" s="127">
        <f t="shared" si="71"/>
        <v>0</v>
      </c>
      <c r="AK137" s="128">
        <f t="shared" si="64"/>
        <v>0</v>
      </c>
      <c r="AL137" s="38">
        <f t="shared" si="50"/>
        <v>1</v>
      </c>
      <c r="AM137" s="63">
        <f t="shared" si="72"/>
        <v>18</v>
      </c>
    </row>
    <row r="138" spans="1:39" ht="33.75" hidden="1">
      <c r="A138" s="148">
        <v>135</v>
      </c>
      <c r="B138" s="326" t="s">
        <v>494</v>
      </c>
      <c r="C138" s="326" t="s">
        <v>495</v>
      </c>
      <c r="D138" s="327" t="s">
        <v>732</v>
      </c>
      <c r="E138" s="328" t="s">
        <v>496</v>
      </c>
      <c r="F138" s="39" t="s">
        <v>54</v>
      </c>
      <c r="G138" s="59">
        <v>5796469.6699999999</v>
      </c>
      <c r="H138" s="59">
        <v>5796469.6699999999</v>
      </c>
      <c r="I138" s="40">
        <v>4926999.22</v>
      </c>
      <c r="J138" s="161" t="s">
        <v>569</v>
      </c>
      <c r="K138" s="165" t="str">
        <f t="shared" si="58"/>
        <v>nie dotyczy</v>
      </c>
      <c r="L138" s="174" t="str">
        <f t="shared" si="59"/>
        <v>nie dotyczy</v>
      </c>
      <c r="M138" s="174" t="str">
        <f t="shared" si="65"/>
        <v>nie dotyczy</v>
      </c>
      <c r="N138" s="174" t="str">
        <f t="shared" si="66"/>
        <v>nie dotyczy</v>
      </c>
      <c r="O138" s="38">
        <v>60</v>
      </c>
      <c r="P138" s="60">
        <f t="shared" si="60"/>
        <v>0.93333333333333335</v>
      </c>
      <c r="Q138" s="61" t="str">
        <f t="shared" si="67"/>
        <v>NIE</v>
      </c>
      <c r="R138" s="43">
        <f t="shared" si="61"/>
        <v>56</v>
      </c>
      <c r="S138" s="44" t="str">
        <f t="shared" si="68"/>
        <v>TAK</v>
      </c>
      <c r="U138" s="123" t="s">
        <v>577</v>
      </c>
      <c r="V138" s="179" t="s">
        <v>577</v>
      </c>
      <c r="W138" s="153" t="s">
        <v>533</v>
      </c>
      <c r="X138" s="38">
        <v>7</v>
      </c>
      <c r="Y138" s="38">
        <v>45</v>
      </c>
      <c r="Z138" s="63">
        <f t="shared" si="69"/>
        <v>52</v>
      </c>
      <c r="AA138" s="46">
        <f t="shared" si="62"/>
        <v>0.8666666666666667</v>
      </c>
      <c r="AB138" s="156" t="s">
        <v>542</v>
      </c>
      <c r="AC138" s="44">
        <v>10</v>
      </c>
      <c r="AD138" s="44">
        <v>50</v>
      </c>
      <c r="AE138" s="64">
        <f t="shared" si="70"/>
        <v>60</v>
      </c>
      <c r="AF138" s="65">
        <f t="shared" si="63"/>
        <v>1</v>
      </c>
      <c r="AJ138" s="127">
        <f t="shared" si="71"/>
        <v>0</v>
      </c>
      <c r="AK138" s="128">
        <f t="shared" si="64"/>
        <v>0</v>
      </c>
      <c r="AL138" s="38">
        <f t="shared" si="50"/>
        <v>8</v>
      </c>
      <c r="AM138" s="63">
        <f t="shared" si="72"/>
        <v>18</v>
      </c>
    </row>
    <row r="139" spans="1:39" ht="113.25" hidden="1" customHeight="1">
      <c r="A139" s="136">
        <v>136</v>
      </c>
      <c r="B139" s="220" t="s">
        <v>497</v>
      </c>
      <c r="C139" s="226" t="s">
        <v>498</v>
      </c>
      <c r="D139" s="262" t="s">
        <v>499</v>
      </c>
      <c r="E139" s="262" t="s">
        <v>783</v>
      </c>
      <c r="F139" s="39" t="s">
        <v>54</v>
      </c>
      <c r="G139" s="59">
        <v>10417980</v>
      </c>
      <c r="H139" s="59">
        <v>8312612</v>
      </c>
      <c r="I139" s="40">
        <v>7065720.2000000002</v>
      </c>
      <c r="J139" s="161" t="s">
        <v>569</v>
      </c>
      <c r="K139" s="165" t="str">
        <f t="shared" si="58"/>
        <v>nie dotyczy</v>
      </c>
      <c r="L139" s="174" t="str">
        <f t="shared" si="59"/>
        <v>nie dotyczy</v>
      </c>
      <c r="M139" s="174" t="str">
        <f t="shared" si="65"/>
        <v>nie dotyczy</v>
      </c>
      <c r="N139" s="174" t="str">
        <f t="shared" si="66"/>
        <v>nie dotyczy</v>
      </c>
      <c r="O139" s="38">
        <v>60</v>
      </c>
      <c r="P139" s="60">
        <f t="shared" si="60"/>
        <v>0.68333333333333335</v>
      </c>
      <c r="Q139" s="61" t="str">
        <f t="shared" si="67"/>
        <v>NIE</v>
      </c>
      <c r="R139" s="43">
        <f t="shared" si="61"/>
        <v>41</v>
      </c>
      <c r="S139" s="44" t="str">
        <f t="shared" si="68"/>
        <v>TAK</v>
      </c>
      <c r="U139" s="123" t="s">
        <v>577</v>
      </c>
      <c r="V139" s="179" t="s">
        <v>577</v>
      </c>
      <c r="W139" s="153" t="s">
        <v>551</v>
      </c>
      <c r="X139" s="38">
        <v>6</v>
      </c>
      <c r="Y139" s="38">
        <v>32</v>
      </c>
      <c r="Z139" s="63">
        <f t="shared" si="69"/>
        <v>38</v>
      </c>
      <c r="AA139" s="46">
        <f t="shared" si="62"/>
        <v>0.6333333333333333</v>
      </c>
      <c r="AB139" s="156" t="s">
        <v>537</v>
      </c>
      <c r="AC139" s="44">
        <v>4</v>
      </c>
      <c r="AD139" s="44">
        <v>40</v>
      </c>
      <c r="AE139" s="64">
        <f t="shared" si="70"/>
        <v>44</v>
      </c>
      <c r="AF139" s="65">
        <f t="shared" si="63"/>
        <v>0.73333333333333328</v>
      </c>
      <c r="AJ139" s="127">
        <f t="shared" si="71"/>
        <v>0</v>
      </c>
      <c r="AK139" s="128">
        <f t="shared" si="64"/>
        <v>0</v>
      </c>
      <c r="AL139" s="38">
        <f t="shared" si="50"/>
        <v>6</v>
      </c>
      <c r="AM139" s="63">
        <f t="shared" si="72"/>
        <v>18</v>
      </c>
    </row>
    <row r="140" spans="1:39" ht="36" hidden="1">
      <c r="A140" s="136">
        <v>137</v>
      </c>
      <c r="B140" s="220" t="s">
        <v>814</v>
      </c>
      <c r="C140" s="226" t="s">
        <v>500</v>
      </c>
      <c r="D140" s="258" t="s">
        <v>690</v>
      </c>
      <c r="E140" s="220" t="s">
        <v>501</v>
      </c>
      <c r="F140" s="39" t="s">
        <v>54</v>
      </c>
      <c r="G140" s="59">
        <v>5071814.32</v>
      </c>
      <c r="H140" s="59">
        <v>5000000</v>
      </c>
      <c r="I140" s="40">
        <v>4250000</v>
      </c>
      <c r="J140" s="161" t="s">
        <v>569</v>
      </c>
      <c r="K140" s="165" t="str">
        <f t="shared" si="58"/>
        <v>nie dotyczy</v>
      </c>
      <c r="L140" s="174" t="str">
        <f t="shared" si="59"/>
        <v>nie dotyczy</v>
      </c>
      <c r="M140" s="174" t="str">
        <f t="shared" si="65"/>
        <v>nie dotyczy</v>
      </c>
      <c r="N140" s="174" t="str">
        <f t="shared" si="66"/>
        <v>nie dotyczy</v>
      </c>
      <c r="O140" s="38">
        <v>60</v>
      </c>
      <c r="P140" s="60">
        <f t="shared" si="60"/>
        <v>0.53333333333333333</v>
      </c>
      <c r="Q140" s="61" t="str">
        <f t="shared" si="67"/>
        <v>NIE</v>
      </c>
      <c r="R140" s="43">
        <f t="shared" si="61"/>
        <v>32</v>
      </c>
      <c r="S140" s="44" t="str">
        <f t="shared" si="68"/>
        <v>NIE</v>
      </c>
      <c r="U140" s="123" t="s">
        <v>577</v>
      </c>
      <c r="V140" s="179" t="s">
        <v>577</v>
      </c>
      <c r="W140" s="153" t="s">
        <v>553</v>
      </c>
      <c r="X140" s="38">
        <v>8</v>
      </c>
      <c r="Y140" s="38">
        <v>24</v>
      </c>
      <c r="Z140" s="63">
        <f t="shared" si="69"/>
        <v>32</v>
      </c>
      <c r="AA140" s="46">
        <f t="shared" si="62"/>
        <v>0.53333333333333333</v>
      </c>
      <c r="AB140" s="156" t="s">
        <v>549</v>
      </c>
      <c r="AC140" s="44">
        <v>8</v>
      </c>
      <c r="AD140" s="44">
        <v>24</v>
      </c>
      <c r="AE140" s="64">
        <f t="shared" si="70"/>
        <v>32</v>
      </c>
      <c r="AF140" s="65">
        <f t="shared" si="63"/>
        <v>0.53333333333333333</v>
      </c>
      <c r="AJ140" s="127">
        <f t="shared" si="71"/>
        <v>0</v>
      </c>
      <c r="AK140" s="128">
        <f t="shared" si="64"/>
        <v>0</v>
      </c>
      <c r="AL140" s="38">
        <f t="shared" si="50"/>
        <v>0</v>
      </c>
      <c r="AM140" s="63">
        <f t="shared" si="72"/>
        <v>18</v>
      </c>
    </row>
    <row r="141" spans="1:39" ht="33.75" hidden="1">
      <c r="A141" s="149">
        <v>138</v>
      </c>
      <c r="B141" s="329" t="s">
        <v>502</v>
      </c>
      <c r="C141" s="329" t="s">
        <v>503</v>
      </c>
      <c r="D141" s="290" t="s">
        <v>504</v>
      </c>
      <c r="E141" s="291" t="s">
        <v>505</v>
      </c>
      <c r="F141" s="39" t="s">
        <v>54</v>
      </c>
      <c r="G141" s="59">
        <v>6617466</v>
      </c>
      <c r="H141" s="59">
        <v>6617466</v>
      </c>
      <c r="I141" s="40">
        <v>5624846</v>
      </c>
      <c r="J141" s="161" t="s">
        <v>569</v>
      </c>
      <c r="K141" s="165" t="str">
        <f t="shared" si="58"/>
        <v>nie dotyczy</v>
      </c>
      <c r="L141" s="174" t="str">
        <f t="shared" si="59"/>
        <v>nie dotyczy</v>
      </c>
      <c r="M141" s="174" t="str">
        <f t="shared" si="65"/>
        <v>nie dotyczy</v>
      </c>
      <c r="N141" s="174" t="str">
        <f t="shared" si="66"/>
        <v>nie dotyczy</v>
      </c>
      <c r="O141" s="38">
        <v>60</v>
      </c>
      <c r="P141" s="60">
        <f t="shared" si="60"/>
        <v>0.56666666666666665</v>
      </c>
      <c r="Q141" s="61" t="str">
        <f t="shared" si="67"/>
        <v>NIE</v>
      </c>
      <c r="R141" s="43">
        <f t="shared" si="61"/>
        <v>34</v>
      </c>
      <c r="S141" s="44" t="str">
        <f t="shared" si="68"/>
        <v>NIE</v>
      </c>
      <c r="U141" s="123" t="s">
        <v>577</v>
      </c>
      <c r="V141" s="179" t="s">
        <v>577</v>
      </c>
      <c r="W141" s="153" t="s">
        <v>532</v>
      </c>
      <c r="X141" s="38">
        <v>7</v>
      </c>
      <c r="Y141" s="38">
        <v>24</v>
      </c>
      <c r="Z141" s="63">
        <f t="shared" si="69"/>
        <v>31</v>
      </c>
      <c r="AA141" s="46">
        <f t="shared" si="62"/>
        <v>0.51666666666666672</v>
      </c>
      <c r="AB141" s="156" t="s">
        <v>534</v>
      </c>
      <c r="AC141" s="44">
        <v>8</v>
      </c>
      <c r="AD141" s="44">
        <v>29</v>
      </c>
      <c r="AE141" s="64">
        <f t="shared" si="70"/>
        <v>37</v>
      </c>
      <c r="AF141" s="65">
        <f t="shared" si="63"/>
        <v>0.6166666666666667</v>
      </c>
      <c r="AJ141" s="127">
        <f t="shared" si="71"/>
        <v>0</v>
      </c>
      <c r="AK141" s="128">
        <f t="shared" si="64"/>
        <v>0</v>
      </c>
      <c r="AL141" s="38">
        <f t="shared" si="50"/>
        <v>6</v>
      </c>
      <c r="AM141" s="63">
        <f t="shared" si="72"/>
        <v>18</v>
      </c>
    </row>
    <row r="142" spans="1:39" ht="67.5" hidden="1">
      <c r="A142" s="149">
        <v>139</v>
      </c>
      <c r="B142" s="330" t="s">
        <v>506</v>
      </c>
      <c r="C142" s="330" t="s">
        <v>507</v>
      </c>
      <c r="D142" s="330" t="s">
        <v>504</v>
      </c>
      <c r="E142" s="330" t="s">
        <v>508</v>
      </c>
      <c r="F142" s="39" t="s">
        <v>54</v>
      </c>
      <c r="G142" s="59">
        <v>14020323.09</v>
      </c>
      <c r="H142" s="59">
        <v>14020323.09</v>
      </c>
      <c r="I142" s="40">
        <v>11917274</v>
      </c>
      <c r="J142" s="161" t="s">
        <v>569</v>
      </c>
      <c r="K142" s="165" t="str">
        <f t="shared" si="58"/>
        <v>nie dotyczy</v>
      </c>
      <c r="L142" s="174" t="str">
        <f t="shared" si="59"/>
        <v>nie dotyczy</v>
      </c>
      <c r="M142" s="174" t="str">
        <f t="shared" si="65"/>
        <v>nie dotyczy</v>
      </c>
      <c r="N142" s="174" t="str">
        <f t="shared" si="66"/>
        <v>nie dotyczy</v>
      </c>
      <c r="O142" s="38">
        <v>60</v>
      </c>
      <c r="P142" s="60">
        <f t="shared" si="60"/>
        <v>0.48333333333333334</v>
      </c>
      <c r="Q142" s="61" t="str">
        <f t="shared" si="67"/>
        <v>TAK</v>
      </c>
      <c r="R142" s="221" t="str">
        <f t="shared" si="61"/>
        <v>III oceniający</v>
      </c>
      <c r="S142" s="44" t="str">
        <f t="shared" si="68"/>
        <v>NIE</v>
      </c>
      <c r="U142" s="212" t="s">
        <v>577</v>
      </c>
      <c r="V142" s="179" t="s">
        <v>577</v>
      </c>
      <c r="W142" s="153" t="s">
        <v>532</v>
      </c>
      <c r="X142" s="38">
        <v>7</v>
      </c>
      <c r="Y142" s="38">
        <v>24</v>
      </c>
      <c r="Z142" s="63">
        <f t="shared" si="69"/>
        <v>31</v>
      </c>
      <c r="AA142" s="46">
        <f t="shared" si="62"/>
        <v>0.51666666666666672</v>
      </c>
      <c r="AB142" s="156" t="s">
        <v>534</v>
      </c>
      <c r="AC142" s="44">
        <v>8</v>
      </c>
      <c r="AD142" s="44">
        <v>45</v>
      </c>
      <c r="AE142" s="64">
        <f t="shared" si="70"/>
        <v>53</v>
      </c>
      <c r="AF142" s="65">
        <f t="shared" si="63"/>
        <v>0.8833333333333333</v>
      </c>
      <c r="AG142" s="130" t="s">
        <v>539</v>
      </c>
      <c r="AH142" s="130">
        <v>5</v>
      </c>
      <c r="AI142" s="130">
        <v>24</v>
      </c>
      <c r="AJ142" s="127">
        <f t="shared" si="71"/>
        <v>29</v>
      </c>
      <c r="AK142" s="128">
        <f t="shared" si="64"/>
        <v>0.48333333333333334</v>
      </c>
      <c r="AL142" s="38">
        <f t="shared" si="50"/>
        <v>22</v>
      </c>
      <c r="AM142" s="63">
        <f t="shared" si="72"/>
        <v>18</v>
      </c>
    </row>
    <row r="143" spans="1:39" ht="56.25" hidden="1">
      <c r="A143" s="136">
        <v>140</v>
      </c>
      <c r="B143" s="284" t="s">
        <v>509</v>
      </c>
      <c r="C143" s="284" t="s">
        <v>510</v>
      </c>
      <c r="D143" s="153" t="s">
        <v>511</v>
      </c>
      <c r="E143" s="153" t="s">
        <v>512</v>
      </c>
      <c r="F143" s="39" t="s">
        <v>54</v>
      </c>
      <c r="G143" s="59">
        <v>14069305.050000001</v>
      </c>
      <c r="H143" s="59">
        <v>14069305.050000001</v>
      </c>
      <c r="I143" s="40">
        <v>5095000</v>
      </c>
      <c r="J143" s="161" t="s">
        <v>569</v>
      </c>
      <c r="K143" s="165" t="str">
        <f t="shared" si="58"/>
        <v>nie dotyczy</v>
      </c>
      <c r="L143" s="174" t="str">
        <f t="shared" si="59"/>
        <v>nie dotyczy</v>
      </c>
      <c r="M143" s="174" t="str">
        <f t="shared" si="65"/>
        <v>nie dotyczy</v>
      </c>
      <c r="N143" s="174" t="str">
        <f t="shared" si="66"/>
        <v>nie dotyczy</v>
      </c>
      <c r="O143" s="38">
        <v>60</v>
      </c>
      <c r="P143" s="60">
        <f t="shared" si="60"/>
        <v>0.55833333333333335</v>
      </c>
      <c r="Q143" s="61" t="str">
        <f t="shared" si="67"/>
        <v>NIE</v>
      </c>
      <c r="R143" s="43">
        <f t="shared" si="61"/>
        <v>33.5</v>
      </c>
      <c r="S143" s="44" t="str">
        <f t="shared" si="68"/>
        <v>NIE</v>
      </c>
      <c r="U143" s="123" t="s">
        <v>577</v>
      </c>
      <c r="V143" s="179" t="s">
        <v>577</v>
      </c>
      <c r="W143" s="153" t="s">
        <v>546</v>
      </c>
      <c r="X143" s="38">
        <v>5</v>
      </c>
      <c r="Y143" s="38">
        <v>29</v>
      </c>
      <c r="Z143" s="63">
        <f t="shared" si="69"/>
        <v>34</v>
      </c>
      <c r="AA143" s="46">
        <f t="shared" si="62"/>
        <v>0.56666666666666665</v>
      </c>
      <c r="AB143" s="156" t="s">
        <v>545</v>
      </c>
      <c r="AC143" s="44">
        <v>4</v>
      </c>
      <c r="AD143" s="44">
        <v>29</v>
      </c>
      <c r="AE143" s="64">
        <f t="shared" si="70"/>
        <v>33</v>
      </c>
      <c r="AF143" s="65">
        <f t="shared" si="63"/>
        <v>0.55000000000000004</v>
      </c>
      <c r="AJ143" s="127">
        <f t="shared" si="71"/>
        <v>0</v>
      </c>
      <c r="AK143" s="128">
        <f t="shared" si="64"/>
        <v>0</v>
      </c>
      <c r="AL143" s="38">
        <f t="shared" si="50"/>
        <v>1</v>
      </c>
      <c r="AM143" s="63">
        <f t="shared" si="72"/>
        <v>18</v>
      </c>
    </row>
    <row r="144" spans="1:39" ht="81.75" hidden="1" customHeight="1">
      <c r="A144" s="136">
        <v>141</v>
      </c>
      <c r="B144" s="220" t="s">
        <v>513</v>
      </c>
      <c r="C144" s="226" t="s">
        <v>514</v>
      </c>
      <c r="D144" s="220" t="s">
        <v>515</v>
      </c>
      <c r="E144" s="220" t="s">
        <v>516</v>
      </c>
      <c r="F144" s="39" t="s">
        <v>54</v>
      </c>
      <c r="G144" s="59">
        <v>4510000</v>
      </c>
      <c r="H144" s="59">
        <v>4000000</v>
      </c>
      <c r="I144" s="40">
        <v>3400000</v>
      </c>
      <c r="J144" s="161" t="s">
        <v>569</v>
      </c>
      <c r="K144" s="165" t="str">
        <f t="shared" si="58"/>
        <v>nie dotyczy</v>
      </c>
      <c r="L144" s="174" t="str">
        <f t="shared" si="59"/>
        <v>nie dotyczy</v>
      </c>
      <c r="M144" s="174" t="str">
        <f t="shared" si="65"/>
        <v>nie dotyczy</v>
      </c>
      <c r="N144" s="174" t="str">
        <f t="shared" si="66"/>
        <v>nie dotyczy</v>
      </c>
      <c r="O144" s="38">
        <v>60</v>
      </c>
      <c r="P144" s="60">
        <f t="shared" si="60"/>
        <v>0.875</v>
      </c>
      <c r="Q144" s="61" t="str">
        <f t="shared" si="67"/>
        <v>NIE</v>
      </c>
      <c r="R144" s="43">
        <f t="shared" si="61"/>
        <v>52.5</v>
      </c>
      <c r="S144" s="44" t="str">
        <f t="shared" si="68"/>
        <v>TAK</v>
      </c>
      <c r="U144" s="123" t="s">
        <v>577</v>
      </c>
      <c r="V144" s="179" t="s">
        <v>577</v>
      </c>
      <c r="W144" s="153" t="s">
        <v>546</v>
      </c>
      <c r="X144" s="38">
        <v>10</v>
      </c>
      <c r="Y144" s="38">
        <v>40</v>
      </c>
      <c r="Z144" s="63">
        <f t="shared" si="69"/>
        <v>50</v>
      </c>
      <c r="AA144" s="46">
        <f t="shared" si="62"/>
        <v>0.83333333333333337</v>
      </c>
      <c r="AB144" s="156" t="s">
        <v>538</v>
      </c>
      <c r="AC144" s="44">
        <v>10</v>
      </c>
      <c r="AD144" s="44">
        <v>45</v>
      </c>
      <c r="AE144" s="64">
        <f t="shared" si="70"/>
        <v>55</v>
      </c>
      <c r="AF144" s="65">
        <f t="shared" si="63"/>
        <v>0.91666666666666663</v>
      </c>
      <c r="AJ144" s="127">
        <f t="shared" si="71"/>
        <v>0</v>
      </c>
      <c r="AK144" s="128">
        <f t="shared" si="64"/>
        <v>0</v>
      </c>
      <c r="AL144" s="38">
        <f t="shared" si="50"/>
        <v>5</v>
      </c>
      <c r="AM144" s="63">
        <f t="shared" si="72"/>
        <v>18</v>
      </c>
    </row>
    <row r="145" spans="1:39" ht="45" hidden="1">
      <c r="A145" s="136">
        <v>142</v>
      </c>
      <c r="B145" s="225" t="s">
        <v>586</v>
      </c>
      <c r="C145" s="153" t="s">
        <v>587</v>
      </c>
      <c r="D145" s="287" t="s">
        <v>588</v>
      </c>
      <c r="E145" s="287" t="s">
        <v>777</v>
      </c>
      <c r="F145" s="39" t="s">
        <v>54</v>
      </c>
      <c r="G145" s="59">
        <v>218924.91</v>
      </c>
      <c r="H145" s="59">
        <v>146590.76</v>
      </c>
      <c r="I145" s="40">
        <v>87954.44</v>
      </c>
      <c r="J145" s="161" t="s">
        <v>569</v>
      </c>
      <c r="K145" s="165" t="str">
        <f t="shared" si="58"/>
        <v>nie dotyczy</v>
      </c>
      <c r="L145" s="174" t="str">
        <f t="shared" si="59"/>
        <v>nie dotyczy</v>
      </c>
      <c r="M145" s="174" t="str">
        <f t="shared" si="65"/>
        <v>nie dotyczy</v>
      </c>
      <c r="N145" s="174" t="str">
        <f t="shared" si="66"/>
        <v>nie dotyczy</v>
      </c>
      <c r="O145" s="38">
        <v>60</v>
      </c>
      <c r="P145" s="60">
        <f t="shared" ref="P145:P150" si="73">IF(Q145="tak",AK145,(AA145+AF145)/2)</f>
        <v>0.65</v>
      </c>
      <c r="Q145" s="61" t="str">
        <f t="shared" ref="Q145:Q150" si="74">IF(OR(AND(AA145&lt;60%,AF145&lt;60%),AND(AA145&gt;=60%,AF145&lt;60%,AL145&lt;AM145),AND(AA145&gt;=60%,AF145&gt;=60%,AL145&lt;AM145),AND(AA145&lt;60%,AF145&gt;=60%,AL145&lt;AM145)),"NIE","TAK")</f>
        <v>NIE</v>
      </c>
      <c r="R145" s="43">
        <f t="shared" si="61"/>
        <v>39</v>
      </c>
      <c r="S145" s="44" t="str">
        <f t="shared" si="68"/>
        <v>TAK</v>
      </c>
      <c r="U145" s="123" t="s">
        <v>577</v>
      </c>
      <c r="V145" s="179" t="s">
        <v>577</v>
      </c>
      <c r="W145" s="153" t="s">
        <v>537</v>
      </c>
      <c r="X145" s="38">
        <v>9</v>
      </c>
      <c r="Y145" s="38">
        <v>24</v>
      </c>
      <c r="Z145" s="63">
        <f t="shared" si="69"/>
        <v>33</v>
      </c>
      <c r="AA145" s="46">
        <f t="shared" si="62"/>
        <v>0.55000000000000004</v>
      </c>
      <c r="AB145" s="156" t="s">
        <v>552</v>
      </c>
      <c r="AC145" s="44">
        <v>5</v>
      </c>
      <c r="AD145" s="44">
        <v>40</v>
      </c>
      <c r="AE145" s="64">
        <f t="shared" si="70"/>
        <v>45</v>
      </c>
      <c r="AF145" s="65">
        <f t="shared" si="63"/>
        <v>0.75</v>
      </c>
      <c r="AJ145" s="127">
        <f t="shared" ref="AJ145:AJ152" si="75">SUM(AH145:AI145)</f>
        <v>0</v>
      </c>
      <c r="AK145" s="128">
        <f t="shared" ref="AK145:AK152" si="76">AJ145/O145</f>
        <v>0</v>
      </c>
      <c r="AL145" s="38">
        <f t="shared" ref="AL145:AL152" si="77">IF((Z145-AE145)&gt;=0,(Z145-AE145),(Z145-AE145)*(-1))</f>
        <v>12</v>
      </c>
      <c r="AM145" s="63">
        <f t="shared" ref="AM145:AM152" si="78">O145*30%</f>
        <v>18</v>
      </c>
    </row>
    <row r="146" spans="1:39" ht="33.75" hidden="1">
      <c r="A146" s="136">
        <v>143</v>
      </c>
      <c r="B146" s="225" t="s">
        <v>590</v>
      </c>
      <c r="C146" s="153" t="s">
        <v>591</v>
      </c>
      <c r="D146" s="287" t="s">
        <v>150</v>
      </c>
      <c r="E146" s="287" t="s">
        <v>803</v>
      </c>
      <c r="F146" s="39" t="s">
        <v>54</v>
      </c>
      <c r="G146" s="59">
        <v>626253.18000000005</v>
      </c>
      <c r="H146" s="59">
        <v>626165.18000000005</v>
      </c>
      <c r="I146" s="40">
        <v>532240.39</v>
      </c>
      <c r="J146" s="161" t="s">
        <v>569</v>
      </c>
      <c r="K146" s="165" t="str">
        <f t="shared" si="58"/>
        <v>nie dotyczy</v>
      </c>
      <c r="L146" s="174" t="str">
        <f t="shared" si="59"/>
        <v>nie dotyczy</v>
      </c>
      <c r="M146" s="174" t="str">
        <f t="shared" si="65"/>
        <v>nie dotyczy</v>
      </c>
      <c r="N146" s="174" t="str">
        <f t="shared" si="66"/>
        <v>nie dotyczy</v>
      </c>
      <c r="O146" s="38">
        <v>60</v>
      </c>
      <c r="P146" s="60">
        <f t="shared" si="73"/>
        <v>0.90833333333333333</v>
      </c>
      <c r="Q146" s="61" t="str">
        <f t="shared" si="74"/>
        <v>NIE</v>
      </c>
      <c r="R146" s="43">
        <f t="shared" si="61"/>
        <v>54.5</v>
      </c>
      <c r="S146" s="44" t="str">
        <f t="shared" si="68"/>
        <v>TAK</v>
      </c>
      <c r="U146" s="123" t="s">
        <v>568</v>
      </c>
      <c r="V146" s="179" t="s">
        <v>568</v>
      </c>
      <c r="W146" s="153" t="s">
        <v>609</v>
      </c>
      <c r="X146" s="38">
        <v>8</v>
      </c>
      <c r="Y146" s="38">
        <v>50</v>
      </c>
      <c r="Z146" s="63">
        <f t="shared" si="69"/>
        <v>58</v>
      </c>
      <c r="AA146" s="46">
        <f t="shared" ref="AA146:AA148" si="79">SUM(Z146/O146)</f>
        <v>0.96666666666666667</v>
      </c>
      <c r="AB146" s="156" t="s">
        <v>539</v>
      </c>
      <c r="AC146" s="44">
        <v>1</v>
      </c>
      <c r="AD146" s="44">
        <v>50</v>
      </c>
      <c r="AE146" s="64">
        <f t="shared" si="70"/>
        <v>51</v>
      </c>
      <c r="AF146" s="65">
        <f t="shared" si="63"/>
        <v>0.85</v>
      </c>
      <c r="AJ146" s="127">
        <f t="shared" si="75"/>
        <v>0</v>
      </c>
      <c r="AK146" s="128">
        <f t="shared" si="76"/>
        <v>0</v>
      </c>
      <c r="AL146" s="38">
        <f t="shared" si="77"/>
        <v>7</v>
      </c>
      <c r="AM146" s="63">
        <f t="shared" si="78"/>
        <v>18</v>
      </c>
    </row>
    <row r="147" spans="1:39" ht="22.5" hidden="1">
      <c r="A147" s="136">
        <v>144</v>
      </c>
      <c r="B147" s="225" t="s">
        <v>593</v>
      </c>
      <c r="C147" s="153" t="s">
        <v>594</v>
      </c>
      <c r="D147" s="287" t="s">
        <v>595</v>
      </c>
      <c r="E147" s="287" t="s">
        <v>596</v>
      </c>
      <c r="F147" s="39" t="s">
        <v>54</v>
      </c>
      <c r="G147" s="59">
        <v>113119.62</v>
      </c>
      <c r="H147" s="59">
        <v>90123.94</v>
      </c>
      <c r="I147" s="40">
        <v>76605.34</v>
      </c>
      <c r="J147" s="161" t="s">
        <v>569</v>
      </c>
      <c r="K147" s="165" t="str">
        <f t="shared" si="58"/>
        <v>nie dotyczy</v>
      </c>
      <c r="L147" s="174" t="str">
        <f t="shared" si="59"/>
        <v>nie dotyczy</v>
      </c>
      <c r="M147" s="174" t="str">
        <f t="shared" si="65"/>
        <v>nie dotyczy</v>
      </c>
      <c r="N147" s="174" t="str">
        <f t="shared" si="66"/>
        <v>nie dotyczy</v>
      </c>
      <c r="O147" s="38">
        <v>60</v>
      </c>
      <c r="P147" s="60">
        <f t="shared" si="73"/>
        <v>0.97499999999999998</v>
      </c>
      <c r="Q147" s="61" t="str">
        <f t="shared" si="74"/>
        <v>NIE</v>
      </c>
      <c r="R147" s="43">
        <f t="shared" si="61"/>
        <v>58.5</v>
      </c>
      <c r="S147" s="44" t="str">
        <f t="shared" si="68"/>
        <v>TAK</v>
      </c>
      <c r="U147" s="123" t="s">
        <v>568</v>
      </c>
      <c r="V147" s="179" t="s">
        <v>568</v>
      </c>
      <c r="W147" s="153" t="s">
        <v>537</v>
      </c>
      <c r="X147" s="38">
        <v>9</v>
      </c>
      <c r="Y147" s="38">
        <v>50</v>
      </c>
      <c r="Z147" s="63">
        <f t="shared" si="69"/>
        <v>59</v>
      </c>
      <c r="AA147" s="46">
        <f t="shared" si="79"/>
        <v>0.98333333333333328</v>
      </c>
      <c r="AB147" s="156" t="s">
        <v>534</v>
      </c>
      <c r="AC147" s="44">
        <v>8</v>
      </c>
      <c r="AD147" s="44">
        <v>50</v>
      </c>
      <c r="AE147" s="64">
        <f t="shared" si="70"/>
        <v>58</v>
      </c>
      <c r="AF147" s="65">
        <f t="shared" si="63"/>
        <v>0.96666666666666667</v>
      </c>
      <c r="AJ147" s="127">
        <f t="shared" si="75"/>
        <v>0</v>
      </c>
      <c r="AK147" s="128">
        <f t="shared" si="76"/>
        <v>0</v>
      </c>
      <c r="AL147" s="38">
        <f t="shared" si="77"/>
        <v>1</v>
      </c>
      <c r="AM147" s="63">
        <f t="shared" si="78"/>
        <v>18</v>
      </c>
    </row>
    <row r="148" spans="1:39" ht="31.5" hidden="1">
      <c r="A148" s="166">
        <v>145</v>
      </c>
      <c r="B148" s="225" t="s">
        <v>597</v>
      </c>
      <c r="C148" s="153" t="s">
        <v>598</v>
      </c>
      <c r="D148" s="287" t="s">
        <v>599</v>
      </c>
      <c r="E148" s="287" t="s">
        <v>600</v>
      </c>
      <c r="F148" s="39" t="s">
        <v>54</v>
      </c>
      <c r="G148" s="59">
        <v>494724.31</v>
      </c>
      <c r="H148" s="59">
        <v>494724.31</v>
      </c>
      <c r="I148" s="40">
        <v>252309.4</v>
      </c>
      <c r="J148" s="161" t="s">
        <v>569</v>
      </c>
      <c r="K148" s="165" t="str">
        <f t="shared" si="58"/>
        <v>nie dotyczy</v>
      </c>
      <c r="L148" s="174" t="str">
        <f t="shared" si="59"/>
        <v>nie dotyczy</v>
      </c>
      <c r="M148" s="174" t="str">
        <f t="shared" si="65"/>
        <v>nie dotyczy</v>
      </c>
      <c r="N148" s="174" t="str">
        <f t="shared" si="66"/>
        <v>nie dotyczy</v>
      </c>
      <c r="O148" s="38">
        <v>60</v>
      </c>
      <c r="P148" s="60">
        <f t="shared" ref="P148:P149" si="80">IF(Q148="tak",AK148,(AA148+AF148)/2)</f>
        <v>0.9</v>
      </c>
      <c r="Q148" s="61" t="str">
        <f t="shared" ref="Q148:Q149" si="81">IF(OR(AND(AA148&lt;60%,AF148&lt;60%),AND(AA148&gt;=60%,AF148&lt;60%,AL148&lt;AM148),AND(AA148&gt;=60%,AF148&gt;=60%,AL148&lt;AM148),AND(AA148&lt;60%,AF148&gt;=60%,AL148&lt;AM148)),"NIE","TAK")</f>
        <v>TAK</v>
      </c>
      <c r="R148" s="43" t="str">
        <f t="shared" ref="R148:R150" si="82">IF(Q148="NIE",(Z148+AE148)/2,"III oceniający")</f>
        <v>III oceniający</v>
      </c>
      <c r="S148" s="44" t="str">
        <f t="shared" ref="S148:S149" si="83">IF(P148&gt;=60%,"TAK","NIE")</f>
        <v>TAK</v>
      </c>
      <c r="U148" s="123" t="s">
        <v>568</v>
      </c>
      <c r="V148" s="179" t="s">
        <v>568</v>
      </c>
      <c r="W148" s="153" t="s">
        <v>549</v>
      </c>
      <c r="X148" s="38">
        <v>3</v>
      </c>
      <c r="Y148" s="38">
        <v>34</v>
      </c>
      <c r="Z148" s="63">
        <f t="shared" si="69"/>
        <v>37</v>
      </c>
      <c r="AA148" s="46">
        <f t="shared" si="79"/>
        <v>0.6166666666666667</v>
      </c>
      <c r="AB148" s="156" t="s">
        <v>535</v>
      </c>
      <c r="AC148" s="44">
        <v>5</v>
      </c>
      <c r="AD148" s="44">
        <v>50</v>
      </c>
      <c r="AE148" s="64">
        <f t="shared" si="70"/>
        <v>55</v>
      </c>
      <c r="AF148" s="65">
        <f t="shared" si="63"/>
        <v>0.91666666666666663</v>
      </c>
      <c r="AG148" s="130" t="s">
        <v>534</v>
      </c>
      <c r="AH148" s="130">
        <v>4</v>
      </c>
      <c r="AI148" s="130">
        <v>50</v>
      </c>
      <c r="AJ148" s="127">
        <f t="shared" si="75"/>
        <v>54</v>
      </c>
      <c r="AK148" s="128">
        <f t="shared" si="76"/>
        <v>0.9</v>
      </c>
      <c r="AL148" s="38">
        <f t="shared" si="77"/>
        <v>18</v>
      </c>
      <c r="AM148" s="63">
        <f t="shared" si="78"/>
        <v>18</v>
      </c>
    </row>
    <row r="149" spans="1:39" ht="109.5" hidden="1" customHeight="1">
      <c r="A149" s="136">
        <v>146</v>
      </c>
      <c r="B149" s="220" t="s">
        <v>601</v>
      </c>
      <c r="C149" s="153" t="s">
        <v>602</v>
      </c>
      <c r="D149" s="258" t="s">
        <v>779</v>
      </c>
      <c r="E149" s="258" t="s">
        <v>780</v>
      </c>
      <c r="F149" s="39" t="s">
        <v>54</v>
      </c>
      <c r="G149" s="59">
        <v>1834588.64</v>
      </c>
      <c r="H149" s="59">
        <v>1834588.64</v>
      </c>
      <c r="I149" s="40">
        <v>1559400.34</v>
      </c>
      <c r="J149" s="161" t="s">
        <v>569</v>
      </c>
      <c r="K149" s="165" t="str">
        <f t="shared" si="58"/>
        <v>nie dotyczy</v>
      </c>
      <c r="L149" s="174" t="str">
        <f t="shared" si="59"/>
        <v>nie dotyczy</v>
      </c>
      <c r="M149" s="174" t="str">
        <f t="shared" si="65"/>
        <v>nie dotyczy</v>
      </c>
      <c r="N149" s="174" t="str">
        <f t="shared" si="66"/>
        <v>nie dotyczy</v>
      </c>
      <c r="O149" s="38">
        <v>60</v>
      </c>
      <c r="P149" s="60">
        <f t="shared" si="80"/>
        <v>0.67500000000000004</v>
      </c>
      <c r="Q149" s="61" t="str">
        <f t="shared" si="81"/>
        <v>NIE</v>
      </c>
      <c r="R149" s="43">
        <f t="shared" si="82"/>
        <v>40.5</v>
      </c>
      <c r="S149" s="44" t="str">
        <f t="shared" si="83"/>
        <v>TAK</v>
      </c>
      <c r="U149" s="123" t="s">
        <v>577</v>
      </c>
      <c r="V149" s="179" t="s">
        <v>577</v>
      </c>
      <c r="W149" s="153" t="s">
        <v>541</v>
      </c>
      <c r="X149" s="38">
        <v>8</v>
      </c>
      <c r="Y149" s="38">
        <v>32</v>
      </c>
      <c r="Z149" s="63">
        <f t="shared" si="69"/>
        <v>40</v>
      </c>
      <c r="AA149" s="46">
        <f t="shared" si="62"/>
        <v>0.66666666666666663</v>
      </c>
      <c r="AB149" s="156" t="s">
        <v>553</v>
      </c>
      <c r="AC149" s="44">
        <v>9</v>
      </c>
      <c r="AD149" s="44">
        <v>32</v>
      </c>
      <c r="AE149" s="64">
        <f t="shared" ref="AE149" si="84">SUM(AC149:AD149)</f>
        <v>41</v>
      </c>
      <c r="AF149" s="65">
        <f>AE149/O149</f>
        <v>0.68333333333333335</v>
      </c>
      <c r="AJ149" s="127">
        <f t="shared" si="75"/>
        <v>0</v>
      </c>
      <c r="AK149" s="128">
        <f t="shared" si="76"/>
        <v>0</v>
      </c>
      <c r="AL149" s="38">
        <f t="shared" si="77"/>
        <v>1</v>
      </c>
      <c r="AM149" s="63">
        <f t="shared" si="78"/>
        <v>18</v>
      </c>
    </row>
    <row r="150" spans="1:39" ht="22.5" hidden="1">
      <c r="A150" s="136">
        <v>147</v>
      </c>
      <c r="B150" s="225" t="s">
        <v>605</v>
      </c>
      <c r="C150" s="226" t="s">
        <v>606</v>
      </c>
      <c r="D150" s="225" t="s">
        <v>647</v>
      </c>
      <c r="E150" s="225" t="s">
        <v>608</v>
      </c>
      <c r="F150" s="39" t="s">
        <v>54</v>
      </c>
      <c r="G150" s="59">
        <v>1333088.3</v>
      </c>
      <c r="H150" s="59">
        <v>1333088.3</v>
      </c>
      <c r="I150" s="40">
        <v>1133125.05</v>
      </c>
      <c r="J150" s="161" t="s">
        <v>569</v>
      </c>
      <c r="K150" s="165" t="str">
        <f t="shared" si="58"/>
        <v>nie dotyczy</v>
      </c>
      <c r="L150" s="174" t="str">
        <f t="shared" si="59"/>
        <v>nie dotyczy</v>
      </c>
      <c r="M150" s="174" t="str">
        <f t="shared" si="65"/>
        <v>nie dotyczy</v>
      </c>
      <c r="N150" s="174" t="str">
        <f t="shared" si="66"/>
        <v>nie dotyczy</v>
      </c>
      <c r="O150" s="38">
        <v>60</v>
      </c>
      <c r="P150" s="60">
        <f t="shared" si="73"/>
        <v>0.9</v>
      </c>
      <c r="Q150" s="61" t="str">
        <f t="shared" si="74"/>
        <v>NIE</v>
      </c>
      <c r="R150" s="43">
        <f t="shared" si="82"/>
        <v>54</v>
      </c>
      <c r="S150" s="44" t="str">
        <f t="shared" si="68"/>
        <v>TAK</v>
      </c>
      <c r="U150" s="123" t="s">
        <v>568</v>
      </c>
      <c r="V150" s="179" t="s">
        <v>568</v>
      </c>
      <c r="W150" s="153" t="s">
        <v>541</v>
      </c>
      <c r="X150" s="38">
        <v>4</v>
      </c>
      <c r="Y150" s="38">
        <v>50</v>
      </c>
      <c r="Z150" s="63">
        <f>SUM(X150:Y150)</f>
        <v>54</v>
      </c>
      <c r="AA150" s="46">
        <f>SUM(Z150/O150)</f>
        <v>0.9</v>
      </c>
      <c r="AB150" s="156" t="s">
        <v>538</v>
      </c>
      <c r="AC150" s="44">
        <v>10</v>
      </c>
      <c r="AD150" s="44">
        <v>44</v>
      </c>
      <c r="AE150" s="64">
        <f t="shared" ref="AE150" si="85">SUM(AC150:AD150)</f>
        <v>54</v>
      </c>
      <c r="AF150" s="65">
        <f>AE150/O150</f>
        <v>0.9</v>
      </c>
      <c r="AJ150" s="127">
        <f t="shared" si="75"/>
        <v>0</v>
      </c>
      <c r="AK150" s="128">
        <f t="shared" si="76"/>
        <v>0</v>
      </c>
      <c r="AL150" s="38">
        <f t="shared" si="77"/>
        <v>0</v>
      </c>
      <c r="AM150" s="63">
        <f t="shared" si="78"/>
        <v>18</v>
      </c>
    </row>
    <row r="151" spans="1:39" ht="90" hidden="1">
      <c r="A151" s="219">
        <v>148</v>
      </c>
      <c r="B151" s="220" t="s">
        <v>517</v>
      </c>
      <c r="C151" s="220" t="s">
        <v>518</v>
      </c>
      <c r="D151" s="220" t="s">
        <v>519</v>
      </c>
      <c r="E151" s="220" t="s">
        <v>626</v>
      </c>
      <c r="F151" s="212" t="s">
        <v>54</v>
      </c>
      <c r="G151" s="213">
        <v>7162482.5199999996</v>
      </c>
      <c r="H151" s="59">
        <v>7162482.5199999996</v>
      </c>
      <c r="I151" s="40">
        <v>6088110.1299999999</v>
      </c>
      <c r="J151" s="161" t="s">
        <v>569</v>
      </c>
      <c r="K151" s="165" t="str">
        <f t="shared" si="58"/>
        <v>nie dotyczy</v>
      </c>
      <c r="L151" s="174" t="str">
        <f t="shared" si="59"/>
        <v>nie dotyczy</v>
      </c>
      <c r="M151" s="174" t="str">
        <f t="shared" si="65"/>
        <v>nie dotyczy</v>
      </c>
      <c r="N151" s="174" t="str">
        <f t="shared" si="66"/>
        <v>nie dotyczy</v>
      </c>
      <c r="O151" s="38">
        <v>60</v>
      </c>
      <c r="P151" s="60">
        <f t="shared" si="60"/>
        <v>0.95833333333333326</v>
      </c>
      <c r="Q151" s="61" t="str">
        <f t="shared" si="67"/>
        <v>NIE</v>
      </c>
      <c r="R151" s="43">
        <f t="shared" si="61"/>
        <v>57.5</v>
      </c>
      <c r="S151" s="44" t="str">
        <f t="shared" si="68"/>
        <v>TAK</v>
      </c>
      <c r="U151" s="212" t="s">
        <v>577</v>
      </c>
      <c r="V151" s="179" t="s">
        <v>577</v>
      </c>
      <c r="W151" s="153" t="s">
        <v>530</v>
      </c>
      <c r="X151" s="38">
        <v>10</v>
      </c>
      <c r="Y151" s="38">
        <v>50</v>
      </c>
      <c r="Z151" s="63">
        <f t="shared" si="69"/>
        <v>60</v>
      </c>
      <c r="AA151" s="46">
        <f t="shared" si="62"/>
        <v>1</v>
      </c>
      <c r="AB151" s="156" t="s">
        <v>540</v>
      </c>
      <c r="AC151" s="44">
        <v>10</v>
      </c>
      <c r="AD151" s="44">
        <v>45</v>
      </c>
      <c r="AE151" s="64">
        <f t="shared" si="70"/>
        <v>55</v>
      </c>
      <c r="AF151" s="65">
        <f t="shared" si="63"/>
        <v>0.91666666666666663</v>
      </c>
      <c r="AJ151" s="127">
        <f t="shared" si="75"/>
        <v>0</v>
      </c>
      <c r="AK151" s="128">
        <f t="shared" si="76"/>
        <v>0</v>
      </c>
      <c r="AL151" s="38">
        <f t="shared" si="77"/>
        <v>5</v>
      </c>
      <c r="AM151" s="63">
        <f t="shared" si="78"/>
        <v>18</v>
      </c>
    </row>
    <row r="152" spans="1:39" ht="90" hidden="1">
      <c r="A152" s="150">
        <v>149</v>
      </c>
      <c r="B152" s="270" t="s">
        <v>520</v>
      </c>
      <c r="C152" s="270" t="s">
        <v>521</v>
      </c>
      <c r="D152" s="270" t="s">
        <v>519</v>
      </c>
      <c r="E152" s="270" t="s">
        <v>751</v>
      </c>
      <c r="F152" s="39" t="s">
        <v>54</v>
      </c>
      <c r="G152" s="59">
        <v>4474406.8600000003</v>
      </c>
      <c r="H152" s="59">
        <v>4474406.8600000003</v>
      </c>
      <c r="I152" s="40">
        <v>3803245.83</v>
      </c>
      <c r="J152" s="161" t="s">
        <v>569</v>
      </c>
      <c r="K152" s="165" t="str">
        <f t="shared" si="58"/>
        <v>nie dotyczy</v>
      </c>
      <c r="L152" s="174" t="str">
        <f t="shared" si="59"/>
        <v>nie dotyczy</v>
      </c>
      <c r="M152" s="174" t="str">
        <f t="shared" si="65"/>
        <v>nie dotyczy</v>
      </c>
      <c r="N152" s="174" t="str">
        <f t="shared" si="66"/>
        <v>nie dotyczy</v>
      </c>
      <c r="O152" s="38">
        <v>60</v>
      </c>
      <c r="P152" s="60">
        <f t="shared" si="60"/>
        <v>0.95833333333333326</v>
      </c>
      <c r="Q152" s="61" t="str">
        <f t="shared" si="67"/>
        <v>NIE</v>
      </c>
      <c r="R152" s="43">
        <f t="shared" si="61"/>
        <v>57.5</v>
      </c>
      <c r="S152" s="44" t="str">
        <f t="shared" si="68"/>
        <v>TAK</v>
      </c>
      <c r="U152" s="123" t="s">
        <v>577</v>
      </c>
      <c r="V152" s="179" t="s">
        <v>577</v>
      </c>
      <c r="W152" s="153" t="s">
        <v>530</v>
      </c>
      <c r="X152" s="38">
        <v>10</v>
      </c>
      <c r="Y152" s="38">
        <v>50</v>
      </c>
      <c r="Z152" s="63">
        <f t="shared" si="69"/>
        <v>60</v>
      </c>
      <c r="AA152" s="46">
        <f t="shared" si="62"/>
        <v>1</v>
      </c>
      <c r="AB152" s="156" t="s">
        <v>540</v>
      </c>
      <c r="AC152" s="44">
        <v>10</v>
      </c>
      <c r="AD152" s="44">
        <v>45</v>
      </c>
      <c r="AE152" s="64">
        <f t="shared" si="70"/>
        <v>55</v>
      </c>
      <c r="AF152" s="65">
        <f t="shared" si="63"/>
        <v>0.91666666666666663</v>
      </c>
      <c r="AJ152" s="127">
        <f t="shared" si="75"/>
        <v>0</v>
      </c>
      <c r="AK152" s="128">
        <f t="shared" si="76"/>
        <v>0</v>
      </c>
      <c r="AL152" s="38">
        <f t="shared" si="77"/>
        <v>5</v>
      </c>
      <c r="AM152" s="63">
        <f t="shared" si="78"/>
        <v>18</v>
      </c>
    </row>
    <row r="153" spans="1:39" ht="67.5" hidden="1">
      <c r="A153" s="144">
        <v>150</v>
      </c>
      <c r="B153" s="151" t="s">
        <v>522</v>
      </c>
      <c r="C153" s="151" t="s">
        <v>523</v>
      </c>
      <c r="D153" s="271" t="s">
        <v>524</v>
      </c>
      <c r="E153" s="271" t="s">
        <v>525</v>
      </c>
      <c r="F153" s="39" t="s">
        <v>54</v>
      </c>
      <c r="G153" s="59">
        <v>3000000</v>
      </c>
      <c r="H153" s="59">
        <v>3000000</v>
      </c>
      <c r="I153" s="40">
        <v>2550000</v>
      </c>
      <c r="J153" s="161" t="s">
        <v>569</v>
      </c>
      <c r="K153" s="165" t="str">
        <f t="shared" si="58"/>
        <v>nie dotyczy</v>
      </c>
      <c r="L153" s="174" t="str">
        <f t="shared" si="59"/>
        <v>nie dotyczy</v>
      </c>
      <c r="M153" s="174" t="str">
        <f t="shared" si="65"/>
        <v>nie dotyczy</v>
      </c>
      <c r="N153" s="174" t="str">
        <f t="shared" si="66"/>
        <v>nie dotyczy</v>
      </c>
      <c r="O153" s="38">
        <v>60</v>
      </c>
      <c r="P153" s="60">
        <f t="shared" si="60"/>
        <v>0.68333333333333335</v>
      </c>
      <c r="Q153" s="61" t="str">
        <f t="shared" si="67"/>
        <v>NIE</v>
      </c>
      <c r="R153" s="43">
        <f t="shared" si="61"/>
        <v>41</v>
      </c>
      <c r="S153" s="44" t="str">
        <f t="shared" si="68"/>
        <v>TAK</v>
      </c>
      <c r="U153" s="123" t="s">
        <v>577</v>
      </c>
      <c r="V153" s="179" t="s">
        <v>577</v>
      </c>
      <c r="W153" s="153" t="s">
        <v>541</v>
      </c>
      <c r="X153" s="38">
        <v>9</v>
      </c>
      <c r="Y153" s="38">
        <v>34</v>
      </c>
      <c r="Z153" s="63">
        <f t="shared" si="69"/>
        <v>43</v>
      </c>
      <c r="AA153" s="46">
        <f t="shared" si="62"/>
        <v>0.71666666666666667</v>
      </c>
      <c r="AB153" s="156" t="s">
        <v>542</v>
      </c>
      <c r="AC153" s="44">
        <v>10</v>
      </c>
      <c r="AD153" s="44">
        <v>29</v>
      </c>
      <c r="AE153" s="64">
        <f t="shared" si="70"/>
        <v>39</v>
      </c>
      <c r="AF153" s="65">
        <f t="shared" si="63"/>
        <v>0.65</v>
      </c>
      <c r="AJ153" s="127">
        <f t="shared" si="71"/>
        <v>0</v>
      </c>
      <c r="AK153" s="128">
        <f t="shared" si="64"/>
        <v>0</v>
      </c>
      <c r="AL153" s="38">
        <f t="shared" si="50"/>
        <v>4</v>
      </c>
      <c r="AM153" s="63">
        <f t="shared" si="72"/>
        <v>18</v>
      </c>
    </row>
    <row r="154" spans="1:39" ht="114.75" hidden="1" customHeight="1">
      <c r="A154" s="152">
        <v>151</v>
      </c>
      <c r="B154" s="271" t="s">
        <v>526</v>
      </c>
      <c r="C154" s="331" t="s">
        <v>527</v>
      </c>
      <c r="D154" s="258" t="s">
        <v>770</v>
      </c>
      <c r="E154" s="258" t="s">
        <v>771</v>
      </c>
      <c r="F154" s="39" t="s">
        <v>54</v>
      </c>
      <c r="G154" s="59">
        <v>8199140.4699999997</v>
      </c>
      <c r="H154" s="59">
        <v>8199140.4699999997</v>
      </c>
      <c r="I154" s="40">
        <v>6969269.3899999997</v>
      </c>
      <c r="J154" s="161" t="s">
        <v>569</v>
      </c>
      <c r="K154" s="165" t="str">
        <f t="shared" si="58"/>
        <v>nie dotyczy</v>
      </c>
      <c r="L154" s="174" t="str">
        <f t="shared" si="59"/>
        <v>nie dotyczy</v>
      </c>
      <c r="M154" s="174" t="str">
        <f t="shared" si="65"/>
        <v>nie dotyczy</v>
      </c>
      <c r="N154" s="174" t="str">
        <f t="shared" si="66"/>
        <v>nie dotyczy</v>
      </c>
      <c r="O154" s="38">
        <v>60</v>
      </c>
      <c r="P154" s="60">
        <f t="shared" si="60"/>
        <v>0.69166666666666665</v>
      </c>
      <c r="Q154" s="61" t="str">
        <f t="shared" si="67"/>
        <v>NIE</v>
      </c>
      <c r="R154" s="43">
        <f t="shared" si="61"/>
        <v>41.5</v>
      </c>
      <c r="S154" s="44" t="str">
        <f t="shared" si="68"/>
        <v>TAK</v>
      </c>
      <c r="U154" s="123" t="s">
        <v>577</v>
      </c>
      <c r="V154" s="179" t="s">
        <v>577</v>
      </c>
      <c r="W154" s="153" t="s">
        <v>541</v>
      </c>
      <c r="X154" s="38">
        <v>9</v>
      </c>
      <c r="Y154" s="38">
        <v>32</v>
      </c>
      <c r="Z154" s="63">
        <f t="shared" si="69"/>
        <v>41</v>
      </c>
      <c r="AA154" s="46">
        <f t="shared" si="62"/>
        <v>0.68333333333333335</v>
      </c>
      <c r="AB154" s="156" t="s">
        <v>542</v>
      </c>
      <c r="AC154" s="44">
        <v>10</v>
      </c>
      <c r="AD154" s="44">
        <v>32</v>
      </c>
      <c r="AE154" s="64">
        <f t="shared" si="70"/>
        <v>42</v>
      </c>
      <c r="AF154" s="65">
        <f t="shared" si="63"/>
        <v>0.7</v>
      </c>
      <c r="AJ154" s="127">
        <f t="shared" si="71"/>
        <v>0</v>
      </c>
      <c r="AK154" s="128">
        <f t="shared" si="64"/>
        <v>0</v>
      </c>
      <c r="AL154" s="38">
        <f t="shared" si="50"/>
        <v>1</v>
      </c>
      <c r="AM154" s="63">
        <f t="shared" si="72"/>
        <v>18</v>
      </c>
    </row>
    <row r="155" spans="1:39" ht="113.25" hidden="1" customHeight="1">
      <c r="A155" s="152">
        <v>152</v>
      </c>
      <c r="B155" s="271" t="s">
        <v>528</v>
      </c>
      <c r="C155" s="331" t="s">
        <v>529</v>
      </c>
      <c r="D155" s="258" t="s">
        <v>770</v>
      </c>
      <c r="E155" s="258" t="s">
        <v>776</v>
      </c>
      <c r="F155" s="39" t="s">
        <v>54</v>
      </c>
      <c r="G155" s="59">
        <v>3502580</v>
      </c>
      <c r="H155" s="59">
        <v>3502580</v>
      </c>
      <c r="I155" s="40">
        <v>2977193</v>
      </c>
      <c r="J155" s="161" t="s">
        <v>569</v>
      </c>
      <c r="K155" s="165" t="str">
        <f t="shared" si="58"/>
        <v>nie dotyczy</v>
      </c>
      <c r="L155" s="174" t="str">
        <f t="shared" si="59"/>
        <v>nie dotyczy</v>
      </c>
      <c r="M155" s="174" t="str">
        <f t="shared" si="65"/>
        <v>nie dotyczy</v>
      </c>
      <c r="N155" s="174" t="str">
        <f t="shared" si="66"/>
        <v>nie dotyczy</v>
      </c>
      <c r="O155" s="38">
        <v>60</v>
      </c>
      <c r="P155" s="60">
        <f t="shared" si="60"/>
        <v>0.7416666666666667</v>
      </c>
      <c r="Q155" s="61" t="str">
        <f t="shared" si="67"/>
        <v>NIE</v>
      </c>
      <c r="R155" s="43">
        <f t="shared" si="61"/>
        <v>44.5</v>
      </c>
      <c r="S155" s="44" t="str">
        <f t="shared" si="68"/>
        <v>TAK</v>
      </c>
      <c r="U155" s="123" t="s">
        <v>577</v>
      </c>
      <c r="V155" s="179" t="s">
        <v>577</v>
      </c>
      <c r="W155" s="153" t="s">
        <v>541</v>
      </c>
      <c r="X155" s="38">
        <v>7</v>
      </c>
      <c r="Y155" s="38">
        <v>32</v>
      </c>
      <c r="Z155" s="63">
        <f t="shared" si="69"/>
        <v>39</v>
      </c>
      <c r="AA155" s="46">
        <f t="shared" si="62"/>
        <v>0.65</v>
      </c>
      <c r="AB155" s="156" t="s">
        <v>542</v>
      </c>
      <c r="AC155" s="44">
        <v>10</v>
      </c>
      <c r="AD155" s="44">
        <v>40</v>
      </c>
      <c r="AE155" s="64">
        <f t="shared" si="70"/>
        <v>50</v>
      </c>
      <c r="AF155" s="65">
        <f t="shared" si="63"/>
        <v>0.83333333333333337</v>
      </c>
      <c r="AJ155" s="127">
        <f t="shared" si="71"/>
        <v>0</v>
      </c>
      <c r="AK155" s="128">
        <f t="shared" si="64"/>
        <v>0</v>
      </c>
      <c r="AL155" s="38">
        <f t="shared" ref="AL155:AL242" si="86">IF((Z155-AE155)&gt;=0,(Z155-AE155),(Z155-AE155)*(-1))</f>
        <v>11</v>
      </c>
      <c r="AM155" s="63">
        <f t="shared" si="72"/>
        <v>18</v>
      </c>
    </row>
    <row r="156" spans="1:39" ht="89.25" hidden="1" customHeight="1">
      <c r="A156" s="166">
        <v>153</v>
      </c>
      <c r="B156" s="220" t="s">
        <v>581</v>
      </c>
      <c r="C156" s="226" t="s">
        <v>582</v>
      </c>
      <c r="D156" s="220" t="s">
        <v>583</v>
      </c>
      <c r="E156" s="220" t="s">
        <v>754</v>
      </c>
      <c r="F156" s="39" t="s">
        <v>54</v>
      </c>
      <c r="G156" s="59">
        <v>646371.17000000004</v>
      </c>
      <c r="H156" s="59">
        <v>646371.17000000004</v>
      </c>
      <c r="I156" s="40">
        <v>549415.5</v>
      </c>
      <c r="J156" s="161" t="s">
        <v>569</v>
      </c>
      <c r="K156" s="165" t="str">
        <f t="shared" si="58"/>
        <v>nie dotyczy</v>
      </c>
      <c r="L156" s="174" t="str">
        <f t="shared" si="59"/>
        <v>nie dotyczy</v>
      </c>
      <c r="M156" s="174" t="str">
        <f t="shared" si="65"/>
        <v>nie dotyczy</v>
      </c>
      <c r="N156" s="174" t="str">
        <f t="shared" si="66"/>
        <v>nie dotyczy</v>
      </c>
      <c r="O156" s="38">
        <v>60</v>
      </c>
      <c r="P156" s="60">
        <f t="shared" si="60"/>
        <v>1</v>
      </c>
      <c r="Q156" s="61" t="str">
        <f t="shared" si="67"/>
        <v>NIE</v>
      </c>
      <c r="R156" s="43">
        <f t="shared" si="61"/>
        <v>60</v>
      </c>
      <c r="S156" s="44" t="str">
        <f t="shared" si="68"/>
        <v>TAK</v>
      </c>
      <c r="U156" s="123" t="s">
        <v>568</v>
      </c>
      <c r="V156" s="179" t="s">
        <v>568</v>
      </c>
      <c r="W156" s="153" t="s">
        <v>533</v>
      </c>
      <c r="X156" s="38">
        <v>10</v>
      </c>
      <c r="Y156" s="38">
        <v>50</v>
      </c>
      <c r="Z156" s="63">
        <f>SUM(X156:Y156)</f>
        <v>60</v>
      </c>
      <c r="AA156" s="46">
        <f>SUM(Z156/O156)</f>
        <v>1</v>
      </c>
      <c r="AB156" s="156" t="s">
        <v>553</v>
      </c>
      <c r="AC156" s="44">
        <v>10</v>
      </c>
      <c r="AD156" s="44">
        <v>50</v>
      </c>
      <c r="AE156" s="64">
        <f t="shared" si="70"/>
        <v>60</v>
      </c>
      <c r="AF156" s="65">
        <f t="shared" si="63"/>
        <v>1</v>
      </c>
      <c r="AJ156" s="127">
        <f t="shared" si="71"/>
        <v>0</v>
      </c>
      <c r="AK156" s="128">
        <f t="shared" si="64"/>
        <v>0</v>
      </c>
      <c r="AL156" s="38">
        <f t="shared" si="86"/>
        <v>0</v>
      </c>
      <c r="AM156" s="63">
        <f t="shared" si="72"/>
        <v>18</v>
      </c>
    </row>
    <row r="157" spans="1:39" ht="96.75" hidden="1" customHeight="1">
      <c r="A157" s="139">
        <v>154</v>
      </c>
      <c r="B157" s="241" t="s">
        <v>627</v>
      </c>
      <c r="C157" s="242" t="s">
        <v>628</v>
      </c>
      <c r="D157" s="242" t="s">
        <v>385</v>
      </c>
      <c r="E157" s="242" t="s">
        <v>629</v>
      </c>
      <c r="F157" s="39" t="s">
        <v>54</v>
      </c>
      <c r="G157" s="59">
        <v>4673583.05</v>
      </c>
      <c r="H157" s="59">
        <v>4673583.05</v>
      </c>
      <c r="I157" s="40">
        <v>3972545.59</v>
      </c>
      <c r="J157" s="161" t="s">
        <v>569</v>
      </c>
      <c r="K157" s="165" t="str">
        <f t="shared" si="58"/>
        <v>nie dotyczy</v>
      </c>
      <c r="L157" s="174" t="str">
        <f t="shared" si="59"/>
        <v>nie dotyczy</v>
      </c>
      <c r="M157" s="174" t="str">
        <f t="shared" si="65"/>
        <v>nie dotyczy</v>
      </c>
      <c r="N157" s="174" t="str">
        <f t="shared" si="66"/>
        <v>nie dotyczy</v>
      </c>
      <c r="O157" s="38">
        <v>60</v>
      </c>
      <c r="P157" s="60">
        <f t="shared" si="60"/>
        <v>0.78333333333333333</v>
      </c>
      <c r="Q157" s="61" t="str">
        <f t="shared" si="67"/>
        <v>NIE</v>
      </c>
      <c r="R157" s="43">
        <f t="shared" si="61"/>
        <v>47</v>
      </c>
      <c r="S157" s="44" t="str">
        <f t="shared" si="68"/>
        <v>TAK</v>
      </c>
      <c r="U157" s="123" t="s">
        <v>577</v>
      </c>
      <c r="V157" s="179" t="s">
        <v>577</v>
      </c>
      <c r="W157" s="153" t="s">
        <v>553</v>
      </c>
      <c r="X157" s="38">
        <v>10</v>
      </c>
      <c r="Y157" s="38">
        <v>34</v>
      </c>
      <c r="Z157" s="63">
        <f t="shared" si="69"/>
        <v>44</v>
      </c>
      <c r="AA157" s="46">
        <f t="shared" si="62"/>
        <v>0.73333333333333328</v>
      </c>
      <c r="AB157" s="156" t="s">
        <v>542</v>
      </c>
      <c r="AC157" s="44">
        <v>10</v>
      </c>
      <c r="AD157" s="44">
        <v>40</v>
      </c>
      <c r="AE157" s="64">
        <f t="shared" si="70"/>
        <v>50</v>
      </c>
      <c r="AF157" s="65">
        <f t="shared" si="63"/>
        <v>0.83333333333333337</v>
      </c>
      <c r="AJ157" s="127">
        <f t="shared" si="71"/>
        <v>0</v>
      </c>
      <c r="AK157" s="128">
        <f t="shared" si="64"/>
        <v>0</v>
      </c>
      <c r="AL157" s="38">
        <f t="shared" si="86"/>
        <v>6</v>
      </c>
      <c r="AM157" s="63">
        <f t="shared" si="72"/>
        <v>18</v>
      </c>
    </row>
    <row r="158" spans="1:39" ht="93" hidden="1" customHeight="1">
      <c r="A158" s="139">
        <v>155</v>
      </c>
      <c r="B158" s="241" t="s">
        <v>630</v>
      </c>
      <c r="C158" s="243" t="s">
        <v>631</v>
      </c>
      <c r="D158" s="242" t="s">
        <v>632</v>
      </c>
      <c r="E158" s="242" t="s">
        <v>633</v>
      </c>
      <c r="F158" s="39" t="s">
        <v>54</v>
      </c>
      <c r="G158" s="59">
        <v>5400000.0300000003</v>
      </c>
      <c r="H158" s="59">
        <v>5400000.0300000003</v>
      </c>
      <c r="I158" s="40">
        <v>4590000.01</v>
      </c>
      <c r="J158" s="161" t="s">
        <v>569</v>
      </c>
      <c r="K158" s="165" t="str">
        <f t="shared" si="58"/>
        <v>nie dotyczy</v>
      </c>
      <c r="L158" s="174" t="str">
        <f t="shared" si="59"/>
        <v>nie dotyczy</v>
      </c>
      <c r="M158" s="174" t="str">
        <f t="shared" si="65"/>
        <v>nie dotyczy</v>
      </c>
      <c r="N158" s="174" t="str">
        <f t="shared" si="66"/>
        <v>nie dotyczy</v>
      </c>
      <c r="O158" s="38">
        <v>60</v>
      </c>
      <c r="P158" s="60">
        <f t="shared" si="60"/>
        <v>0.78333333333333333</v>
      </c>
      <c r="Q158" s="61" t="str">
        <f t="shared" si="67"/>
        <v>NIE</v>
      </c>
      <c r="R158" s="43">
        <f t="shared" si="61"/>
        <v>47</v>
      </c>
      <c r="S158" s="44" t="str">
        <f t="shared" si="68"/>
        <v>TAK</v>
      </c>
      <c r="U158" s="123" t="s">
        <v>577</v>
      </c>
      <c r="V158" s="179" t="s">
        <v>577</v>
      </c>
      <c r="W158" s="153" t="s">
        <v>536</v>
      </c>
      <c r="X158" s="38">
        <v>10</v>
      </c>
      <c r="Y158" s="38">
        <v>37</v>
      </c>
      <c r="Z158" s="63">
        <f t="shared" si="69"/>
        <v>47</v>
      </c>
      <c r="AA158" s="46">
        <f t="shared" si="62"/>
        <v>0.78333333333333333</v>
      </c>
      <c r="AB158" s="156" t="s">
        <v>534</v>
      </c>
      <c r="AC158" s="44">
        <v>10</v>
      </c>
      <c r="AD158" s="44">
        <v>37</v>
      </c>
      <c r="AE158" s="64">
        <f t="shared" si="70"/>
        <v>47</v>
      </c>
      <c r="AF158" s="65">
        <f t="shared" si="63"/>
        <v>0.78333333333333333</v>
      </c>
      <c r="AJ158" s="127">
        <f t="shared" si="71"/>
        <v>0</v>
      </c>
      <c r="AK158" s="128">
        <f t="shared" si="64"/>
        <v>0</v>
      </c>
      <c r="AL158" s="38">
        <f t="shared" si="86"/>
        <v>0</v>
      </c>
      <c r="AM158" s="63">
        <f t="shared" si="72"/>
        <v>18</v>
      </c>
    </row>
    <row r="159" spans="1:39" ht="89.25" hidden="1" customHeight="1">
      <c r="A159" s="139">
        <v>156</v>
      </c>
      <c r="B159" s="241" t="s">
        <v>634</v>
      </c>
      <c r="C159" s="244" t="s">
        <v>635</v>
      </c>
      <c r="D159" s="242" t="s">
        <v>636</v>
      </c>
      <c r="E159" s="242" t="s">
        <v>637</v>
      </c>
      <c r="F159" s="39" t="s">
        <v>54</v>
      </c>
      <c r="G159" s="59">
        <v>347438.27</v>
      </c>
      <c r="H159" s="59">
        <v>320007.78999999998</v>
      </c>
      <c r="I159" s="40">
        <v>253508.1</v>
      </c>
      <c r="J159" s="161" t="s">
        <v>569</v>
      </c>
      <c r="K159" s="165" t="str">
        <f t="shared" si="58"/>
        <v>nie dotyczy</v>
      </c>
      <c r="L159" s="174" t="str">
        <f t="shared" si="59"/>
        <v>nie dotyczy</v>
      </c>
      <c r="M159" s="174" t="str">
        <f t="shared" si="65"/>
        <v>nie dotyczy</v>
      </c>
      <c r="N159" s="174" t="str">
        <f t="shared" si="66"/>
        <v>nie dotyczy</v>
      </c>
      <c r="O159" s="38">
        <v>60</v>
      </c>
      <c r="P159" s="60">
        <f t="shared" si="60"/>
        <v>0.96666666666666667</v>
      </c>
      <c r="Q159" s="61" t="str">
        <f t="shared" si="67"/>
        <v>NIE</v>
      </c>
      <c r="R159" s="43">
        <f t="shared" si="61"/>
        <v>58</v>
      </c>
      <c r="S159" s="44" t="str">
        <f t="shared" si="68"/>
        <v>TAK</v>
      </c>
      <c r="U159" s="123" t="s">
        <v>568</v>
      </c>
      <c r="V159" s="179" t="s">
        <v>568</v>
      </c>
      <c r="W159" s="153" t="s">
        <v>537</v>
      </c>
      <c r="X159" s="38">
        <v>6</v>
      </c>
      <c r="Y159" s="38">
        <v>50</v>
      </c>
      <c r="Z159" s="63">
        <f>SUM(X159:Y159)</f>
        <v>56</v>
      </c>
      <c r="AA159" s="46">
        <f>SUM(Z159/O159)</f>
        <v>0.93333333333333335</v>
      </c>
      <c r="AB159" s="156" t="s">
        <v>542</v>
      </c>
      <c r="AC159" s="44">
        <v>10</v>
      </c>
      <c r="AD159" s="44">
        <v>50</v>
      </c>
      <c r="AE159" s="64">
        <f t="shared" si="70"/>
        <v>60</v>
      </c>
      <c r="AF159" s="65">
        <f t="shared" si="63"/>
        <v>1</v>
      </c>
      <c r="AJ159" s="127">
        <f t="shared" si="71"/>
        <v>0</v>
      </c>
      <c r="AK159" s="128">
        <f t="shared" si="64"/>
        <v>0</v>
      </c>
      <c r="AL159" s="38">
        <f t="shared" si="86"/>
        <v>4</v>
      </c>
      <c r="AM159" s="63">
        <f t="shared" si="72"/>
        <v>18</v>
      </c>
    </row>
    <row r="160" spans="1:39" ht="89.25" hidden="1" customHeight="1">
      <c r="A160" s="139">
        <v>157</v>
      </c>
      <c r="B160" s="241" t="s">
        <v>638</v>
      </c>
      <c r="C160" s="244" t="s">
        <v>639</v>
      </c>
      <c r="D160" s="336" t="s">
        <v>337</v>
      </c>
      <c r="E160" s="336" t="s">
        <v>785</v>
      </c>
      <c r="F160" s="39" t="s">
        <v>54</v>
      </c>
      <c r="G160" s="59">
        <v>4257964.8</v>
      </c>
      <c r="H160" s="59">
        <v>4257964.8</v>
      </c>
      <c r="I160" s="40">
        <v>3619270.07</v>
      </c>
      <c r="J160" s="161" t="s">
        <v>569</v>
      </c>
      <c r="K160" s="165" t="str">
        <f t="shared" si="58"/>
        <v>nie dotyczy</v>
      </c>
      <c r="L160" s="174" t="str">
        <f t="shared" si="59"/>
        <v>nie dotyczy</v>
      </c>
      <c r="M160" s="174" t="str">
        <f t="shared" si="65"/>
        <v>nie dotyczy</v>
      </c>
      <c r="N160" s="174" t="str">
        <f t="shared" si="66"/>
        <v>nie dotyczy</v>
      </c>
      <c r="O160" s="38">
        <v>60</v>
      </c>
      <c r="P160" s="60">
        <f t="shared" si="60"/>
        <v>0.91666666666666674</v>
      </c>
      <c r="Q160" s="61" t="str">
        <f t="shared" si="67"/>
        <v>NIE</v>
      </c>
      <c r="R160" s="43">
        <f t="shared" si="61"/>
        <v>55</v>
      </c>
      <c r="S160" s="44" t="str">
        <f t="shared" si="68"/>
        <v>TAK</v>
      </c>
      <c r="U160" s="123" t="s">
        <v>577</v>
      </c>
      <c r="V160" s="179" t="s">
        <v>577</v>
      </c>
      <c r="W160" s="153" t="s">
        <v>535</v>
      </c>
      <c r="X160" s="38">
        <v>8</v>
      </c>
      <c r="Y160" s="38">
        <v>42</v>
      </c>
      <c r="Z160" s="63">
        <f t="shared" si="69"/>
        <v>50</v>
      </c>
      <c r="AA160" s="46">
        <f t="shared" si="62"/>
        <v>0.83333333333333337</v>
      </c>
      <c r="AB160" s="156" t="s">
        <v>541</v>
      </c>
      <c r="AC160" s="44">
        <v>10</v>
      </c>
      <c r="AD160" s="44">
        <v>50</v>
      </c>
      <c r="AE160" s="64">
        <f t="shared" si="70"/>
        <v>60</v>
      </c>
      <c r="AF160" s="65">
        <f t="shared" si="63"/>
        <v>1</v>
      </c>
      <c r="AJ160" s="127">
        <f t="shared" si="71"/>
        <v>0</v>
      </c>
      <c r="AK160" s="128">
        <f t="shared" si="64"/>
        <v>0</v>
      </c>
      <c r="AL160" s="38">
        <f t="shared" si="86"/>
        <v>10</v>
      </c>
      <c r="AM160" s="63">
        <f t="shared" si="72"/>
        <v>18</v>
      </c>
    </row>
    <row r="161" spans="1:39" ht="89.25" hidden="1" customHeight="1">
      <c r="A161" s="139">
        <v>158</v>
      </c>
      <c r="B161" s="241" t="s">
        <v>640</v>
      </c>
      <c r="C161" s="244" t="s">
        <v>641</v>
      </c>
      <c r="D161" s="242" t="s">
        <v>642</v>
      </c>
      <c r="E161" s="242" t="s">
        <v>643</v>
      </c>
      <c r="F161" s="39" t="s">
        <v>54</v>
      </c>
      <c r="G161" s="59">
        <v>2073698.29</v>
      </c>
      <c r="H161" s="59">
        <v>1698499.03</v>
      </c>
      <c r="I161" s="40">
        <v>1358799.22</v>
      </c>
      <c r="J161" s="161" t="s">
        <v>569</v>
      </c>
      <c r="K161" s="165" t="str">
        <f t="shared" si="58"/>
        <v>nie dotyczy</v>
      </c>
      <c r="L161" s="174" t="str">
        <f t="shared" si="59"/>
        <v>nie dotyczy</v>
      </c>
      <c r="M161" s="174" t="str">
        <f t="shared" si="65"/>
        <v>nie dotyczy</v>
      </c>
      <c r="N161" s="174" t="str">
        <f t="shared" si="66"/>
        <v>nie dotyczy</v>
      </c>
      <c r="O161" s="38">
        <v>60</v>
      </c>
      <c r="P161" s="60">
        <f t="shared" si="60"/>
        <v>0.81666666666666665</v>
      </c>
      <c r="Q161" s="61" t="str">
        <f t="shared" si="67"/>
        <v>TAK</v>
      </c>
      <c r="R161" s="43" t="str">
        <f t="shared" si="61"/>
        <v>III oceniający</v>
      </c>
      <c r="S161" s="44" t="str">
        <f t="shared" si="68"/>
        <v>TAK</v>
      </c>
      <c r="U161" s="123" t="s">
        <v>568</v>
      </c>
      <c r="V161" s="179" t="s">
        <v>568</v>
      </c>
      <c r="W161" s="153" t="s">
        <v>539</v>
      </c>
      <c r="X161" s="38">
        <v>3</v>
      </c>
      <c r="Y161" s="38">
        <v>23</v>
      </c>
      <c r="Z161" s="63">
        <f t="shared" si="69"/>
        <v>26</v>
      </c>
      <c r="AA161" s="46">
        <f t="shared" ref="AA161:AA162" si="87">SUM(Z161/O161)</f>
        <v>0.43333333333333335</v>
      </c>
      <c r="AB161" s="156" t="s">
        <v>531</v>
      </c>
      <c r="AC161" s="44">
        <v>10</v>
      </c>
      <c r="AD161" s="44">
        <v>39</v>
      </c>
      <c r="AE161" s="64">
        <f t="shared" si="70"/>
        <v>49</v>
      </c>
      <c r="AF161" s="65">
        <f t="shared" si="63"/>
        <v>0.81666666666666665</v>
      </c>
      <c r="AG161" s="130" t="s">
        <v>817</v>
      </c>
      <c r="AH161" s="130">
        <v>10</v>
      </c>
      <c r="AI161" s="130">
        <v>39</v>
      </c>
      <c r="AJ161" s="127">
        <f t="shared" si="71"/>
        <v>49</v>
      </c>
      <c r="AK161" s="128">
        <f t="shared" si="64"/>
        <v>0.81666666666666665</v>
      </c>
      <c r="AL161" s="38">
        <f t="shared" si="86"/>
        <v>23</v>
      </c>
      <c r="AM161" s="63">
        <f t="shared" si="72"/>
        <v>18</v>
      </c>
    </row>
    <row r="162" spans="1:39" ht="89.25" hidden="1" customHeight="1">
      <c r="A162" s="139">
        <v>159</v>
      </c>
      <c r="B162" s="241" t="s">
        <v>644</v>
      </c>
      <c r="C162" s="244" t="s">
        <v>645</v>
      </c>
      <c r="D162" s="336" t="s">
        <v>789</v>
      </c>
      <c r="E162" s="336" t="s">
        <v>790</v>
      </c>
      <c r="F162" s="39" t="s">
        <v>54</v>
      </c>
      <c r="G162" s="59">
        <v>176328.04</v>
      </c>
      <c r="H162" s="59">
        <v>176328.04</v>
      </c>
      <c r="I162" s="40">
        <v>105796.82</v>
      </c>
      <c r="J162" s="161" t="s">
        <v>579</v>
      </c>
      <c r="K162" s="165">
        <f t="shared" si="58"/>
        <v>0.59999997731500898</v>
      </c>
      <c r="L162" s="174">
        <f t="shared" si="59"/>
        <v>105796.82400000001</v>
      </c>
      <c r="M162" s="174">
        <f t="shared" si="65"/>
        <v>15869.5236</v>
      </c>
      <c r="N162" s="174">
        <f t="shared" si="66"/>
        <v>89927.300400000007</v>
      </c>
      <c r="O162" s="38">
        <v>60</v>
      </c>
      <c r="P162" s="60">
        <f t="shared" si="60"/>
        <v>0.90833333333333333</v>
      </c>
      <c r="Q162" s="61" t="str">
        <f t="shared" si="67"/>
        <v>NIE</v>
      </c>
      <c r="R162" s="43">
        <f t="shared" si="61"/>
        <v>54.5</v>
      </c>
      <c r="S162" s="44" t="str">
        <f t="shared" si="68"/>
        <v>TAK</v>
      </c>
      <c r="U162" s="123" t="s">
        <v>568</v>
      </c>
      <c r="V162" s="179" t="s">
        <v>568</v>
      </c>
      <c r="W162" s="153" t="s">
        <v>530</v>
      </c>
      <c r="X162" s="38">
        <v>5</v>
      </c>
      <c r="Y162" s="38">
        <v>50</v>
      </c>
      <c r="Z162" s="63">
        <f t="shared" si="69"/>
        <v>55</v>
      </c>
      <c r="AA162" s="46">
        <f t="shared" si="87"/>
        <v>0.91666666666666663</v>
      </c>
      <c r="AB162" s="156" t="s">
        <v>549</v>
      </c>
      <c r="AC162" s="44">
        <v>4</v>
      </c>
      <c r="AD162" s="44">
        <v>50</v>
      </c>
      <c r="AE162" s="64">
        <f t="shared" si="70"/>
        <v>54</v>
      </c>
      <c r="AF162" s="65">
        <f t="shared" si="63"/>
        <v>0.9</v>
      </c>
      <c r="AJ162" s="127">
        <f t="shared" si="71"/>
        <v>0</v>
      </c>
      <c r="AK162" s="128">
        <f t="shared" si="64"/>
        <v>0</v>
      </c>
      <c r="AL162" s="38">
        <f t="shared" si="86"/>
        <v>1</v>
      </c>
      <c r="AM162" s="63">
        <f t="shared" si="72"/>
        <v>18</v>
      </c>
    </row>
    <row r="163" spans="1:39" ht="89.25" hidden="1" customHeight="1">
      <c r="A163" s="139">
        <v>160</v>
      </c>
      <c r="B163" s="241" t="s">
        <v>649</v>
      </c>
      <c r="C163" s="244" t="s">
        <v>650</v>
      </c>
      <c r="D163" s="241" t="s">
        <v>651</v>
      </c>
      <c r="E163" s="241" t="s">
        <v>652</v>
      </c>
      <c r="F163" s="248" t="s">
        <v>54</v>
      </c>
      <c r="G163" s="249">
        <v>1047455</v>
      </c>
      <c r="H163" s="249">
        <v>1047455</v>
      </c>
      <c r="I163" s="249">
        <v>890337</v>
      </c>
      <c r="J163" s="161" t="s">
        <v>569</v>
      </c>
      <c r="K163" s="165" t="str">
        <f t="shared" si="58"/>
        <v>nie dotyczy</v>
      </c>
      <c r="L163" s="174" t="str">
        <f t="shared" si="59"/>
        <v>nie dotyczy</v>
      </c>
      <c r="M163" s="174" t="str">
        <f t="shared" si="65"/>
        <v>nie dotyczy</v>
      </c>
      <c r="N163" s="174" t="str">
        <f t="shared" si="66"/>
        <v>nie dotyczy</v>
      </c>
      <c r="O163" s="38">
        <v>60</v>
      </c>
      <c r="P163" s="60">
        <f t="shared" si="60"/>
        <v>0.65</v>
      </c>
      <c r="Q163" s="61" t="str">
        <f t="shared" si="67"/>
        <v>TAK</v>
      </c>
      <c r="R163" s="43" t="str">
        <f t="shared" si="61"/>
        <v>III oceniający</v>
      </c>
      <c r="S163" s="44" t="str">
        <f t="shared" si="68"/>
        <v>TAK</v>
      </c>
      <c r="U163" s="123" t="s">
        <v>577</v>
      </c>
      <c r="V163" s="179" t="s">
        <v>577</v>
      </c>
      <c r="W163" s="153" t="s">
        <v>530</v>
      </c>
      <c r="X163" s="38">
        <v>10</v>
      </c>
      <c r="Y163" s="38">
        <v>50</v>
      </c>
      <c r="Z163" s="63">
        <f t="shared" si="69"/>
        <v>60</v>
      </c>
      <c r="AA163" s="46">
        <f t="shared" si="62"/>
        <v>1</v>
      </c>
      <c r="AB163" s="156" t="s">
        <v>539</v>
      </c>
      <c r="AC163" s="44">
        <v>5</v>
      </c>
      <c r="AD163" s="44">
        <v>24</v>
      </c>
      <c r="AE163" s="64">
        <f t="shared" si="70"/>
        <v>29</v>
      </c>
      <c r="AF163" s="65">
        <f t="shared" si="63"/>
        <v>0.48333333333333334</v>
      </c>
      <c r="AG163" s="130" t="s">
        <v>531</v>
      </c>
      <c r="AH163" s="130">
        <v>10</v>
      </c>
      <c r="AI163" s="130">
        <v>29</v>
      </c>
      <c r="AJ163" s="127">
        <f t="shared" si="71"/>
        <v>39</v>
      </c>
      <c r="AK163" s="128">
        <f t="shared" si="64"/>
        <v>0.65</v>
      </c>
      <c r="AL163" s="38">
        <f t="shared" si="86"/>
        <v>31</v>
      </c>
      <c r="AM163" s="63">
        <f t="shared" si="72"/>
        <v>18</v>
      </c>
    </row>
    <row r="164" spans="1:39" ht="89.25" hidden="1" customHeight="1">
      <c r="A164" s="139">
        <v>161</v>
      </c>
      <c r="B164" s="241" t="s">
        <v>653</v>
      </c>
      <c r="C164" s="337" t="s">
        <v>654</v>
      </c>
      <c r="D164" s="241" t="s">
        <v>655</v>
      </c>
      <c r="E164" s="241" t="s">
        <v>656</v>
      </c>
      <c r="F164" s="248" t="s">
        <v>54</v>
      </c>
      <c r="G164" s="249">
        <v>316000</v>
      </c>
      <c r="H164" s="249">
        <v>316000</v>
      </c>
      <c r="I164" s="249">
        <v>189600</v>
      </c>
      <c r="J164" s="161" t="s">
        <v>579</v>
      </c>
      <c r="K164" s="165">
        <f t="shared" ref="K164:K179" si="88">IF(J164="nie","nie dotyczy",I164/H164)</f>
        <v>0.6</v>
      </c>
      <c r="L164" s="174">
        <f t="shared" ref="L164:L179" si="89">IF(J164="nie","nie dotyczy",H164*60%)</f>
        <v>189600</v>
      </c>
      <c r="M164" s="174">
        <f t="shared" si="65"/>
        <v>28440</v>
      </c>
      <c r="N164" s="174">
        <f t="shared" si="66"/>
        <v>161160</v>
      </c>
      <c r="O164" s="38">
        <v>60</v>
      </c>
      <c r="P164" s="60">
        <f t="shared" si="60"/>
        <v>0.80833333333333335</v>
      </c>
      <c r="Q164" s="61" t="str">
        <f t="shared" si="67"/>
        <v>NIE</v>
      </c>
      <c r="R164" s="43">
        <f t="shared" si="61"/>
        <v>48.5</v>
      </c>
      <c r="S164" s="44" t="str">
        <f t="shared" si="68"/>
        <v>TAK</v>
      </c>
      <c r="U164" s="123" t="s">
        <v>577</v>
      </c>
      <c r="V164" s="179" t="s">
        <v>577</v>
      </c>
      <c r="W164" s="153" t="s">
        <v>542</v>
      </c>
      <c r="X164" s="38">
        <v>5</v>
      </c>
      <c r="Y164" s="38">
        <v>40</v>
      </c>
      <c r="Z164" s="63">
        <f t="shared" ref="Z164" si="90">SUM(X164:Y164)</f>
        <v>45</v>
      </c>
      <c r="AA164" s="46">
        <f t="shared" si="62"/>
        <v>0.75</v>
      </c>
      <c r="AB164" s="156" t="s">
        <v>533</v>
      </c>
      <c r="AC164" s="44">
        <v>7</v>
      </c>
      <c r="AD164" s="44">
        <v>45</v>
      </c>
      <c r="AE164" s="64">
        <f t="shared" si="70"/>
        <v>52</v>
      </c>
      <c r="AF164" s="65">
        <f t="shared" si="63"/>
        <v>0.8666666666666667</v>
      </c>
      <c r="AJ164" s="127">
        <f t="shared" si="71"/>
        <v>0</v>
      </c>
      <c r="AK164" s="128">
        <f t="shared" si="64"/>
        <v>0</v>
      </c>
      <c r="AL164" s="38">
        <f t="shared" si="86"/>
        <v>7</v>
      </c>
      <c r="AM164" s="63">
        <f t="shared" si="72"/>
        <v>18</v>
      </c>
    </row>
    <row r="165" spans="1:39" ht="89.25" hidden="1" customHeight="1">
      <c r="A165" s="139">
        <v>162</v>
      </c>
      <c r="B165" s="241" t="s">
        <v>657</v>
      </c>
      <c r="C165" s="338" t="s">
        <v>658</v>
      </c>
      <c r="D165" s="241" t="s">
        <v>810</v>
      </c>
      <c r="E165" s="241" t="s">
        <v>659</v>
      </c>
      <c r="F165" s="248" t="s">
        <v>54</v>
      </c>
      <c r="G165" s="249">
        <v>762964.35</v>
      </c>
      <c r="H165" s="249">
        <v>762964.35</v>
      </c>
      <c r="I165" s="249">
        <v>430845.96</v>
      </c>
      <c r="J165" s="161" t="s">
        <v>569</v>
      </c>
      <c r="K165" s="165" t="str">
        <f t="shared" si="88"/>
        <v>nie dotyczy</v>
      </c>
      <c r="L165" s="174" t="str">
        <f t="shared" si="89"/>
        <v>nie dotyczy</v>
      </c>
      <c r="M165" s="174" t="str">
        <f t="shared" si="65"/>
        <v>nie dotyczy</v>
      </c>
      <c r="N165" s="174" t="str">
        <f t="shared" si="66"/>
        <v>nie dotyczy</v>
      </c>
      <c r="O165" s="38">
        <v>60</v>
      </c>
      <c r="P165" s="60">
        <f t="shared" si="60"/>
        <v>0.91666666666666663</v>
      </c>
      <c r="Q165" s="61" t="str">
        <f t="shared" si="67"/>
        <v>NIE</v>
      </c>
      <c r="R165" s="43">
        <f t="shared" si="61"/>
        <v>55</v>
      </c>
      <c r="S165" s="44" t="str">
        <f t="shared" si="68"/>
        <v>TAK</v>
      </c>
      <c r="U165" s="123" t="s">
        <v>568</v>
      </c>
      <c r="V165" s="179" t="s">
        <v>568</v>
      </c>
      <c r="W165" s="153" t="s">
        <v>553</v>
      </c>
      <c r="X165" s="38">
        <v>5</v>
      </c>
      <c r="Y165" s="38">
        <v>50</v>
      </c>
      <c r="Z165" s="63">
        <f>SUM(X165:Y165)</f>
        <v>55</v>
      </c>
      <c r="AA165" s="46">
        <f>SUM(Z165/O165)</f>
        <v>0.91666666666666663</v>
      </c>
      <c r="AB165" s="156" t="s">
        <v>534</v>
      </c>
      <c r="AC165" s="44">
        <v>5</v>
      </c>
      <c r="AD165" s="44">
        <v>50</v>
      </c>
      <c r="AE165" s="64">
        <f t="shared" si="70"/>
        <v>55</v>
      </c>
      <c r="AF165" s="65">
        <f t="shared" si="63"/>
        <v>0.91666666666666663</v>
      </c>
      <c r="AJ165" s="127">
        <f t="shared" si="71"/>
        <v>0</v>
      </c>
      <c r="AK165" s="128">
        <f t="shared" si="64"/>
        <v>0</v>
      </c>
      <c r="AL165" s="38">
        <f t="shared" si="86"/>
        <v>0</v>
      </c>
      <c r="AM165" s="63">
        <f t="shared" si="72"/>
        <v>18</v>
      </c>
    </row>
    <row r="166" spans="1:39" ht="89.25" hidden="1" customHeight="1">
      <c r="A166" s="139">
        <v>163</v>
      </c>
      <c r="B166" s="241" t="s">
        <v>660</v>
      </c>
      <c r="C166" s="338" t="s">
        <v>661</v>
      </c>
      <c r="D166" s="241" t="s">
        <v>662</v>
      </c>
      <c r="E166" s="241" t="s">
        <v>663</v>
      </c>
      <c r="F166" s="248" t="s">
        <v>54</v>
      </c>
      <c r="G166" s="249">
        <v>12990011</v>
      </c>
      <c r="H166" s="249">
        <v>11575360</v>
      </c>
      <c r="I166" s="249">
        <v>9839056</v>
      </c>
      <c r="J166" s="161" t="s">
        <v>569</v>
      </c>
      <c r="K166" s="165" t="str">
        <f t="shared" si="88"/>
        <v>nie dotyczy</v>
      </c>
      <c r="L166" s="174" t="str">
        <f t="shared" si="89"/>
        <v>nie dotyczy</v>
      </c>
      <c r="M166" s="174" t="str">
        <f t="shared" si="65"/>
        <v>nie dotyczy</v>
      </c>
      <c r="N166" s="174" t="str">
        <f t="shared" si="66"/>
        <v>nie dotyczy</v>
      </c>
      <c r="O166" s="38">
        <v>60</v>
      </c>
      <c r="P166" s="60">
        <f t="shared" si="60"/>
        <v>0.82499999999999996</v>
      </c>
      <c r="Q166" s="61" t="str">
        <f t="shared" si="67"/>
        <v>NIE</v>
      </c>
      <c r="R166" s="43">
        <f t="shared" si="61"/>
        <v>49.5</v>
      </c>
      <c r="S166" s="44" t="str">
        <f t="shared" si="68"/>
        <v>TAK</v>
      </c>
      <c r="U166" s="123" t="s">
        <v>577</v>
      </c>
      <c r="V166" s="179" t="s">
        <v>577</v>
      </c>
      <c r="W166" s="153" t="s">
        <v>537</v>
      </c>
      <c r="X166" s="38">
        <v>8</v>
      </c>
      <c r="Y166" s="38">
        <v>40</v>
      </c>
      <c r="Z166" s="63">
        <f t="shared" si="69"/>
        <v>48</v>
      </c>
      <c r="AA166" s="46">
        <f t="shared" si="62"/>
        <v>0.8</v>
      </c>
      <c r="AB166" s="156" t="s">
        <v>535</v>
      </c>
      <c r="AC166" s="44">
        <v>9</v>
      </c>
      <c r="AD166" s="44">
        <v>42</v>
      </c>
      <c r="AE166" s="64">
        <f t="shared" si="70"/>
        <v>51</v>
      </c>
      <c r="AF166" s="65">
        <f t="shared" si="63"/>
        <v>0.85</v>
      </c>
      <c r="AJ166" s="127">
        <f t="shared" si="71"/>
        <v>0</v>
      </c>
      <c r="AK166" s="128">
        <f t="shared" si="64"/>
        <v>0</v>
      </c>
      <c r="AL166" s="38">
        <f t="shared" si="86"/>
        <v>3</v>
      </c>
      <c r="AM166" s="63">
        <f t="shared" si="72"/>
        <v>18</v>
      </c>
    </row>
    <row r="167" spans="1:39" ht="89.25" hidden="1" customHeight="1">
      <c r="A167" s="139">
        <v>164</v>
      </c>
      <c r="B167" s="241" t="s">
        <v>664</v>
      </c>
      <c r="C167" s="338" t="s">
        <v>665</v>
      </c>
      <c r="D167" s="241" t="s">
        <v>666</v>
      </c>
      <c r="E167" s="241" t="s">
        <v>667</v>
      </c>
      <c r="F167" s="248" t="s">
        <v>54</v>
      </c>
      <c r="G167" s="249">
        <v>13364357.619999999</v>
      </c>
      <c r="H167" s="249">
        <v>13364357.619999999</v>
      </c>
      <c r="I167" s="249">
        <v>11359703.98</v>
      </c>
      <c r="J167" s="161" t="s">
        <v>569</v>
      </c>
      <c r="K167" s="165" t="str">
        <f t="shared" si="88"/>
        <v>nie dotyczy</v>
      </c>
      <c r="L167" s="174" t="str">
        <f t="shared" si="89"/>
        <v>nie dotyczy</v>
      </c>
      <c r="M167" s="174" t="str">
        <f t="shared" si="65"/>
        <v>nie dotyczy</v>
      </c>
      <c r="N167" s="174" t="str">
        <f t="shared" si="66"/>
        <v>nie dotyczy</v>
      </c>
      <c r="O167" s="38">
        <v>60</v>
      </c>
      <c r="P167" s="60">
        <f t="shared" si="60"/>
        <v>0.83333333333333326</v>
      </c>
      <c r="Q167" s="61" t="str">
        <f t="shared" si="67"/>
        <v>NIE</v>
      </c>
      <c r="R167" s="43">
        <f t="shared" si="61"/>
        <v>50</v>
      </c>
      <c r="S167" s="44" t="str">
        <f t="shared" si="68"/>
        <v>TAK</v>
      </c>
      <c r="U167" s="123" t="s">
        <v>577</v>
      </c>
      <c r="V167" s="179" t="s">
        <v>577</v>
      </c>
      <c r="W167" s="153" t="s">
        <v>538</v>
      </c>
      <c r="X167" s="38">
        <v>5</v>
      </c>
      <c r="Y167" s="38">
        <v>50</v>
      </c>
      <c r="Z167" s="63">
        <f t="shared" si="69"/>
        <v>55</v>
      </c>
      <c r="AA167" s="46">
        <f t="shared" si="62"/>
        <v>0.91666666666666663</v>
      </c>
      <c r="AB167" s="156" t="s">
        <v>542</v>
      </c>
      <c r="AC167" s="44">
        <v>5</v>
      </c>
      <c r="AD167" s="44">
        <v>40</v>
      </c>
      <c r="AE167" s="64">
        <f t="shared" si="70"/>
        <v>45</v>
      </c>
      <c r="AF167" s="65">
        <f t="shared" si="63"/>
        <v>0.75</v>
      </c>
      <c r="AJ167" s="127">
        <f t="shared" si="71"/>
        <v>0</v>
      </c>
      <c r="AK167" s="128">
        <f t="shared" si="64"/>
        <v>0</v>
      </c>
      <c r="AL167" s="38">
        <f t="shared" si="86"/>
        <v>10</v>
      </c>
      <c r="AM167" s="63">
        <f t="shared" si="72"/>
        <v>18</v>
      </c>
    </row>
    <row r="168" spans="1:39" ht="89.25" hidden="1" customHeight="1">
      <c r="A168" s="139">
        <v>165</v>
      </c>
      <c r="B168" s="241" t="s">
        <v>668</v>
      </c>
      <c r="C168" s="339" t="s">
        <v>669</v>
      </c>
      <c r="D168" s="241" t="s">
        <v>670</v>
      </c>
      <c r="E168" s="241" t="s">
        <v>671</v>
      </c>
      <c r="F168" s="248" t="s">
        <v>54</v>
      </c>
      <c r="G168" s="249">
        <v>3500000</v>
      </c>
      <c r="H168" s="249">
        <v>2500000</v>
      </c>
      <c r="I168" s="249">
        <v>2125000</v>
      </c>
      <c r="J168" s="161" t="s">
        <v>569</v>
      </c>
      <c r="K168" s="165" t="str">
        <f t="shared" si="88"/>
        <v>nie dotyczy</v>
      </c>
      <c r="L168" s="174" t="str">
        <f t="shared" si="89"/>
        <v>nie dotyczy</v>
      </c>
      <c r="M168" s="174" t="str">
        <f t="shared" si="65"/>
        <v>nie dotyczy</v>
      </c>
      <c r="N168" s="174" t="str">
        <f t="shared" si="66"/>
        <v>nie dotyczy</v>
      </c>
      <c r="O168" s="38">
        <v>60</v>
      </c>
      <c r="P168" s="60">
        <f t="shared" si="60"/>
        <v>0.91666666666666663</v>
      </c>
      <c r="Q168" s="61" t="str">
        <f t="shared" si="67"/>
        <v>NIE</v>
      </c>
      <c r="R168" s="43">
        <f t="shared" si="61"/>
        <v>55</v>
      </c>
      <c r="S168" s="44" t="str">
        <f t="shared" si="68"/>
        <v>TAK</v>
      </c>
      <c r="U168" s="123" t="s">
        <v>577</v>
      </c>
      <c r="V168" s="179" t="s">
        <v>577</v>
      </c>
      <c r="W168" s="153" t="s">
        <v>552</v>
      </c>
      <c r="X168" s="38">
        <v>10</v>
      </c>
      <c r="Y168" s="38">
        <v>45</v>
      </c>
      <c r="Z168" s="63">
        <f t="shared" si="69"/>
        <v>55</v>
      </c>
      <c r="AA168" s="46">
        <f t="shared" si="62"/>
        <v>0.91666666666666663</v>
      </c>
      <c r="AB168" s="156" t="s">
        <v>531</v>
      </c>
      <c r="AC168" s="44">
        <v>10</v>
      </c>
      <c r="AD168" s="44">
        <v>45</v>
      </c>
      <c r="AE168" s="64">
        <f t="shared" si="70"/>
        <v>55</v>
      </c>
      <c r="AF168" s="65">
        <f t="shared" si="63"/>
        <v>0.91666666666666663</v>
      </c>
      <c r="AJ168" s="127">
        <f t="shared" si="71"/>
        <v>0</v>
      </c>
      <c r="AK168" s="128">
        <f t="shared" si="64"/>
        <v>0</v>
      </c>
      <c r="AL168" s="38">
        <f t="shared" si="86"/>
        <v>0</v>
      </c>
      <c r="AM168" s="63">
        <f t="shared" si="72"/>
        <v>18</v>
      </c>
    </row>
    <row r="169" spans="1:39" ht="89.25" hidden="1" customHeight="1">
      <c r="A169" s="139">
        <v>166</v>
      </c>
      <c r="B169" s="340" t="s">
        <v>672</v>
      </c>
      <c r="C169" s="341" t="s">
        <v>673</v>
      </c>
      <c r="D169" s="342" t="s">
        <v>674</v>
      </c>
      <c r="E169" s="342" t="s">
        <v>675</v>
      </c>
      <c r="F169" s="250" t="s">
        <v>54</v>
      </c>
      <c r="G169" s="251">
        <v>6558617.29</v>
      </c>
      <c r="H169" s="251">
        <v>6393617.29</v>
      </c>
      <c r="I169" s="251">
        <v>5434574.7000000002</v>
      </c>
      <c r="J169" s="161" t="s">
        <v>569</v>
      </c>
      <c r="K169" s="165" t="str">
        <f t="shared" si="88"/>
        <v>nie dotyczy</v>
      </c>
      <c r="L169" s="174" t="str">
        <f t="shared" si="89"/>
        <v>nie dotyczy</v>
      </c>
      <c r="M169" s="174" t="str">
        <f t="shared" si="65"/>
        <v>nie dotyczy</v>
      </c>
      <c r="N169" s="174" t="str">
        <f t="shared" si="66"/>
        <v>nie dotyczy</v>
      </c>
      <c r="O169" s="38">
        <v>60</v>
      </c>
      <c r="P169" s="60">
        <f t="shared" si="60"/>
        <v>0.67500000000000004</v>
      </c>
      <c r="Q169" s="61" t="str">
        <f t="shared" si="67"/>
        <v>NIE</v>
      </c>
      <c r="R169" s="43">
        <f t="shared" si="61"/>
        <v>40.5</v>
      </c>
      <c r="S169" s="44" t="str">
        <f t="shared" si="68"/>
        <v>TAK</v>
      </c>
      <c r="U169" s="123" t="s">
        <v>577</v>
      </c>
      <c r="V169" s="179" t="s">
        <v>577</v>
      </c>
      <c r="W169" s="153" t="s">
        <v>549</v>
      </c>
      <c r="X169" s="38">
        <v>3</v>
      </c>
      <c r="Y169" s="38">
        <v>37</v>
      </c>
      <c r="Z169" s="63">
        <f t="shared" si="69"/>
        <v>40</v>
      </c>
      <c r="AA169" s="46">
        <f t="shared" si="62"/>
        <v>0.66666666666666663</v>
      </c>
      <c r="AB169" s="156" t="s">
        <v>545</v>
      </c>
      <c r="AC169" s="44">
        <v>4</v>
      </c>
      <c r="AD169" s="44">
        <v>37</v>
      </c>
      <c r="AE169" s="64">
        <f t="shared" si="70"/>
        <v>41</v>
      </c>
      <c r="AF169" s="65">
        <f t="shared" si="63"/>
        <v>0.68333333333333335</v>
      </c>
      <c r="AJ169" s="127">
        <f t="shared" si="71"/>
        <v>0</v>
      </c>
      <c r="AK169" s="128">
        <f t="shared" si="64"/>
        <v>0</v>
      </c>
      <c r="AL169" s="38">
        <f t="shared" si="86"/>
        <v>1</v>
      </c>
      <c r="AM169" s="63">
        <f t="shared" si="72"/>
        <v>18</v>
      </c>
    </row>
    <row r="170" spans="1:39" ht="89.25" hidden="1" customHeight="1">
      <c r="A170" s="139">
        <v>167</v>
      </c>
      <c r="B170" s="340" t="s">
        <v>676</v>
      </c>
      <c r="C170" s="341" t="s">
        <v>677</v>
      </c>
      <c r="D170" s="342" t="s">
        <v>678</v>
      </c>
      <c r="E170" s="342" t="s">
        <v>679</v>
      </c>
      <c r="F170" s="250" t="s">
        <v>54</v>
      </c>
      <c r="G170" s="251">
        <v>1971041.4659</v>
      </c>
      <c r="H170" s="251">
        <v>1836572.5</v>
      </c>
      <c r="I170" s="251">
        <v>780543.31</v>
      </c>
      <c r="J170" s="161" t="s">
        <v>569</v>
      </c>
      <c r="K170" s="165" t="str">
        <f t="shared" si="88"/>
        <v>nie dotyczy</v>
      </c>
      <c r="L170" s="174" t="str">
        <f t="shared" si="89"/>
        <v>nie dotyczy</v>
      </c>
      <c r="M170" s="174" t="str">
        <f t="shared" si="65"/>
        <v>nie dotyczy</v>
      </c>
      <c r="N170" s="174" t="str">
        <f t="shared" si="66"/>
        <v>nie dotyczy</v>
      </c>
      <c r="O170" s="38">
        <v>60</v>
      </c>
      <c r="P170" s="60">
        <f t="shared" si="60"/>
        <v>0.6166666666666667</v>
      </c>
      <c r="Q170" s="61" t="str">
        <f t="shared" si="67"/>
        <v>NIE</v>
      </c>
      <c r="R170" s="43">
        <f t="shared" si="61"/>
        <v>37</v>
      </c>
      <c r="S170" s="44" t="str">
        <f t="shared" si="68"/>
        <v>TAK</v>
      </c>
      <c r="U170" s="123" t="s">
        <v>577</v>
      </c>
      <c r="V170" s="179" t="s">
        <v>577</v>
      </c>
      <c r="W170" s="153" t="s">
        <v>550</v>
      </c>
      <c r="X170" s="38">
        <v>5</v>
      </c>
      <c r="Y170" s="38">
        <v>32</v>
      </c>
      <c r="Z170" s="63">
        <f t="shared" si="69"/>
        <v>37</v>
      </c>
      <c r="AA170" s="46">
        <f t="shared" si="62"/>
        <v>0.6166666666666667</v>
      </c>
      <c r="AB170" s="156" t="s">
        <v>530</v>
      </c>
      <c r="AC170" s="44">
        <v>5</v>
      </c>
      <c r="AD170" s="44">
        <v>32</v>
      </c>
      <c r="AE170" s="64">
        <f t="shared" si="70"/>
        <v>37</v>
      </c>
      <c r="AF170" s="65">
        <f t="shared" si="63"/>
        <v>0.6166666666666667</v>
      </c>
      <c r="AJ170" s="127">
        <f t="shared" si="71"/>
        <v>0</v>
      </c>
      <c r="AK170" s="128">
        <f t="shared" si="64"/>
        <v>0</v>
      </c>
      <c r="AL170" s="38">
        <f t="shared" si="86"/>
        <v>0</v>
      </c>
      <c r="AM170" s="63">
        <f t="shared" si="72"/>
        <v>18</v>
      </c>
    </row>
    <row r="171" spans="1:39" ht="89.25" hidden="1" customHeight="1">
      <c r="A171" s="139">
        <v>168</v>
      </c>
      <c r="B171" s="342" t="s">
        <v>680</v>
      </c>
      <c r="C171" s="343" t="s">
        <v>681</v>
      </c>
      <c r="D171" s="342" t="s">
        <v>682</v>
      </c>
      <c r="E171" s="342" t="s">
        <v>683</v>
      </c>
      <c r="F171" s="250" t="s">
        <v>54</v>
      </c>
      <c r="G171" s="251">
        <v>1194000</v>
      </c>
      <c r="H171" s="251">
        <v>1194000</v>
      </c>
      <c r="I171" s="251">
        <v>862665</v>
      </c>
      <c r="J171" s="161" t="s">
        <v>569</v>
      </c>
      <c r="K171" s="165" t="str">
        <f t="shared" si="88"/>
        <v>nie dotyczy</v>
      </c>
      <c r="L171" s="174" t="str">
        <f t="shared" si="89"/>
        <v>nie dotyczy</v>
      </c>
      <c r="M171" s="174" t="str">
        <f t="shared" si="65"/>
        <v>nie dotyczy</v>
      </c>
      <c r="N171" s="174" t="str">
        <f t="shared" si="66"/>
        <v>nie dotyczy</v>
      </c>
      <c r="O171" s="38">
        <v>60</v>
      </c>
      <c r="P171" s="60">
        <f t="shared" si="60"/>
        <v>0.79166666666666663</v>
      </c>
      <c r="Q171" s="61" t="str">
        <f t="shared" si="67"/>
        <v>NIE</v>
      </c>
      <c r="R171" s="43">
        <f t="shared" si="61"/>
        <v>47.5</v>
      </c>
      <c r="S171" s="44" t="str">
        <f t="shared" si="68"/>
        <v>TAK</v>
      </c>
      <c r="U171" s="123" t="s">
        <v>577</v>
      </c>
      <c r="V171" s="179" t="s">
        <v>577</v>
      </c>
      <c r="W171" s="153" t="s">
        <v>538</v>
      </c>
      <c r="X171" s="38">
        <v>5</v>
      </c>
      <c r="Y171" s="38">
        <v>50</v>
      </c>
      <c r="Z171" s="63">
        <f t="shared" si="69"/>
        <v>55</v>
      </c>
      <c r="AA171" s="46">
        <f t="shared" si="62"/>
        <v>0.91666666666666663</v>
      </c>
      <c r="AB171" s="156" t="s">
        <v>547</v>
      </c>
      <c r="AC171" s="44">
        <v>3</v>
      </c>
      <c r="AD171" s="44">
        <v>37</v>
      </c>
      <c r="AE171" s="64">
        <f t="shared" si="70"/>
        <v>40</v>
      </c>
      <c r="AF171" s="65">
        <f t="shared" si="63"/>
        <v>0.66666666666666663</v>
      </c>
      <c r="AJ171" s="127">
        <f t="shared" si="71"/>
        <v>0</v>
      </c>
      <c r="AK171" s="128">
        <f t="shared" si="64"/>
        <v>0</v>
      </c>
      <c r="AL171" s="38">
        <f t="shared" si="86"/>
        <v>15</v>
      </c>
      <c r="AM171" s="63">
        <f t="shared" si="72"/>
        <v>18</v>
      </c>
    </row>
    <row r="172" spans="1:39" ht="89.25" hidden="1" customHeight="1">
      <c r="A172" s="139">
        <v>169</v>
      </c>
      <c r="B172" s="342" t="s">
        <v>684</v>
      </c>
      <c r="C172" s="343" t="s">
        <v>685</v>
      </c>
      <c r="D172" s="342" t="s">
        <v>686</v>
      </c>
      <c r="E172" s="342" t="s">
        <v>687</v>
      </c>
      <c r="F172" s="250" t="s">
        <v>54</v>
      </c>
      <c r="G172" s="251">
        <v>79100000</v>
      </c>
      <c r="H172" s="251">
        <v>79100000</v>
      </c>
      <c r="I172" s="251">
        <v>67235000</v>
      </c>
      <c r="J172" s="161" t="s">
        <v>569</v>
      </c>
      <c r="K172" s="165" t="str">
        <f t="shared" si="88"/>
        <v>nie dotyczy</v>
      </c>
      <c r="L172" s="174" t="str">
        <f t="shared" si="89"/>
        <v>nie dotyczy</v>
      </c>
      <c r="M172" s="174" t="str">
        <f t="shared" si="65"/>
        <v>nie dotyczy</v>
      </c>
      <c r="N172" s="174" t="str">
        <f t="shared" si="66"/>
        <v>nie dotyczy</v>
      </c>
      <c r="O172" s="38">
        <v>60</v>
      </c>
      <c r="P172" s="60">
        <f t="shared" si="60"/>
        <v>0.92500000000000004</v>
      </c>
      <c r="Q172" s="61" t="str">
        <f t="shared" si="67"/>
        <v>NIE</v>
      </c>
      <c r="R172" s="43">
        <f t="shared" si="61"/>
        <v>55.5</v>
      </c>
      <c r="S172" s="44" t="str">
        <f t="shared" si="68"/>
        <v>TAK</v>
      </c>
      <c r="U172" s="123" t="s">
        <v>577</v>
      </c>
      <c r="V172" s="179" t="s">
        <v>577</v>
      </c>
      <c r="W172" s="153" t="s">
        <v>535</v>
      </c>
      <c r="X172" s="38">
        <v>9</v>
      </c>
      <c r="Y172" s="38">
        <v>42</v>
      </c>
      <c r="Z172" s="63">
        <f t="shared" si="69"/>
        <v>51</v>
      </c>
      <c r="AA172" s="46">
        <f t="shared" si="62"/>
        <v>0.85</v>
      </c>
      <c r="AB172" s="156" t="s">
        <v>537</v>
      </c>
      <c r="AC172" s="44">
        <v>10</v>
      </c>
      <c r="AD172" s="44">
        <v>50</v>
      </c>
      <c r="AE172" s="64">
        <f t="shared" si="70"/>
        <v>60</v>
      </c>
      <c r="AF172" s="65">
        <f t="shared" si="63"/>
        <v>1</v>
      </c>
      <c r="AJ172" s="127">
        <f t="shared" si="71"/>
        <v>0</v>
      </c>
      <c r="AK172" s="128">
        <f t="shared" si="64"/>
        <v>0</v>
      </c>
      <c r="AL172" s="38">
        <f t="shared" si="86"/>
        <v>9</v>
      </c>
      <c r="AM172" s="63">
        <f t="shared" si="72"/>
        <v>18</v>
      </c>
    </row>
    <row r="173" spans="1:39" ht="103.5" hidden="1" customHeight="1">
      <c r="A173" s="139">
        <v>170</v>
      </c>
      <c r="B173" s="342" t="s">
        <v>688</v>
      </c>
      <c r="C173" s="344" t="s">
        <v>689</v>
      </c>
      <c r="D173" s="342" t="s">
        <v>690</v>
      </c>
      <c r="E173" s="342" t="s">
        <v>691</v>
      </c>
      <c r="F173" s="250" t="s">
        <v>54</v>
      </c>
      <c r="G173" s="251">
        <v>6965915.5899999999</v>
      </c>
      <c r="H173" s="251">
        <v>6870086.5499999998</v>
      </c>
      <c r="I173" s="251">
        <v>5839573.5700000003</v>
      </c>
      <c r="J173" s="161" t="s">
        <v>569</v>
      </c>
      <c r="K173" s="165" t="str">
        <f t="shared" si="88"/>
        <v>nie dotyczy</v>
      </c>
      <c r="L173" s="174" t="str">
        <f t="shared" si="89"/>
        <v>nie dotyczy</v>
      </c>
      <c r="M173" s="174" t="str">
        <f t="shared" si="65"/>
        <v>nie dotyczy</v>
      </c>
      <c r="N173" s="174" t="str">
        <f t="shared" si="66"/>
        <v>nie dotyczy</v>
      </c>
      <c r="O173" s="38">
        <v>60</v>
      </c>
      <c r="P173" s="60">
        <f t="shared" si="60"/>
        <v>0.8</v>
      </c>
      <c r="Q173" s="61" t="str">
        <f t="shared" si="67"/>
        <v>NIE</v>
      </c>
      <c r="R173" s="43">
        <f t="shared" si="61"/>
        <v>48</v>
      </c>
      <c r="S173" s="44" t="str">
        <f t="shared" si="68"/>
        <v>TAK</v>
      </c>
      <c r="U173" s="123" t="s">
        <v>577</v>
      </c>
      <c r="V173" s="179" t="s">
        <v>577</v>
      </c>
      <c r="W173" s="153" t="s">
        <v>553</v>
      </c>
      <c r="X173" s="38">
        <v>10</v>
      </c>
      <c r="Y173" s="38">
        <v>42</v>
      </c>
      <c r="Z173" s="63">
        <f t="shared" si="69"/>
        <v>52</v>
      </c>
      <c r="AA173" s="46">
        <f t="shared" si="62"/>
        <v>0.8666666666666667</v>
      </c>
      <c r="AB173" s="156" t="s">
        <v>549</v>
      </c>
      <c r="AC173" s="44">
        <v>7</v>
      </c>
      <c r="AD173" s="44">
        <v>37</v>
      </c>
      <c r="AE173" s="64">
        <f t="shared" si="70"/>
        <v>44</v>
      </c>
      <c r="AF173" s="65">
        <f t="shared" si="63"/>
        <v>0.73333333333333328</v>
      </c>
      <c r="AJ173" s="127">
        <f t="shared" si="71"/>
        <v>0</v>
      </c>
      <c r="AK173" s="128">
        <f t="shared" si="64"/>
        <v>0</v>
      </c>
      <c r="AL173" s="38">
        <f t="shared" si="86"/>
        <v>8</v>
      </c>
      <c r="AM173" s="63">
        <f t="shared" si="72"/>
        <v>18</v>
      </c>
    </row>
    <row r="174" spans="1:39" ht="99.75" hidden="1" customHeight="1">
      <c r="A174" s="139">
        <v>171</v>
      </c>
      <c r="B174" s="342" t="s">
        <v>692</v>
      </c>
      <c r="C174" s="345" t="s">
        <v>693</v>
      </c>
      <c r="D174" s="342" t="s">
        <v>694</v>
      </c>
      <c r="E174" s="342" t="s">
        <v>695</v>
      </c>
      <c r="F174" s="250" t="s">
        <v>54</v>
      </c>
      <c r="G174" s="251">
        <v>3654695.24</v>
      </c>
      <c r="H174" s="251">
        <v>1118054.82</v>
      </c>
      <c r="I174" s="251">
        <v>670832.89</v>
      </c>
      <c r="J174" s="161" t="s">
        <v>579</v>
      </c>
      <c r="K174" s="165">
        <f t="shared" si="88"/>
        <v>0.59999999821117889</v>
      </c>
      <c r="L174" s="174">
        <f t="shared" si="89"/>
        <v>670832.89199999999</v>
      </c>
      <c r="M174" s="174">
        <f t="shared" si="65"/>
        <v>100624.9338</v>
      </c>
      <c r="N174" s="174">
        <f t="shared" si="66"/>
        <v>570207.95819999999</v>
      </c>
      <c r="O174" s="38">
        <v>60</v>
      </c>
      <c r="P174" s="60">
        <f t="shared" si="60"/>
        <v>0.94166666666666665</v>
      </c>
      <c r="Q174" s="61" t="str">
        <f t="shared" si="67"/>
        <v>NIE</v>
      </c>
      <c r="R174" s="43">
        <f t="shared" si="61"/>
        <v>56.5</v>
      </c>
      <c r="S174" s="44" t="str">
        <f t="shared" si="68"/>
        <v>TAK</v>
      </c>
      <c r="U174" s="123" t="s">
        <v>577</v>
      </c>
      <c r="V174" s="179" t="s">
        <v>577</v>
      </c>
      <c r="W174" s="153" t="s">
        <v>533</v>
      </c>
      <c r="X174" s="38">
        <v>8</v>
      </c>
      <c r="Y174" s="38">
        <v>45</v>
      </c>
      <c r="Z174" s="63">
        <f t="shared" si="69"/>
        <v>53</v>
      </c>
      <c r="AA174" s="46">
        <f t="shared" si="62"/>
        <v>0.8833333333333333</v>
      </c>
      <c r="AB174" s="156" t="s">
        <v>542</v>
      </c>
      <c r="AC174" s="44">
        <v>10</v>
      </c>
      <c r="AD174" s="44">
        <v>50</v>
      </c>
      <c r="AE174" s="64">
        <f t="shared" si="70"/>
        <v>60</v>
      </c>
      <c r="AF174" s="65">
        <f t="shared" si="63"/>
        <v>1</v>
      </c>
      <c r="AJ174" s="127">
        <f t="shared" si="71"/>
        <v>0</v>
      </c>
      <c r="AK174" s="128">
        <f t="shared" si="64"/>
        <v>0</v>
      </c>
      <c r="AL174" s="38">
        <f t="shared" si="86"/>
        <v>7</v>
      </c>
      <c r="AM174" s="63">
        <f t="shared" si="72"/>
        <v>18</v>
      </c>
    </row>
    <row r="175" spans="1:39" ht="56.25" hidden="1">
      <c r="A175" s="139">
        <v>172</v>
      </c>
      <c r="B175" s="342" t="s">
        <v>696</v>
      </c>
      <c r="C175" s="346" t="s">
        <v>697</v>
      </c>
      <c r="D175" s="347" t="s">
        <v>698</v>
      </c>
      <c r="E175" s="347" t="s">
        <v>699</v>
      </c>
      <c r="F175" s="250" t="s">
        <v>54</v>
      </c>
      <c r="G175" s="251">
        <v>845300</v>
      </c>
      <c r="H175" s="251">
        <v>845300</v>
      </c>
      <c r="I175" s="251">
        <v>610729.25</v>
      </c>
      <c r="J175" s="161" t="s">
        <v>569</v>
      </c>
      <c r="K175" s="165" t="str">
        <f t="shared" si="88"/>
        <v>nie dotyczy</v>
      </c>
      <c r="L175" s="174" t="str">
        <f t="shared" si="89"/>
        <v>nie dotyczy</v>
      </c>
      <c r="M175" s="174" t="str">
        <f t="shared" si="65"/>
        <v>nie dotyczy</v>
      </c>
      <c r="N175" s="174" t="str">
        <f t="shared" si="66"/>
        <v>nie dotyczy</v>
      </c>
      <c r="O175" s="38">
        <v>60</v>
      </c>
      <c r="P175" s="60">
        <f t="shared" si="60"/>
        <v>0.81666666666666665</v>
      </c>
      <c r="Q175" s="61" t="str">
        <f t="shared" si="67"/>
        <v>NIE</v>
      </c>
      <c r="R175" s="43">
        <f t="shared" si="61"/>
        <v>49</v>
      </c>
      <c r="S175" s="44" t="str">
        <f t="shared" si="68"/>
        <v>TAK</v>
      </c>
      <c r="U175" s="123" t="s">
        <v>568</v>
      </c>
      <c r="V175" s="179" t="s">
        <v>568</v>
      </c>
      <c r="W175" s="153" t="s">
        <v>534</v>
      </c>
      <c r="X175" s="38">
        <v>5</v>
      </c>
      <c r="Y175" s="38">
        <v>44</v>
      </c>
      <c r="Z175" s="63">
        <f t="shared" si="69"/>
        <v>49</v>
      </c>
      <c r="AA175" s="46">
        <f t="shared" ref="AA175:AA177" si="91">SUM(Z175/O175)</f>
        <v>0.81666666666666665</v>
      </c>
      <c r="AB175" s="156" t="s">
        <v>532</v>
      </c>
      <c r="AC175" s="44">
        <v>5</v>
      </c>
      <c r="AD175" s="44">
        <v>44</v>
      </c>
      <c r="AE175" s="64">
        <f t="shared" si="70"/>
        <v>49</v>
      </c>
      <c r="AF175" s="65">
        <f t="shared" si="63"/>
        <v>0.81666666666666665</v>
      </c>
      <c r="AJ175" s="127">
        <f t="shared" si="71"/>
        <v>0</v>
      </c>
      <c r="AK175" s="128">
        <f t="shared" si="64"/>
        <v>0</v>
      </c>
      <c r="AL175" s="38">
        <f t="shared" si="86"/>
        <v>0</v>
      </c>
      <c r="AM175" s="63">
        <f t="shared" si="72"/>
        <v>18</v>
      </c>
    </row>
    <row r="176" spans="1:39" ht="89.25" hidden="1" customHeight="1">
      <c r="A176" s="139">
        <v>173</v>
      </c>
      <c r="B176" s="342" t="s">
        <v>700</v>
      </c>
      <c r="C176" s="348" t="s">
        <v>701</v>
      </c>
      <c r="D176" s="342" t="s">
        <v>702</v>
      </c>
      <c r="E176" s="342" t="s">
        <v>703</v>
      </c>
      <c r="F176" s="250" t="s">
        <v>54</v>
      </c>
      <c r="G176" s="251">
        <v>1649586.4</v>
      </c>
      <c r="H176" s="251">
        <v>1331120</v>
      </c>
      <c r="I176" s="251">
        <v>798672</v>
      </c>
      <c r="J176" s="161" t="s">
        <v>579</v>
      </c>
      <c r="K176" s="165">
        <f t="shared" si="88"/>
        <v>0.6</v>
      </c>
      <c r="L176" s="174">
        <f t="shared" si="89"/>
        <v>798672</v>
      </c>
      <c r="M176" s="174">
        <f t="shared" si="65"/>
        <v>119800.79999999999</v>
      </c>
      <c r="N176" s="174">
        <f t="shared" si="66"/>
        <v>678871.2</v>
      </c>
      <c r="O176" s="38">
        <v>60</v>
      </c>
      <c r="P176" s="60">
        <f t="shared" si="60"/>
        <v>0.95833333333333326</v>
      </c>
      <c r="Q176" s="61" t="str">
        <f t="shared" si="67"/>
        <v>NIE</v>
      </c>
      <c r="R176" s="43">
        <f t="shared" si="61"/>
        <v>57.5</v>
      </c>
      <c r="S176" s="44" t="str">
        <f t="shared" si="68"/>
        <v>TAK</v>
      </c>
      <c r="U176" s="123" t="s">
        <v>568</v>
      </c>
      <c r="V176" s="179" t="s">
        <v>568</v>
      </c>
      <c r="W176" s="153" t="s">
        <v>552</v>
      </c>
      <c r="X176" s="38">
        <v>10</v>
      </c>
      <c r="Y176" s="38">
        <v>50</v>
      </c>
      <c r="Z176" s="63">
        <f t="shared" si="69"/>
        <v>60</v>
      </c>
      <c r="AA176" s="46">
        <f t="shared" si="91"/>
        <v>1</v>
      </c>
      <c r="AB176" s="156" t="s">
        <v>531</v>
      </c>
      <c r="AC176" s="44">
        <v>5</v>
      </c>
      <c r="AD176" s="44">
        <v>50</v>
      </c>
      <c r="AE176" s="64">
        <f t="shared" si="70"/>
        <v>55</v>
      </c>
      <c r="AF176" s="65">
        <f t="shared" si="63"/>
        <v>0.91666666666666663</v>
      </c>
      <c r="AJ176" s="127">
        <f t="shared" si="71"/>
        <v>0</v>
      </c>
      <c r="AK176" s="128">
        <f t="shared" si="64"/>
        <v>0</v>
      </c>
      <c r="AL176" s="38">
        <f t="shared" si="86"/>
        <v>5</v>
      </c>
      <c r="AM176" s="63">
        <f t="shared" si="72"/>
        <v>18</v>
      </c>
    </row>
    <row r="177" spans="1:49" ht="89.25" hidden="1" customHeight="1">
      <c r="A177" s="139">
        <v>174</v>
      </c>
      <c r="B177" s="342" t="s">
        <v>704</v>
      </c>
      <c r="C177" s="345" t="s">
        <v>705</v>
      </c>
      <c r="D177" s="342" t="s">
        <v>706</v>
      </c>
      <c r="E177" s="342" t="s">
        <v>707</v>
      </c>
      <c r="F177" s="250" t="s">
        <v>54</v>
      </c>
      <c r="G177" s="251">
        <v>1115659.5900000001</v>
      </c>
      <c r="H177" s="251">
        <v>807561.48</v>
      </c>
      <c r="I177" s="251">
        <v>620667.51</v>
      </c>
      <c r="J177" s="161" t="s">
        <v>569</v>
      </c>
      <c r="K177" s="165" t="str">
        <f t="shared" si="88"/>
        <v>nie dotyczy</v>
      </c>
      <c r="L177" s="174" t="str">
        <f t="shared" si="89"/>
        <v>nie dotyczy</v>
      </c>
      <c r="M177" s="174" t="str">
        <f t="shared" si="65"/>
        <v>nie dotyczy</v>
      </c>
      <c r="N177" s="174" t="str">
        <f t="shared" si="66"/>
        <v>nie dotyczy</v>
      </c>
      <c r="O177" s="38">
        <v>60</v>
      </c>
      <c r="P177" s="60">
        <f>IF(Q177="tak",AK177,(AA177+AF177)/2)</f>
        <v>0.89166666666666661</v>
      </c>
      <c r="Q177" s="61" t="str">
        <f>IF(OR(AND(AA177&lt;60%,AF177&lt;60%),AND(AA177&gt;=60%,AF178&lt;60%,AL177&lt;AM177),AND(AA177&gt;=60%,AF177&gt;=60%,AL177&lt;AM177),AND(AA177&lt;60%,AF178&gt;=60%,AL177&lt;AM177)),"NIE","TAK")</f>
        <v>NIE</v>
      </c>
      <c r="R177" s="43">
        <f t="shared" si="61"/>
        <v>53.5</v>
      </c>
      <c r="S177" s="44" t="str">
        <f t="shared" si="68"/>
        <v>TAK</v>
      </c>
      <c r="U177" s="123" t="s">
        <v>568</v>
      </c>
      <c r="V177" s="179" t="s">
        <v>568</v>
      </c>
      <c r="W177" s="153" t="s">
        <v>535</v>
      </c>
      <c r="X177" s="38">
        <v>7</v>
      </c>
      <c r="Y177" s="38">
        <v>42</v>
      </c>
      <c r="Z177" s="63">
        <f t="shared" si="69"/>
        <v>49</v>
      </c>
      <c r="AA177" s="46">
        <f t="shared" si="91"/>
        <v>0.81666666666666665</v>
      </c>
      <c r="AB177" s="156" t="s">
        <v>553</v>
      </c>
      <c r="AC177" s="44">
        <v>8</v>
      </c>
      <c r="AD177" s="44">
        <v>50</v>
      </c>
      <c r="AE177" s="64">
        <f t="shared" si="70"/>
        <v>58</v>
      </c>
      <c r="AF177" s="65">
        <f t="shared" si="63"/>
        <v>0.96666666666666667</v>
      </c>
      <c r="AJ177" s="127">
        <f t="shared" si="71"/>
        <v>0</v>
      </c>
      <c r="AK177" s="128">
        <f t="shared" si="64"/>
        <v>0</v>
      </c>
      <c r="AL177" s="38">
        <f t="shared" si="86"/>
        <v>9</v>
      </c>
      <c r="AM177" s="63">
        <f t="shared" si="72"/>
        <v>18</v>
      </c>
    </row>
    <row r="178" spans="1:49" ht="89.25" hidden="1" customHeight="1">
      <c r="A178" s="139">
        <v>175</v>
      </c>
      <c r="B178" s="342" t="s">
        <v>712</v>
      </c>
      <c r="C178" s="345" t="s">
        <v>713</v>
      </c>
      <c r="D178" s="342" t="s">
        <v>714</v>
      </c>
      <c r="E178" s="342" t="s">
        <v>715</v>
      </c>
      <c r="F178" s="250" t="s">
        <v>54</v>
      </c>
      <c r="G178" s="251">
        <v>8698730.3399999999</v>
      </c>
      <c r="H178" s="251">
        <v>8698730.3399999999</v>
      </c>
      <c r="I178" s="251">
        <v>7393920.79</v>
      </c>
      <c r="J178" s="161" t="s">
        <v>569</v>
      </c>
      <c r="K178" s="165" t="str">
        <f t="shared" si="88"/>
        <v>nie dotyczy</v>
      </c>
      <c r="L178" s="174" t="str">
        <f t="shared" si="89"/>
        <v>nie dotyczy</v>
      </c>
      <c r="M178" s="174" t="str">
        <f t="shared" si="65"/>
        <v>nie dotyczy</v>
      </c>
      <c r="N178" s="174" t="str">
        <f t="shared" si="66"/>
        <v>nie dotyczy</v>
      </c>
      <c r="O178" s="38">
        <v>60</v>
      </c>
      <c r="P178" s="60">
        <f>IF(Q178="tak",AK178,(AA178+AF178)/2)</f>
        <v>0.96666666666666667</v>
      </c>
      <c r="Q178" s="61" t="str">
        <f>IF(OR(AND(AA178&lt;60%,AF178&lt;60%),AND(AA178&gt;=60%,AF180&lt;60%,AL178&lt;AM178),AND(AA178&gt;=60%,AF178&gt;=60%,AL178&lt;AM178),AND(AA178&lt;60%,AF180&gt;=60%,AL178&lt;AM178)),"NIE","TAK")</f>
        <v>NIE</v>
      </c>
      <c r="R178" s="43">
        <f t="shared" si="61"/>
        <v>58</v>
      </c>
      <c r="S178" s="44" t="str">
        <f t="shared" ref="S178" si="92">IF(P178&gt;=60%,"TAK","NIE")</f>
        <v>TAK</v>
      </c>
      <c r="U178" s="123" t="s">
        <v>577</v>
      </c>
      <c r="V178" s="179" t="s">
        <v>577</v>
      </c>
      <c r="W178" s="153" t="s">
        <v>542</v>
      </c>
      <c r="X178" s="38">
        <v>8</v>
      </c>
      <c r="Y178" s="38">
        <v>50</v>
      </c>
      <c r="Z178" s="63">
        <f t="shared" si="69"/>
        <v>58</v>
      </c>
      <c r="AA178" s="46">
        <f t="shared" si="62"/>
        <v>0.96666666666666667</v>
      </c>
      <c r="AB178" s="156" t="s">
        <v>533</v>
      </c>
      <c r="AC178" s="44">
        <v>8</v>
      </c>
      <c r="AD178" s="44">
        <v>50</v>
      </c>
      <c r="AE178" s="64">
        <f t="shared" si="70"/>
        <v>58</v>
      </c>
      <c r="AF178" s="65">
        <f>AE178/O178</f>
        <v>0.96666666666666667</v>
      </c>
      <c r="AJ178" s="127">
        <f t="shared" si="71"/>
        <v>0</v>
      </c>
      <c r="AK178" s="128">
        <f t="shared" si="64"/>
        <v>0</v>
      </c>
      <c r="AL178" s="38">
        <f t="shared" si="86"/>
        <v>0</v>
      </c>
      <c r="AM178" s="63">
        <f t="shared" si="72"/>
        <v>18</v>
      </c>
    </row>
    <row r="179" spans="1:49" ht="103.5" hidden="1" customHeight="1">
      <c r="A179" s="139">
        <v>176</v>
      </c>
      <c r="B179" s="242" t="s">
        <v>716</v>
      </c>
      <c r="C179" s="242" t="s">
        <v>717</v>
      </c>
      <c r="D179" s="349" t="s">
        <v>718</v>
      </c>
      <c r="E179" s="349" t="s">
        <v>719</v>
      </c>
      <c r="F179" s="250" t="s">
        <v>54</v>
      </c>
      <c r="G179" s="251">
        <v>477880</v>
      </c>
      <c r="H179" s="251">
        <v>477880</v>
      </c>
      <c r="I179" s="251">
        <v>286728</v>
      </c>
      <c r="J179" s="161" t="s">
        <v>579</v>
      </c>
      <c r="K179" s="165">
        <f t="shared" si="88"/>
        <v>0.6</v>
      </c>
      <c r="L179" s="174">
        <f t="shared" si="89"/>
        <v>286728</v>
      </c>
      <c r="M179" s="174">
        <f t="shared" si="65"/>
        <v>43009.2</v>
      </c>
      <c r="N179" s="174">
        <f t="shared" si="66"/>
        <v>243718.8</v>
      </c>
      <c r="O179" s="38">
        <v>60</v>
      </c>
      <c r="P179" s="60">
        <f>IF(Q179="tak",AK179,(AA179+AF179)/2)</f>
        <v>0.93333333333333335</v>
      </c>
      <c r="Q179" s="61" t="str">
        <f>IF(OR(AND(AA179&lt;60%,AF179&lt;60%),AND(AA179&gt;=60%,AF181&lt;60%,AL179&lt;AM179),AND(AA179&gt;=60%,AF179&gt;=60%,AL179&lt;AM179),AND(AA179&lt;60%,AF181&gt;=60%,AL179&lt;AM179)),"NIE","TAK")</f>
        <v>NIE</v>
      </c>
      <c r="R179" s="43">
        <f t="shared" si="61"/>
        <v>56</v>
      </c>
      <c r="S179" s="44" t="str">
        <f t="shared" ref="S179" si="93">IF(P179&gt;=60%,"TAK","NIE")</f>
        <v>TAK</v>
      </c>
      <c r="U179" s="123" t="s">
        <v>577</v>
      </c>
      <c r="V179" s="179" t="s">
        <v>577</v>
      </c>
      <c r="W179" s="153" t="s">
        <v>533</v>
      </c>
      <c r="X179" s="38">
        <v>7</v>
      </c>
      <c r="Y179" s="38">
        <v>45</v>
      </c>
      <c r="Z179" s="63">
        <f t="shared" ref="Z179" si="94">SUM(X179:Y179)</f>
        <v>52</v>
      </c>
      <c r="AA179" s="46">
        <f t="shared" si="62"/>
        <v>0.8666666666666667</v>
      </c>
      <c r="AB179" s="156" t="s">
        <v>720</v>
      </c>
      <c r="AC179" s="44">
        <v>10</v>
      </c>
      <c r="AD179" s="44">
        <v>50</v>
      </c>
      <c r="AE179" s="64">
        <f t="shared" ref="AE179" si="95">SUM(AC179:AD179)</f>
        <v>60</v>
      </c>
      <c r="AF179" s="65">
        <f>AE179/O179</f>
        <v>1</v>
      </c>
      <c r="AJ179" s="127">
        <f t="shared" ref="AJ179" si="96">SUM(AH179:AI179)</f>
        <v>0</v>
      </c>
      <c r="AK179" s="128">
        <f t="shared" si="64"/>
        <v>0</v>
      </c>
      <c r="AL179" s="38">
        <f t="shared" si="86"/>
        <v>8</v>
      </c>
      <c r="AM179" s="63">
        <f>O179*30%</f>
        <v>18</v>
      </c>
    </row>
    <row r="180" spans="1:49" s="180" customFormat="1" ht="42" hidden="1" customHeight="1">
      <c r="F180" s="181"/>
      <c r="G180" s="182"/>
      <c r="H180" s="183"/>
      <c r="K180" s="184"/>
      <c r="L180" s="185"/>
      <c r="M180" s="185"/>
      <c r="N180" s="252"/>
      <c r="P180" s="186"/>
      <c r="R180" s="187"/>
      <c r="S180" s="254" t="str">
        <f t="shared" si="68"/>
        <v>NIE</v>
      </c>
      <c r="U180" s="181"/>
      <c r="V180" s="181"/>
      <c r="W180" s="180" t="s">
        <v>567</v>
      </c>
      <c r="X180" s="180">
        <f>COUNTBLANK(X4:X178)</f>
        <v>0</v>
      </c>
      <c r="Y180" s="180">
        <f>COUNTBLANK(Y4:Y178)</f>
        <v>0</v>
      </c>
      <c r="Z180" s="63">
        <f t="shared" si="69"/>
        <v>0</v>
      </c>
      <c r="AB180" s="180" t="s">
        <v>567</v>
      </c>
      <c r="AC180" s="180">
        <f t="shared" ref="AC180:AD180" si="97">COUNTBLANK(AC4:AC156)</f>
        <v>0</v>
      </c>
      <c r="AD180" s="180">
        <f t="shared" si="97"/>
        <v>0</v>
      </c>
      <c r="AE180" s="64">
        <f t="shared" si="70"/>
        <v>0</v>
      </c>
      <c r="AF180" s="188"/>
      <c r="AJ180" s="127">
        <f t="shared" si="71"/>
        <v>0</v>
      </c>
      <c r="AK180" s="128" t="e">
        <f t="shared" si="64"/>
        <v>#DIV/0!</v>
      </c>
      <c r="AL180" s="38">
        <f t="shared" si="86"/>
        <v>0</v>
      </c>
      <c r="AM180" s="63">
        <f t="shared" si="72"/>
        <v>0</v>
      </c>
      <c r="AN180" s="189"/>
      <c r="AO180" s="190"/>
      <c r="AP180" s="190"/>
      <c r="AQ180" s="191"/>
      <c r="AR180" s="189"/>
      <c r="AS180" s="190"/>
      <c r="AT180" s="191"/>
      <c r="AU180" s="189"/>
      <c r="AV180" s="190"/>
      <c r="AW180" s="192"/>
    </row>
    <row r="181" spans="1:49" s="193" customFormat="1" ht="25.5" hidden="1" customHeight="1">
      <c r="F181" s="194"/>
      <c r="G181" s="195"/>
      <c r="H181" s="196"/>
      <c r="K181" s="197"/>
      <c r="L181" s="198"/>
      <c r="M181" s="198"/>
      <c r="N181" s="253"/>
      <c r="P181" s="199"/>
      <c r="Q181" s="200"/>
      <c r="R181" s="201"/>
      <c r="U181" s="194"/>
      <c r="V181" s="194"/>
      <c r="W181" s="193" t="s">
        <v>578</v>
      </c>
      <c r="X181" s="200">
        <f>COUNTA(X4:X179)</f>
        <v>176</v>
      </c>
      <c r="Y181" s="200">
        <f>COUNTA(Y4:Y179)</f>
        <v>176</v>
      </c>
      <c r="Z181" s="63">
        <f t="shared" si="69"/>
        <v>352</v>
      </c>
      <c r="AA181" s="200"/>
      <c r="AB181" s="193" t="s">
        <v>578</v>
      </c>
      <c r="AC181" s="200">
        <f>COUNTA(AC4:AC179)</f>
        <v>176</v>
      </c>
      <c r="AD181" s="200">
        <f>COUNTA(AD4:AD179)</f>
        <v>176</v>
      </c>
      <c r="AE181" s="64">
        <f t="shared" si="70"/>
        <v>352</v>
      </c>
      <c r="AF181" s="200"/>
      <c r="AG181" s="193" t="s">
        <v>578</v>
      </c>
      <c r="AH181" s="200">
        <f t="shared" ref="AH181:AI181" si="98">COUNTA(AH4:AH156)</f>
        <v>27</v>
      </c>
      <c r="AI181" s="200">
        <f t="shared" si="98"/>
        <v>27</v>
      </c>
      <c r="AJ181" s="127">
        <f t="shared" si="71"/>
        <v>54</v>
      </c>
      <c r="AK181" s="128" t="e">
        <f t="shared" si="64"/>
        <v>#DIV/0!</v>
      </c>
      <c r="AL181" s="38">
        <f t="shared" si="86"/>
        <v>0</v>
      </c>
      <c r="AM181" s="63">
        <f t="shared" si="72"/>
        <v>0</v>
      </c>
      <c r="AN181" s="202"/>
      <c r="AO181" s="203"/>
      <c r="AP181" s="203"/>
      <c r="AQ181" s="204"/>
      <c r="AR181" s="202"/>
      <c r="AS181" s="203"/>
      <c r="AT181" s="204"/>
      <c r="AU181" s="202"/>
      <c r="AV181" s="203"/>
      <c r="AW181" s="205"/>
    </row>
    <row r="182" spans="1:49" ht="12.75">
      <c r="E182" s="12"/>
      <c r="H182" s="59"/>
      <c r="L182" s="174"/>
      <c r="M182" s="174"/>
      <c r="N182" s="174"/>
      <c r="P182" s="60"/>
      <c r="R182" s="256"/>
      <c r="Z182" s="63"/>
      <c r="AE182" s="64">
        <f t="shared" si="70"/>
        <v>0</v>
      </c>
      <c r="AF182" s="65" t="e">
        <f t="shared" ref="AF182:AF187" si="99">AE182/O182</f>
        <v>#DIV/0!</v>
      </c>
      <c r="AJ182" s="127"/>
      <c r="AK182" s="128"/>
      <c r="AM182" s="63"/>
    </row>
    <row r="183" spans="1:49" ht="12.75">
      <c r="H183" s="59"/>
      <c r="L183" s="174"/>
      <c r="M183" s="174"/>
      <c r="N183" s="174"/>
      <c r="P183" s="60"/>
      <c r="Z183" s="63"/>
      <c r="AE183" s="64">
        <f t="shared" si="70"/>
        <v>0</v>
      </c>
      <c r="AF183" s="65" t="e">
        <f t="shared" si="99"/>
        <v>#DIV/0!</v>
      </c>
      <c r="AJ183" s="127"/>
      <c r="AK183" s="128"/>
      <c r="AM183" s="63"/>
    </row>
    <row r="184" spans="1:49" ht="12.75">
      <c r="H184" s="59"/>
      <c r="L184" s="174"/>
      <c r="M184" s="174"/>
      <c r="N184" s="174"/>
      <c r="P184" s="60"/>
      <c r="Z184" s="63"/>
      <c r="AE184" s="64"/>
      <c r="AF184" s="65" t="e">
        <f t="shared" si="99"/>
        <v>#DIV/0!</v>
      </c>
      <c r="AJ184" s="127"/>
      <c r="AK184" s="128"/>
      <c r="AM184" s="63"/>
    </row>
    <row r="185" spans="1:49" ht="12.75">
      <c r="H185" s="59"/>
      <c r="I185" s="137"/>
      <c r="L185" s="174"/>
      <c r="M185" s="174"/>
      <c r="N185" s="174"/>
      <c r="P185" s="60"/>
      <c r="Z185" s="63"/>
      <c r="AE185" s="64"/>
      <c r="AF185" s="65" t="e">
        <f t="shared" si="99"/>
        <v>#DIV/0!</v>
      </c>
      <c r="AJ185" s="127"/>
      <c r="AK185" s="128"/>
      <c r="AM185" s="63"/>
    </row>
    <row r="186" spans="1:49" ht="12.75">
      <c r="H186" s="59"/>
      <c r="L186" s="174"/>
      <c r="M186" s="174"/>
      <c r="N186" s="174"/>
      <c r="P186" s="60"/>
      <c r="Z186" s="63"/>
      <c r="AE186" s="64"/>
      <c r="AF186" s="65" t="e">
        <f t="shared" si="99"/>
        <v>#DIV/0!</v>
      </c>
      <c r="AJ186" s="127"/>
      <c r="AK186" s="128"/>
      <c r="AM186" s="63"/>
    </row>
    <row r="187" spans="1:49" ht="12.75">
      <c r="H187" s="59"/>
      <c r="L187" s="174"/>
      <c r="M187" s="174"/>
      <c r="N187" s="174"/>
      <c r="P187" s="60"/>
      <c r="Z187" s="63"/>
      <c r="AE187" s="64"/>
      <c r="AF187" s="65" t="e">
        <f t="shared" si="99"/>
        <v>#DIV/0!</v>
      </c>
      <c r="AJ187" s="127"/>
      <c r="AK187" s="128"/>
      <c r="AM187" s="63"/>
    </row>
    <row r="188" spans="1:49" ht="12.75">
      <c r="H188" s="59"/>
      <c r="L188" s="174"/>
      <c r="M188" s="174"/>
      <c r="N188" s="174"/>
      <c r="P188" s="60"/>
      <c r="Z188" s="63"/>
      <c r="AE188" s="64"/>
      <c r="AF188" s="65"/>
      <c r="AJ188" s="127"/>
      <c r="AK188" s="128"/>
      <c r="AM188" s="63"/>
    </row>
    <row r="189" spans="1:49" ht="12.75">
      <c r="H189" s="59"/>
      <c r="L189" s="174"/>
      <c r="M189" s="174"/>
      <c r="N189" s="174"/>
      <c r="P189" s="60"/>
      <c r="Z189" s="63"/>
      <c r="AE189" s="64"/>
      <c r="AF189" s="65"/>
      <c r="AJ189" s="127"/>
      <c r="AK189" s="128"/>
      <c r="AM189" s="63"/>
    </row>
    <row r="190" spans="1:49" ht="12.75">
      <c r="H190" s="59"/>
      <c r="L190" s="174"/>
      <c r="M190" s="174"/>
      <c r="N190" s="174"/>
      <c r="P190" s="60"/>
      <c r="Z190" s="63"/>
      <c r="AE190" s="64"/>
      <c r="AF190" s="65"/>
      <c r="AJ190" s="127"/>
      <c r="AK190" s="128"/>
      <c r="AM190" s="63"/>
    </row>
    <row r="191" spans="1:49" ht="12.75">
      <c r="H191" s="59"/>
      <c r="L191" s="174"/>
      <c r="M191" s="174"/>
      <c r="N191" s="174"/>
      <c r="P191" s="60"/>
      <c r="Z191" s="63"/>
      <c r="AE191" s="64"/>
      <c r="AF191" s="65"/>
      <c r="AJ191" s="127"/>
      <c r="AK191" s="128"/>
      <c r="AM191" s="63"/>
    </row>
    <row r="192" spans="1:49" ht="12.75">
      <c r="H192" s="59"/>
      <c r="L192" s="174"/>
      <c r="M192" s="174"/>
      <c r="N192" s="174"/>
      <c r="P192" s="60"/>
      <c r="Z192" s="63"/>
      <c r="AE192" s="64"/>
      <c r="AF192" s="65"/>
      <c r="AJ192" s="127"/>
      <c r="AK192" s="128"/>
      <c r="AM192" s="63"/>
    </row>
    <row r="193" spans="8:39" ht="12.75">
      <c r="H193" s="59"/>
      <c r="L193" s="174"/>
      <c r="M193" s="174"/>
      <c r="N193" s="174"/>
      <c r="P193" s="60"/>
      <c r="Z193" s="63"/>
      <c r="AE193" s="64"/>
      <c r="AF193" s="65"/>
      <c r="AJ193" s="127"/>
      <c r="AK193" s="128"/>
      <c r="AM193" s="63"/>
    </row>
    <row r="194" spans="8:39" ht="12.75">
      <c r="H194" s="59"/>
      <c r="L194" s="174"/>
      <c r="M194" s="174"/>
      <c r="N194" s="174"/>
      <c r="P194" s="60"/>
      <c r="Z194" s="63"/>
      <c r="AE194" s="64"/>
      <c r="AF194" s="65"/>
      <c r="AJ194" s="127"/>
      <c r="AK194" s="128"/>
      <c r="AM194" s="63"/>
    </row>
    <row r="195" spans="8:39" ht="12.75">
      <c r="H195" s="59"/>
      <c r="L195" s="174"/>
      <c r="M195" s="174"/>
      <c r="N195" s="174"/>
      <c r="P195" s="60"/>
      <c r="Z195" s="63"/>
      <c r="AE195" s="64"/>
      <c r="AF195" s="65"/>
      <c r="AJ195" s="127"/>
      <c r="AK195" s="128"/>
      <c r="AM195" s="63"/>
    </row>
    <row r="196" spans="8:39" ht="12.75">
      <c r="H196" s="59"/>
      <c r="L196" s="174"/>
      <c r="M196" s="174"/>
      <c r="N196" s="174"/>
      <c r="P196" s="60"/>
      <c r="Z196" s="63"/>
      <c r="AE196" s="64"/>
      <c r="AF196" s="65"/>
      <c r="AJ196" s="127"/>
      <c r="AK196" s="128"/>
      <c r="AM196" s="63"/>
    </row>
    <row r="197" spans="8:39" ht="12.75">
      <c r="H197" s="59"/>
      <c r="L197" s="174"/>
      <c r="M197" s="174"/>
      <c r="N197" s="174"/>
      <c r="P197" s="60"/>
      <c r="Z197" s="63"/>
      <c r="AE197" s="64"/>
      <c r="AF197" s="65"/>
      <c r="AJ197" s="127"/>
      <c r="AK197" s="128"/>
      <c r="AM197" s="63"/>
    </row>
    <row r="198" spans="8:39" ht="12.75">
      <c r="H198" s="59"/>
      <c r="L198" s="174"/>
      <c r="M198" s="174"/>
      <c r="N198" s="174"/>
      <c r="P198" s="60"/>
      <c r="Z198" s="63"/>
      <c r="AE198" s="64"/>
      <c r="AF198" s="65"/>
      <c r="AJ198" s="127"/>
      <c r="AK198" s="128"/>
      <c r="AM198" s="63"/>
    </row>
    <row r="199" spans="8:39" ht="12.75">
      <c r="H199" s="59"/>
      <c r="L199" s="174"/>
      <c r="M199" s="174"/>
      <c r="N199" s="174"/>
      <c r="P199" s="60"/>
      <c r="Z199" s="63"/>
      <c r="AE199" s="64"/>
      <c r="AF199" s="65"/>
      <c r="AJ199" s="127"/>
      <c r="AK199" s="128"/>
      <c r="AM199" s="63"/>
    </row>
    <row r="200" spans="8:39" ht="12.75">
      <c r="H200" s="59"/>
      <c r="L200" s="174"/>
      <c r="M200" s="174"/>
      <c r="N200" s="174"/>
      <c r="P200" s="60"/>
      <c r="Z200" s="63"/>
      <c r="AE200" s="64"/>
      <c r="AF200" s="65"/>
      <c r="AJ200" s="127"/>
      <c r="AK200" s="128"/>
      <c r="AM200" s="63"/>
    </row>
    <row r="201" spans="8:39" ht="12.75">
      <c r="H201" s="59"/>
      <c r="L201" s="174"/>
      <c r="M201" s="174"/>
      <c r="N201" s="174"/>
      <c r="P201" s="60"/>
      <c r="Z201" s="63"/>
      <c r="AE201" s="64"/>
      <c r="AF201" s="65"/>
      <c r="AJ201" s="127"/>
      <c r="AK201" s="128"/>
      <c r="AM201" s="63"/>
    </row>
    <row r="202" spans="8:39" ht="12.75">
      <c r="H202" s="59"/>
      <c r="L202" s="174"/>
      <c r="M202" s="174"/>
      <c r="N202" s="174"/>
      <c r="P202" s="60"/>
      <c r="Z202" s="63"/>
      <c r="AE202" s="64"/>
      <c r="AF202" s="65"/>
      <c r="AJ202" s="127"/>
      <c r="AK202" s="128"/>
      <c r="AM202" s="63"/>
    </row>
    <row r="203" spans="8:39" ht="12.75">
      <c r="H203" s="59"/>
      <c r="L203" s="174"/>
      <c r="M203" s="174"/>
      <c r="N203" s="174"/>
      <c r="P203" s="60"/>
      <c r="Z203" s="63"/>
      <c r="AE203" s="64"/>
      <c r="AF203" s="65"/>
      <c r="AJ203" s="127"/>
      <c r="AK203" s="128"/>
      <c r="AM203" s="63"/>
    </row>
    <row r="204" spans="8:39" ht="12.75">
      <c r="H204" s="59"/>
      <c r="L204" s="174"/>
      <c r="M204" s="174"/>
      <c r="N204" s="174"/>
      <c r="P204" s="60"/>
      <c r="Z204" s="63"/>
      <c r="AE204" s="64"/>
      <c r="AF204" s="65"/>
      <c r="AJ204" s="127"/>
      <c r="AK204" s="128"/>
      <c r="AM204" s="63"/>
    </row>
    <row r="205" spans="8:39" ht="12.75">
      <c r="H205" s="59"/>
      <c r="L205" s="174"/>
      <c r="M205" s="174"/>
      <c r="N205" s="174"/>
      <c r="P205" s="60"/>
      <c r="Z205" s="63"/>
      <c r="AE205" s="64"/>
      <c r="AF205" s="65"/>
      <c r="AJ205" s="127"/>
      <c r="AK205" s="128"/>
      <c r="AM205" s="63"/>
    </row>
    <row r="206" spans="8:39" ht="12.75">
      <c r="H206" s="59"/>
      <c r="L206" s="174"/>
      <c r="M206" s="174"/>
      <c r="N206" s="174"/>
      <c r="P206" s="60"/>
      <c r="Z206" s="63"/>
      <c r="AE206" s="64"/>
      <c r="AF206" s="65"/>
      <c r="AJ206" s="127"/>
      <c r="AK206" s="128"/>
      <c r="AM206" s="63"/>
    </row>
    <row r="207" spans="8:39" ht="12.75">
      <c r="H207" s="59">
        <v>1</v>
      </c>
      <c r="K207" s="165">
        <f t="shared" ref="K207:K238" si="100">IF(J207="nie","nie dotyczy",I207/H207)</f>
        <v>0</v>
      </c>
      <c r="L207" s="174">
        <f t="shared" ref="L207:L238" si="101">IF(J207="nie","nie dotyczy",H207*60%)</f>
        <v>0.6</v>
      </c>
      <c r="M207" s="174">
        <f t="shared" si="65"/>
        <v>0.09</v>
      </c>
      <c r="N207" s="174">
        <f t="shared" si="66"/>
        <v>0.51</v>
      </c>
      <c r="O207" s="38">
        <v>60</v>
      </c>
      <c r="P207" s="60">
        <f t="shared" ref="P207:P270" si="102">IF(Q207="tak",AK207,(AA207+AF207)/2)</f>
        <v>0</v>
      </c>
      <c r="Q207" s="42" t="str">
        <f t="shared" ref="Q207:Q234" si="103">IF(OR(AND(AA207&lt;60%,AF207&lt;60%),AND(AA207&gt;=60%,AF207&lt;60%,AL207&lt;=AM207),AND(AA207&gt;=60%,AF207&gt;=60%,AL207&lt;=AM207),AND(AA207&lt;60%,AF207&gt;=60%,AL207&lt;=AM207)),"NIE","TAK")</f>
        <v>NIE</v>
      </c>
      <c r="R207" s="43">
        <f t="shared" ref="R207:R270" si="104">IF(Q207="NIE",(Z207+AE207)/2,"III oceniający")</f>
        <v>0</v>
      </c>
      <c r="S207" s="44" t="str">
        <f t="shared" si="68"/>
        <v>NIE</v>
      </c>
      <c r="Z207" s="63">
        <f t="shared" si="69"/>
        <v>0</v>
      </c>
      <c r="AA207" s="46">
        <f t="shared" ref="AA207:AA270" si="105">Z207/O207</f>
        <v>0</v>
      </c>
      <c r="AE207" s="64">
        <f t="shared" si="70"/>
        <v>0</v>
      </c>
      <c r="AF207" s="65">
        <f t="shared" ref="AF207:AF270" si="106">AE207/O207</f>
        <v>0</v>
      </c>
      <c r="AJ207" s="127">
        <f t="shared" si="71"/>
        <v>0</v>
      </c>
      <c r="AK207" s="128">
        <f t="shared" ref="AK207:AK270" si="107">AJ207/O207</f>
        <v>0</v>
      </c>
      <c r="AL207" s="38">
        <f t="shared" si="86"/>
        <v>0</v>
      </c>
      <c r="AM207" s="63">
        <f t="shared" si="72"/>
        <v>18</v>
      </c>
    </row>
    <row r="208" spans="8:39" ht="12.75">
      <c r="H208" s="59">
        <v>1</v>
      </c>
      <c r="K208" s="165">
        <f t="shared" si="100"/>
        <v>0</v>
      </c>
      <c r="L208" s="174">
        <f t="shared" si="101"/>
        <v>0.6</v>
      </c>
      <c r="M208" s="174">
        <f t="shared" si="65"/>
        <v>0.09</v>
      </c>
      <c r="N208" s="174">
        <f t="shared" si="66"/>
        <v>0.51</v>
      </c>
      <c r="O208" s="38">
        <v>60</v>
      </c>
      <c r="P208" s="60">
        <f t="shared" si="102"/>
        <v>0</v>
      </c>
      <c r="Q208" s="42" t="str">
        <f t="shared" si="103"/>
        <v>NIE</v>
      </c>
      <c r="R208" s="43">
        <f t="shared" si="104"/>
        <v>0</v>
      </c>
      <c r="S208" s="44" t="str">
        <f t="shared" si="68"/>
        <v>NIE</v>
      </c>
      <c r="Z208" s="63">
        <f t="shared" si="69"/>
        <v>0</v>
      </c>
      <c r="AA208" s="46">
        <f t="shared" si="105"/>
        <v>0</v>
      </c>
      <c r="AE208" s="64">
        <f t="shared" si="70"/>
        <v>0</v>
      </c>
      <c r="AF208" s="65">
        <f t="shared" si="106"/>
        <v>0</v>
      </c>
      <c r="AJ208" s="127">
        <f t="shared" si="71"/>
        <v>0</v>
      </c>
      <c r="AK208" s="128">
        <f t="shared" si="107"/>
        <v>0</v>
      </c>
      <c r="AL208" s="38">
        <f t="shared" si="86"/>
        <v>0</v>
      </c>
      <c r="AM208" s="63">
        <f t="shared" si="72"/>
        <v>18</v>
      </c>
    </row>
    <row r="209" spans="8:39" ht="12.75">
      <c r="H209" s="59">
        <v>1</v>
      </c>
      <c r="K209" s="165">
        <f t="shared" si="100"/>
        <v>0</v>
      </c>
      <c r="L209" s="174">
        <f t="shared" si="101"/>
        <v>0.6</v>
      </c>
      <c r="M209" s="174">
        <f t="shared" si="65"/>
        <v>0.09</v>
      </c>
      <c r="N209" s="174">
        <f t="shared" si="66"/>
        <v>0.51</v>
      </c>
      <c r="O209" s="38">
        <v>60</v>
      </c>
      <c r="P209" s="60">
        <f t="shared" si="102"/>
        <v>0</v>
      </c>
      <c r="Q209" s="42" t="str">
        <f t="shared" si="103"/>
        <v>NIE</v>
      </c>
      <c r="R209" s="43">
        <f t="shared" si="104"/>
        <v>0</v>
      </c>
      <c r="S209" s="44" t="str">
        <f t="shared" si="68"/>
        <v>NIE</v>
      </c>
      <c r="Z209" s="63">
        <f t="shared" si="69"/>
        <v>0</v>
      </c>
      <c r="AA209" s="46">
        <f t="shared" si="105"/>
        <v>0</v>
      </c>
      <c r="AE209" s="64">
        <f t="shared" si="70"/>
        <v>0</v>
      </c>
      <c r="AF209" s="65">
        <f t="shared" si="106"/>
        <v>0</v>
      </c>
      <c r="AJ209" s="127">
        <f t="shared" si="71"/>
        <v>0</v>
      </c>
      <c r="AK209" s="128">
        <f t="shared" si="107"/>
        <v>0</v>
      </c>
      <c r="AL209" s="38">
        <f t="shared" si="86"/>
        <v>0</v>
      </c>
      <c r="AM209" s="63">
        <f t="shared" si="72"/>
        <v>18</v>
      </c>
    </row>
    <row r="210" spans="8:39" ht="12.75">
      <c r="H210" s="59">
        <v>1</v>
      </c>
      <c r="K210" s="165">
        <f t="shared" si="100"/>
        <v>0</v>
      </c>
      <c r="L210" s="174">
        <f t="shared" si="101"/>
        <v>0.6</v>
      </c>
      <c r="M210" s="174">
        <f t="shared" si="65"/>
        <v>0.09</v>
      </c>
      <c r="N210" s="174">
        <f t="shared" si="66"/>
        <v>0.51</v>
      </c>
      <c r="O210" s="38">
        <v>60</v>
      </c>
      <c r="P210" s="60">
        <f t="shared" si="102"/>
        <v>0</v>
      </c>
      <c r="Q210" s="42" t="str">
        <f t="shared" si="103"/>
        <v>NIE</v>
      </c>
      <c r="R210" s="43">
        <f t="shared" si="104"/>
        <v>0</v>
      </c>
      <c r="S210" s="44" t="str">
        <f t="shared" si="68"/>
        <v>NIE</v>
      </c>
      <c r="Z210" s="63">
        <f t="shared" si="69"/>
        <v>0</v>
      </c>
      <c r="AA210" s="46">
        <f t="shared" si="105"/>
        <v>0</v>
      </c>
      <c r="AE210" s="64">
        <f t="shared" si="70"/>
        <v>0</v>
      </c>
      <c r="AF210" s="65">
        <f t="shared" si="106"/>
        <v>0</v>
      </c>
      <c r="AJ210" s="127">
        <f t="shared" si="71"/>
        <v>0</v>
      </c>
      <c r="AK210" s="128">
        <f t="shared" si="107"/>
        <v>0</v>
      </c>
      <c r="AL210" s="38">
        <f t="shared" si="86"/>
        <v>0</v>
      </c>
      <c r="AM210" s="63">
        <f t="shared" si="72"/>
        <v>18</v>
      </c>
    </row>
    <row r="211" spans="8:39" ht="12.75">
      <c r="H211" s="59">
        <v>1</v>
      </c>
      <c r="K211" s="165">
        <f t="shared" si="100"/>
        <v>0</v>
      </c>
      <c r="L211" s="174">
        <f t="shared" si="101"/>
        <v>0.6</v>
      </c>
      <c r="M211" s="174">
        <f t="shared" si="65"/>
        <v>0.09</v>
      </c>
      <c r="N211" s="174">
        <f t="shared" si="66"/>
        <v>0.51</v>
      </c>
      <c r="O211" s="38">
        <v>60</v>
      </c>
      <c r="P211" s="60">
        <f t="shared" si="102"/>
        <v>0</v>
      </c>
      <c r="Q211" s="42" t="str">
        <f t="shared" si="103"/>
        <v>NIE</v>
      </c>
      <c r="R211" s="43">
        <f t="shared" si="104"/>
        <v>0</v>
      </c>
      <c r="S211" s="44" t="str">
        <f t="shared" si="68"/>
        <v>NIE</v>
      </c>
      <c r="Z211" s="63">
        <f t="shared" si="69"/>
        <v>0</v>
      </c>
      <c r="AA211" s="46">
        <f t="shared" si="105"/>
        <v>0</v>
      </c>
      <c r="AE211" s="64">
        <f t="shared" si="70"/>
        <v>0</v>
      </c>
      <c r="AF211" s="65">
        <f t="shared" si="106"/>
        <v>0</v>
      </c>
      <c r="AJ211" s="127">
        <f t="shared" si="71"/>
        <v>0</v>
      </c>
      <c r="AK211" s="128">
        <f t="shared" si="107"/>
        <v>0</v>
      </c>
      <c r="AL211" s="38">
        <f t="shared" si="86"/>
        <v>0</v>
      </c>
      <c r="AM211" s="63">
        <f t="shared" si="72"/>
        <v>18</v>
      </c>
    </row>
    <row r="212" spans="8:39" ht="12.75">
      <c r="H212" s="59">
        <v>1</v>
      </c>
      <c r="K212" s="165">
        <f t="shared" si="100"/>
        <v>0</v>
      </c>
      <c r="L212" s="174">
        <f t="shared" si="101"/>
        <v>0.6</v>
      </c>
      <c r="M212" s="174">
        <f t="shared" si="65"/>
        <v>0.09</v>
      </c>
      <c r="N212" s="174">
        <f t="shared" si="66"/>
        <v>0.51</v>
      </c>
      <c r="O212" s="38">
        <v>60</v>
      </c>
      <c r="P212" s="60">
        <f t="shared" si="102"/>
        <v>0</v>
      </c>
      <c r="Q212" s="42" t="str">
        <f t="shared" si="103"/>
        <v>NIE</v>
      </c>
      <c r="R212" s="43">
        <f t="shared" si="104"/>
        <v>0</v>
      </c>
      <c r="S212" s="44" t="str">
        <f t="shared" si="68"/>
        <v>NIE</v>
      </c>
      <c r="Z212" s="63">
        <f t="shared" si="69"/>
        <v>0</v>
      </c>
      <c r="AA212" s="46">
        <f t="shared" si="105"/>
        <v>0</v>
      </c>
      <c r="AE212" s="64">
        <f t="shared" si="70"/>
        <v>0</v>
      </c>
      <c r="AF212" s="65">
        <f t="shared" si="106"/>
        <v>0</v>
      </c>
      <c r="AJ212" s="127">
        <f t="shared" si="71"/>
        <v>0</v>
      </c>
      <c r="AK212" s="128">
        <f t="shared" si="107"/>
        <v>0</v>
      </c>
      <c r="AL212" s="38">
        <f t="shared" si="86"/>
        <v>0</v>
      </c>
      <c r="AM212" s="63">
        <f t="shared" si="72"/>
        <v>18</v>
      </c>
    </row>
    <row r="213" spans="8:39" ht="12.75">
      <c r="H213" s="59">
        <v>1</v>
      </c>
      <c r="K213" s="165">
        <f t="shared" si="100"/>
        <v>0</v>
      </c>
      <c r="L213" s="174">
        <f t="shared" si="101"/>
        <v>0.6</v>
      </c>
      <c r="M213" s="174">
        <f t="shared" si="65"/>
        <v>0.09</v>
      </c>
      <c r="N213" s="174">
        <f t="shared" si="66"/>
        <v>0.51</v>
      </c>
      <c r="O213" s="38">
        <v>60</v>
      </c>
      <c r="P213" s="60">
        <f t="shared" si="102"/>
        <v>0</v>
      </c>
      <c r="Q213" s="42" t="str">
        <f t="shared" si="103"/>
        <v>NIE</v>
      </c>
      <c r="R213" s="43">
        <f t="shared" si="104"/>
        <v>0</v>
      </c>
      <c r="S213" s="44" t="str">
        <f t="shared" si="68"/>
        <v>NIE</v>
      </c>
      <c r="Z213" s="63">
        <f t="shared" si="69"/>
        <v>0</v>
      </c>
      <c r="AA213" s="46">
        <f t="shared" si="105"/>
        <v>0</v>
      </c>
      <c r="AE213" s="64">
        <f t="shared" si="70"/>
        <v>0</v>
      </c>
      <c r="AF213" s="65">
        <f t="shared" si="106"/>
        <v>0</v>
      </c>
      <c r="AJ213" s="127">
        <f t="shared" si="71"/>
        <v>0</v>
      </c>
      <c r="AK213" s="128">
        <f t="shared" si="107"/>
        <v>0</v>
      </c>
      <c r="AL213" s="38">
        <f t="shared" si="86"/>
        <v>0</v>
      </c>
      <c r="AM213" s="63">
        <f t="shared" si="72"/>
        <v>18</v>
      </c>
    </row>
    <row r="214" spans="8:39" ht="12.75">
      <c r="H214" s="59">
        <v>1</v>
      </c>
      <c r="K214" s="165">
        <f t="shared" si="100"/>
        <v>0</v>
      </c>
      <c r="L214" s="174">
        <f t="shared" si="101"/>
        <v>0.6</v>
      </c>
      <c r="M214" s="174">
        <f t="shared" si="65"/>
        <v>0.09</v>
      </c>
      <c r="N214" s="174">
        <f t="shared" si="66"/>
        <v>0.51</v>
      </c>
      <c r="O214" s="38">
        <v>60</v>
      </c>
      <c r="P214" s="60">
        <f t="shared" si="102"/>
        <v>0</v>
      </c>
      <c r="Q214" s="42" t="str">
        <f t="shared" si="103"/>
        <v>NIE</v>
      </c>
      <c r="R214" s="43">
        <f t="shared" si="104"/>
        <v>0</v>
      </c>
      <c r="S214" s="44" t="str">
        <f t="shared" si="68"/>
        <v>NIE</v>
      </c>
      <c r="Z214" s="63">
        <f t="shared" si="69"/>
        <v>0</v>
      </c>
      <c r="AA214" s="46">
        <f t="shared" si="105"/>
        <v>0</v>
      </c>
      <c r="AE214" s="64">
        <f t="shared" si="70"/>
        <v>0</v>
      </c>
      <c r="AF214" s="65">
        <f t="shared" si="106"/>
        <v>0</v>
      </c>
      <c r="AJ214" s="127">
        <f t="shared" si="71"/>
        <v>0</v>
      </c>
      <c r="AK214" s="128">
        <f t="shared" si="107"/>
        <v>0</v>
      </c>
      <c r="AL214" s="38">
        <f t="shared" si="86"/>
        <v>0</v>
      </c>
      <c r="AM214" s="63">
        <f t="shared" si="72"/>
        <v>18</v>
      </c>
    </row>
    <row r="215" spans="8:39" ht="12.75">
      <c r="H215" s="59">
        <v>1</v>
      </c>
      <c r="K215" s="165">
        <f t="shared" si="100"/>
        <v>0</v>
      </c>
      <c r="L215" s="174">
        <f t="shared" si="101"/>
        <v>0.6</v>
      </c>
      <c r="M215" s="174">
        <f t="shared" si="65"/>
        <v>0.09</v>
      </c>
      <c r="N215" s="174">
        <f t="shared" si="66"/>
        <v>0.51</v>
      </c>
      <c r="O215" s="38">
        <v>60</v>
      </c>
      <c r="P215" s="60">
        <f t="shared" si="102"/>
        <v>0</v>
      </c>
      <c r="Q215" s="42" t="str">
        <f t="shared" si="103"/>
        <v>NIE</v>
      </c>
      <c r="R215" s="43">
        <f t="shared" si="104"/>
        <v>0</v>
      </c>
      <c r="S215" s="44" t="str">
        <f t="shared" si="68"/>
        <v>NIE</v>
      </c>
      <c r="Z215" s="63">
        <f t="shared" si="69"/>
        <v>0</v>
      </c>
      <c r="AA215" s="46">
        <f t="shared" si="105"/>
        <v>0</v>
      </c>
      <c r="AE215" s="64">
        <f t="shared" si="70"/>
        <v>0</v>
      </c>
      <c r="AF215" s="65">
        <f t="shared" si="106"/>
        <v>0</v>
      </c>
      <c r="AJ215" s="127">
        <f t="shared" si="71"/>
        <v>0</v>
      </c>
      <c r="AK215" s="128">
        <f t="shared" si="107"/>
        <v>0</v>
      </c>
      <c r="AL215" s="38">
        <f t="shared" si="86"/>
        <v>0</v>
      </c>
      <c r="AM215" s="63">
        <f t="shared" si="72"/>
        <v>18</v>
      </c>
    </row>
    <row r="216" spans="8:39" ht="12.75">
      <c r="H216" s="59">
        <v>1</v>
      </c>
      <c r="K216" s="165">
        <f t="shared" si="100"/>
        <v>0</v>
      </c>
      <c r="L216" s="174">
        <f t="shared" si="101"/>
        <v>0.6</v>
      </c>
      <c r="M216" s="174">
        <f t="shared" si="65"/>
        <v>0.09</v>
      </c>
      <c r="N216" s="174">
        <f t="shared" si="66"/>
        <v>0.51</v>
      </c>
      <c r="O216" s="38">
        <v>60</v>
      </c>
      <c r="P216" s="60">
        <f t="shared" si="102"/>
        <v>0</v>
      </c>
      <c r="Q216" s="42" t="str">
        <f t="shared" si="103"/>
        <v>NIE</v>
      </c>
      <c r="R216" s="43">
        <f t="shared" si="104"/>
        <v>0</v>
      </c>
      <c r="S216" s="44" t="str">
        <f t="shared" si="68"/>
        <v>NIE</v>
      </c>
      <c r="Z216" s="63">
        <f t="shared" si="69"/>
        <v>0</v>
      </c>
      <c r="AA216" s="46">
        <f t="shared" si="105"/>
        <v>0</v>
      </c>
      <c r="AE216" s="64">
        <f t="shared" si="70"/>
        <v>0</v>
      </c>
      <c r="AF216" s="65">
        <f t="shared" si="106"/>
        <v>0</v>
      </c>
      <c r="AJ216" s="127">
        <f t="shared" si="71"/>
        <v>0</v>
      </c>
      <c r="AK216" s="128">
        <f t="shared" si="107"/>
        <v>0</v>
      </c>
      <c r="AL216" s="38">
        <f t="shared" si="86"/>
        <v>0</v>
      </c>
      <c r="AM216" s="63">
        <f t="shared" si="72"/>
        <v>18</v>
      </c>
    </row>
    <row r="217" spans="8:39" ht="12.75">
      <c r="H217" s="59">
        <v>1</v>
      </c>
      <c r="K217" s="165">
        <f t="shared" si="100"/>
        <v>0</v>
      </c>
      <c r="L217" s="174">
        <f t="shared" si="101"/>
        <v>0.6</v>
      </c>
      <c r="M217" s="174">
        <f t="shared" si="65"/>
        <v>0.09</v>
      </c>
      <c r="N217" s="174">
        <f t="shared" si="66"/>
        <v>0.51</v>
      </c>
      <c r="O217" s="38">
        <v>60</v>
      </c>
      <c r="P217" s="60">
        <f t="shared" si="102"/>
        <v>0</v>
      </c>
      <c r="Q217" s="42" t="str">
        <f t="shared" si="103"/>
        <v>NIE</v>
      </c>
      <c r="R217" s="43">
        <f t="shared" si="104"/>
        <v>0</v>
      </c>
      <c r="S217" s="44" t="str">
        <f t="shared" si="68"/>
        <v>NIE</v>
      </c>
      <c r="Z217" s="63">
        <f t="shared" si="69"/>
        <v>0</v>
      </c>
      <c r="AA217" s="46">
        <f t="shared" si="105"/>
        <v>0</v>
      </c>
      <c r="AE217" s="64">
        <f t="shared" si="70"/>
        <v>0</v>
      </c>
      <c r="AF217" s="65">
        <f t="shared" si="106"/>
        <v>0</v>
      </c>
      <c r="AJ217" s="127">
        <f t="shared" si="71"/>
        <v>0</v>
      </c>
      <c r="AK217" s="128">
        <f t="shared" si="107"/>
        <v>0</v>
      </c>
      <c r="AL217" s="38">
        <f t="shared" si="86"/>
        <v>0</v>
      </c>
      <c r="AM217" s="63">
        <f t="shared" si="72"/>
        <v>18</v>
      </c>
    </row>
    <row r="218" spans="8:39" ht="12.75">
      <c r="H218" s="59">
        <v>1</v>
      </c>
      <c r="K218" s="165">
        <f t="shared" si="100"/>
        <v>0</v>
      </c>
      <c r="L218" s="174">
        <f t="shared" si="101"/>
        <v>0.6</v>
      </c>
      <c r="M218" s="174">
        <f t="shared" si="65"/>
        <v>0.09</v>
      </c>
      <c r="N218" s="174">
        <f t="shared" si="66"/>
        <v>0.51</v>
      </c>
      <c r="O218" s="38">
        <v>60</v>
      </c>
      <c r="P218" s="60">
        <f t="shared" si="102"/>
        <v>0</v>
      </c>
      <c r="Q218" s="42" t="str">
        <f t="shared" si="103"/>
        <v>NIE</v>
      </c>
      <c r="R218" s="43">
        <f t="shared" si="104"/>
        <v>0</v>
      </c>
      <c r="S218" s="44" t="str">
        <f t="shared" si="68"/>
        <v>NIE</v>
      </c>
      <c r="Z218" s="63">
        <f t="shared" si="69"/>
        <v>0</v>
      </c>
      <c r="AA218" s="46">
        <f t="shared" si="105"/>
        <v>0</v>
      </c>
      <c r="AE218" s="64">
        <f t="shared" si="70"/>
        <v>0</v>
      </c>
      <c r="AF218" s="65">
        <f t="shared" si="106"/>
        <v>0</v>
      </c>
      <c r="AJ218" s="127">
        <f t="shared" si="71"/>
        <v>0</v>
      </c>
      <c r="AK218" s="128">
        <f t="shared" si="107"/>
        <v>0</v>
      </c>
      <c r="AL218" s="38">
        <f t="shared" si="86"/>
        <v>0</v>
      </c>
      <c r="AM218" s="63">
        <f t="shared" si="72"/>
        <v>18</v>
      </c>
    </row>
    <row r="219" spans="8:39" ht="12.75">
      <c r="H219" s="59">
        <v>1</v>
      </c>
      <c r="K219" s="165">
        <f t="shared" si="100"/>
        <v>0</v>
      </c>
      <c r="L219" s="174">
        <f t="shared" si="101"/>
        <v>0.6</v>
      </c>
      <c r="M219" s="174">
        <f t="shared" si="65"/>
        <v>0.09</v>
      </c>
      <c r="N219" s="174">
        <f t="shared" si="66"/>
        <v>0.51</v>
      </c>
      <c r="O219" s="38">
        <v>60</v>
      </c>
      <c r="P219" s="60">
        <f t="shared" si="102"/>
        <v>0</v>
      </c>
      <c r="Q219" s="42" t="str">
        <f t="shared" si="103"/>
        <v>NIE</v>
      </c>
      <c r="R219" s="43">
        <f t="shared" si="104"/>
        <v>0</v>
      </c>
      <c r="S219" s="44" t="str">
        <f t="shared" si="68"/>
        <v>NIE</v>
      </c>
      <c r="Z219" s="63">
        <f t="shared" si="69"/>
        <v>0</v>
      </c>
      <c r="AA219" s="46">
        <f t="shared" si="105"/>
        <v>0</v>
      </c>
      <c r="AE219" s="64">
        <f t="shared" si="70"/>
        <v>0</v>
      </c>
      <c r="AF219" s="65">
        <f t="shared" si="106"/>
        <v>0</v>
      </c>
      <c r="AJ219" s="127">
        <f t="shared" si="71"/>
        <v>0</v>
      </c>
      <c r="AK219" s="128">
        <f t="shared" si="107"/>
        <v>0</v>
      </c>
      <c r="AL219" s="38">
        <f t="shared" si="86"/>
        <v>0</v>
      </c>
      <c r="AM219" s="63">
        <f t="shared" si="72"/>
        <v>18</v>
      </c>
    </row>
    <row r="220" spans="8:39" ht="12.75">
      <c r="H220" s="59">
        <v>1</v>
      </c>
      <c r="K220" s="165">
        <f t="shared" si="100"/>
        <v>0</v>
      </c>
      <c r="L220" s="174">
        <f t="shared" si="101"/>
        <v>0.6</v>
      </c>
      <c r="M220" s="174">
        <f t="shared" si="65"/>
        <v>0.09</v>
      </c>
      <c r="N220" s="174">
        <f t="shared" si="66"/>
        <v>0.51</v>
      </c>
      <c r="O220" s="38">
        <v>60</v>
      </c>
      <c r="P220" s="60">
        <f t="shared" si="102"/>
        <v>0</v>
      </c>
      <c r="Q220" s="42" t="str">
        <f t="shared" si="103"/>
        <v>NIE</v>
      </c>
      <c r="R220" s="43">
        <f t="shared" si="104"/>
        <v>0</v>
      </c>
      <c r="S220" s="44" t="str">
        <f t="shared" si="68"/>
        <v>NIE</v>
      </c>
      <c r="Z220" s="63">
        <f t="shared" si="69"/>
        <v>0</v>
      </c>
      <c r="AA220" s="46">
        <f t="shared" si="105"/>
        <v>0</v>
      </c>
      <c r="AE220" s="64">
        <f t="shared" si="70"/>
        <v>0</v>
      </c>
      <c r="AF220" s="65">
        <f t="shared" si="106"/>
        <v>0</v>
      </c>
      <c r="AJ220" s="127">
        <f t="shared" si="71"/>
        <v>0</v>
      </c>
      <c r="AK220" s="128">
        <f t="shared" si="107"/>
        <v>0</v>
      </c>
      <c r="AL220" s="38">
        <f t="shared" si="86"/>
        <v>0</v>
      </c>
      <c r="AM220" s="63">
        <f t="shared" si="72"/>
        <v>18</v>
      </c>
    </row>
    <row r="221" spans="8:39" ht="12.75">
      <c r="H221" s="59">
        <v>1</v>
      </c>
      <c r="K221" s="165">
        <f t="shared" si="100"/>
        <v>0</v>
      </c>
      <c r="L221" s="174">
        <f t="shared" si="101"/>
        <v>0.6</v>
      </c>
      <c r="M221" s="174">
        <f t="shared" si="65"/>
        <v>0.09</v>
      </c>
      <c r="N221" s="174">
        <f t="shared" si="66"/>
        <v>0.51</v>
      </c>
      <c r="O221" s="38">
        <v>60</v>
      </c>
      <c r="P221" s="60">
        <f t="shared" si="102"/>
        <v>0</v>
      </c>
      <c r="Q221" s="42" t="str">
        <f t="shared" si="103"/>
        <v>NIE</v>
      </c>
      <c r="R221" s="43">
        <f t="shared" si="104"/>
        <v>0</v>
      </c>
      <c r="S221" s="44" t="str">
        <f t="shared" si="68"/>
        <v>NIE</v>
      </c>
      <c r="Z221" s="63">
        <f t="shared" si="69"/>
        <v>0</v>
      </c>
      <c r="AA221" s="46">
        <f t="shared" si="105"/>
        <v>0</v>
      </c>
      <c r="AE221" s="64">
        <f t="shared" si="70"/>
        <v>0</v>
      </c>
      <c r="AF221" s="65">
        <f t="shared" si="106"/>
        <v>0</v>
      </c>
      <c r="AJ221" s="127">
        <f t="shared" si="71"/>
        <v>0</v>
      </c>
      <c r="AK221" s="128">
        <f t="shared" si="107"/>
        <v>0</v>
      </c>
      <c r="AL221" s="38">
        <f t="shared" si="86"/>
        <v>0</v>
      </c>
      <c r="AM221" s="63">
        <f t="shared" si="72"/>
        <v>18</v>
      </c>
    </row>
    <row r="222" spans="8:39" ht="12.75">
      <c r="H222" s="59">
        <v>1</v>
      </c>
      <c r="K222" s="165">
        <f t="shared" si="100"/>
        <v>0</v>
      </c>
      <c r="L222" s="174">
        <f t="shared" si="101"/>
        <v>0.6</v>
      </c>
      <c r="M222" s="174">
        <f t="shared" si="65"/>
        <v>0.09</v>
      </c>
      <c r="N222" s="174">
        <f t="shared" si="66"/>
        <v>0.51</v>
      </c>
      <c r="O222" s="38">
        <v>60</v>
      </c>
      <c r="P222" s="60">
        <f t="shared" si="102"/>
        <v>0</v>
      </c>
      <c r="Q222" s="42" t="str">
        <f t="shared" si="103"/>
        <v>NIE</v>
      </c>
      <c r="R222" s="43">
        <f t="shared" si="104"/>
        <v>0</v>
      </c>
      <c r="S222" s="44" t="str">
        <f t="shared" si="68"/>
        <v>NIE</v>
      </c>
      <c r="Z222" s="63">
        <f t="shared" si="69"/>
        <v>0</v>
      </c>
      <c r="AA222" s="46">
        <f t="shared" si="105"/>
        <v>0</v>
      </c>
      <c r="AE222" s="64">
        <f t="shared" si="70"/>
        <v>0</v>
      </c>
      <c r="AF222" s="65">
        <f t="shared" si="106"/>
        <v>0</v>
      </c>
      <c r="AJ222" s="127">
        <f t="shared" si="71"/>
        <v>0</v>
      </c>
      <c r="AK222" s="128">
        <f t="shared" si="107"/>
        <v>0</v>
      </c>
      <c r="AL222" s="38">
        <f t="shared" si="86"/>
        <v>0</v>
      </c>
      <c r="AM222" s="63">
        <f t="shared" si="72"/>
        <v>18</v>
      </c>
    </row>
    <row r="223" spans="8:39" ht="12.75">
      <c r="H223" s="59">
        <v>1</v>
      </c>
      <c r="K223" s="165">
        <f t="shared" si="100"/>
        <v>0</v>
      </c>
      <c r="L223" s="174">
        <f t="shared" si="101"/>
        <v>0.6</v>
      </c>
      <c r="M223" s="174">
        <f t="shared" si="65"/>
        <v>0.09</v>
      </c>
      <c r="N223" s="174">
        <f t="shared" si="66"/>
        <v>0.51</v>
      </c>
      <c r="O223" s="38">
        <v>60</v>
      </c>
      <c r="P223" s="60">
        <f t="shared" si="102"/>
        <v>0</v>
      </c>
      <c r="Q223" s="42" t="str">
        <f t="shared" si="103"/>
        <v>NIE</v>
      </c>
      <c r="R223" s="43">
        <f t="shared" si="104"/>
        <v>0</v>
      </c>
      <c r="S223" s="44" t="str">
        <f t="shared" si="68"/>
        <v>NIE</v>
      </c>
      <c r="Z223" s="63">
        <f t="shared" si="69"/>
        <v>0</v>
      </c>
      <c r="AA223" s="46">
        <f t="shared" si="105"/>
        <v>0</v>
      </c>
      <c r="AE223" s="64">
        <f t="shared" si="70"/>
        <v>0</v>
      </c>
      <c r="AF223" s="65">
        <f t="shared" si="106"/>
        <v>0</v>
      </c>
      <c r="AJ223" s="127">
        <f t="shared" si="71"/>
        <v>0</v>
      </c>
      <c r="AK223" s="128">
        <f t="shared" si="107"/>
        <v>0</v>
      </c>
      <c r="AL223" s="38">
        <f t="shared" si="86"/>
        <v>0</v>
      </c>
      <c r="AM223" s="63">
        <f t="shared" si="72"/>
        <v>18</v>
      </c>
    </row>
    <row r="224" spans="8:39" ht="12.75">
      <c r="H224" s="59">
        <v>1</v>
      </c>
      <c r="K224" s="165">
        <f t="shared" si="100"/>
        <v>0</v>
      </c>
      <c r="L224" s="174">
        <f t="shared" si="101"/>
        <v>0.6</v>
      </c>
      <c r="M224" s="174">
        <f t="shared" si="65"/>
        <v>0.09</v>
      </c>
      <c r="N224" s="174">
        <f t="shared" si="66"/>
        <v>0.51</v>
      </c>
      <c r="O224" s="38">
        <v>60</v>
      </c>
      <c r="P224" s="60">
        <f t="shared" si="102"/>
        <v>0</v>
      </c>
      <c r="Q224" s="42" t="str">
        <f t="shared" si="103"/>
        <v>NIE</v>
      </c>
      <c r="R224" s="43">
        <f t="shared" si="104"/>
        <v>0</v>
      </c>
      <c r="S224" s="44" t="str">
        <f t="shared" si="68"/>
        <v>NIE</v>
      </c>
      <c r="Z224" s="63">
        <f t="shared" si="69"/>
        <v>0</v>
      </c>
      <c r="AA224" s="46">
        <f t="shared" si="105"/>
        <v>0</v>
      </c>
      <c r="AE224" s="64">
        <f t="shared" si="70"/>
        <v>0</v>
      </c>
      <c r="AF224" s="65">
        <f t="shared" si="106"/>
        <v>0</v>
      </c>
      <c r="AJ224" s="127">
        <f t="shared" si="71"/>
        <v>0</v>
      </c>
      <c r="AK224" s="128">
        <f t="shared" si="107"/>
        <v>0</v>
      </c>
      <c r="AL224" s="38">
        <f t="shared" si="86"/>
        <v>0</v>
      </c>
      <c r="AM224" s="63">
        <f t="shared" si="72"/>
        <v>18</v>
      </c>
    </row>
    <row r="225" spans="8:39" ht="12.75">
      <c r="H225" s="59">
        <v>1</v>
      </c>
      <c r="K225" s="165">
        <f t="shared" si="100"/>
        <v>0</v>
      </c>
      <c r="L225" s="174">
        <f t="shared" si="101"/>
        <v>0.6</v>
      </c>
      <c r="M225" s="174">
        <f t="shared" si="65"/>
        <v>0.09</v>
      </c>
      <c r="N225" s="174">
        <f t="shared" si="66"/>
        <v>0.51</v>
      </c>
      <c r="O225" s="38">
        <v>60</v>
      </c>
      <c r="P225" s="60">
        <f t="shared" si="102"/>
        <v>0</v>
      </c>
      <c r="Q225" s="42" t="str">
        <f t="shared" si="103"/>
        <v>NIE</v>
      </c>
      <c r="R225" s="43">
        <f t="shared" si="104"/>
        <v>0</v>
      </c>
      <c r="S225" s="44" t="str">
        <f t="shared" si="68"/>
        <v>NIE</v>
      </c>
      <c r="Z225" s="63">
        <f t="shared" si="69"/>
        <v>0</v>
      </c>
      <c r="AA225" s="46">
        <f t="shared" si="105"/>
        <v>0</v>
      </c>
      <c r="AE225" s="64">
        <f t="shared" si="70"/>
        <v>0</v>
      </c>
      <c r="AF225" s="65">
        <f t="shared" si="106"/>
        <v>0</v>
      </c>
      <c r="AJ225" s="127">
        <f t="shared" si="71"/>
        <v>0</v>
      </c>
      <c r="AK225" s="128">
        <f t="shared" si="107"/>
        <v>0</v>
      </c>
      <c r="AL225" s="38">
        <f t="shared" si="86"/>
        <v>0</v>
      </c>
      <c r="AM225" s="63">
        <f t="shared" si="72"/>
        <v>18</v>
      </c>
    </row>
    <row r="226" spans="8:39" ht="12.75">
      <c r="H226" s="59">
        <v>1</v>
      </c>
      <c r="K226" s="165">
        <f t="shared" si="100"/>
        <v>0</v>
      </c>
      <c r="L226" s="174">
        <f t="shared" si="101"/>
        <v>0.6</v>
      </c>
      <c r="M226" s="174">
        <f t="shared" si="65"/>
        <v>0.09</v>
      </c>
      <c r="N226" s="174">
        <f t="shared" si="66"/>
        <v>0.51</v>
      </c>
      <c r="O226" s="38">
        <v>60</v>
      </c>
      <c r="P226" s="60">
        <f t="shared" si="102"/>
        <v>0</v>
      </c>
      <c r="Q226" s="42" t="str">
        <f t="shared" si="103"/>
        <v>NIE</v>
      </c>
      <c r="R226" s="43">
        <f t="shared" si="104"/>
        <v>0</v>
      </c>
      <c r="S226" s="44" t="str">
        <f t="shared" si="68"/>
        <v>NIE</v>
      </c>
      <c r="Z226" s="63">
        <f t="shared" si="69"/>
        <v>0</v>
      </c>
      <c r="AA226" s="46">
        <f t="shared" si="105"/>
        <v>0</v>
      </c>
      <c r="AE226" s="64">
        <f t="shared" si="70"/>
        <v>0</v>
      </c>
      <c r="AF226" s="65">
        <f t="shared" si="106"/>
        <v>0</v>
      </c>
      <c r="AJ226" s="127">
        <f t="shared" si="71"/>
        <v>0</v>
      </c>
      <c r="AK226" s="128">
        <f t="shared" si="107"/>
        <v>0</v>
      </c>
      <c r="AL226" s="38">
        <f t="shared" si="86"/>
        <v>0</v>
      </c>
      <c r="AM226" s="63">
        <f t="shared" si="72"/>
        <v>18</v>
      </c>
    </row>
    <row r="227" spans="8:39" ht="12.75">
      <c r="H227" s="59">
        <v>1</v>
      </c>
      <c r="K227" s="165">
        <f t="shared" si="100"/>
        <v>0</v>
      </c>
      <c r="L227" s="174">
        <f t="shared" si="101"/>
        <v>0.6</v>
      </c>
      <c r="M227" s="174">
        <f t="shared" ref="M227:M290" si="108">IF(J227="nie","nie dotyczy",L227*15%)</f>
        <v>0.09</v>
      </c>
      <c r="N227" s="174">
        <f t="shared" ref="N227:N290" si="109">IF(J227="nie","nie dotyczy",L227*85%)</f>
        <v>0.51</v>
      </c>
      <c r="O227" s="38">
        <v>60</v>
      </c>
      <c r="P227" s="60">
        <f t="shared" si="102"/>
        <v>0</v>
      </c>
      <c r="Q227" s="42" t="str">
        <f t="shared" si="103"/>
        <v>NIE</v>
      </c>
      <c r="R227" s="43">
        <f t="shared" si="104"/>
        <v>0</v>
      </c>
      <c r="S227" s="44" t="str">
        <f t="shared" ref="S227:S290" si="110">IF(P227&gt;=60%,"TAK","NIE")</f>
        <v>NIE</v>
      </c>
      <c r="Z227" s="63">
        <f t="shared" ref="Z227:Z290" si="111">SUM(X227:Y227)</f>
        <v>0</v>
      </c>
      <c r="AA227" s="46">
        <f t="shared" si="105"/>
        <v>0</v>
      </c>
      <c r="AE227" s="64">
        <f t="shared" ref="AE227:AE290" si="112">SUM(AC227:AD227)</f>
        <v>0</v>
      </c>
      <c r="AF227" s="65">
        <f t="shared" si="106"/>
        <v>0</v>
      </c>
      <c r="AJ227" s="127">
        <f t="shared" ref="AJ227:AJ290" si="113">SUM(AH227:AI227)</f>
        <v>0</v>
      </c>
      <c r="AK227" s="128">
        <f t="shared" si="107"/>
        <v>0</v>
      </c>
      <c r="AL227" s="38">
        <f t="shared" si="86"/>
        <v>0</v>
      </c>
      <c r="AM227" s="63">
        <f t="shared" ref="AM227:AM290" si="114">O227*30%</f>
        <v>18</v>
      </c>
    </row>
    <row r="228" spans="8:39" ht="12.75">
      <c r="H228" s="59">
        <v>1</v>
      </c>
      <c r="K228" s="165">
        <f t="shared" si="100"/>
        <v>0</v>
      </c>
      <c r="L228" s="174">
        <f t="shared" si="101"/>
        <v>0.6</v>
      </c>
      <c r="M228" s="174">
        <f t="shared" si="108"/>
        <v>0.09</v>
      </c>
      <c r="N228" s="174">
        <f t="shared" si="109"/>
        <v>0.51</v>
      </c>
      <c r="O228" s="38">
        <v>60</v>
      </c>
      <c r="P228" s="60">
        <f t="shared" si="102"/>
        <v>0</v>
      </c>
      <c r="Q228" s="42" t="str">
        <f t="shared" si="103"/>
        <v>NIE</v>
      </c>
      <c r="R228" s="43">
        <f t="shared" si="104"/>
        <v>0</v>
      </c>
      <c r="S228" s="44" t="str">
        <f t="shared" si="110"/>
        <v>NIE</v>
      </c>
      <c r="Z228" s="63">
        <f t="shared" si="111"/>
        <v>0</v>
      </c>
      <c r="AA228" s="46">
        <f t="shared" si="105"/>
        <v>0</v>
      </c>
      <c r="AE228" s="64">
        <f t="shared" si="112"/>
        <v>0</v>
      </c>
      <c r="AF228" s="65">
        <f t="shared" si="106"/>
        <v>0</v>
      </c>
      <c r="AJ228" s="127">
        <f t="shared" si="113"/>
        <v>0</v>
      </c>
      <c r="AK228" s="128">
        <f t="shared" si="107"/>
        <v>0</v>
      </c>
      <c r="AL228" s="38">
        <f t="shared" si="86"/>
        <v>0</v>
      </c>
      <c r="AM228" s="63">
        <f t="shared" si="114"/>
        <v>18</v>
      </c>
    </row>
    <row r="229" spans="8:39" ht="12.75">
      <c r="H229" s="59">
        <v>1</v>
      </c>
      <c r="K229" s="165">
        <f t="shared" si="100"/>
        <v>0</v>
      </c>
      <c r="L229" s="174">
        <f t="shared" si="101"/>
        <v>0.6</v>
      </c>
      <c r="M229" s="174">
        <f t="shared" si="108"/>
        <v>0.09</v>
      </c>
      <c r="N229" s="174">
        <f t="shared" si="109"/>
        <v>0.51</v>
      </c>
      <c r="O229" s="38">
        <v>60</v>
      </c>
      <c r="P229" s="60">
        <f t="shared" si="102"/>
        <v>0</v>
      </c>
      <c r="Q229" s="42" t="str">
        <f t="shared" si="103"/>
        <v>NIE</v>
      </c>
      <c r="R229" s="43">
        <f t="shared" si="104"/>
        <v>0</v>
      </c>
      <c r="S229" s="44" t="str">
        <f t="shared" si="110"/>
        <v>NIE</v>
      </c>
      <c r="Z229" s="63">
        <f t="shared" si="111"/>
        <v>0</v>
      </c>
      <c r="AA229" s="46">
        <f t="shared" si="105"/>
        <v>0</v>
      </c>
      <c r="AE229" s="64">
        <f t="shared" si="112"/>
        <v>0</v>
      </c>
      <c r="AF229" s="65">
        <f t="shared" si="106"/>
        <v>0</v>
      </c>
      <c r="AJ229" s="127">
        <f t="shared" si="113"/>
        <v>0</v>
      </c>
      <c r="AK229" s="128">
        <f t="shared" si="107"/>
        <v>0</v>
      </c>
      <c r="AL229" s="38">
        <f t="shared" si="86"/>
        <v>0</v>
      </c>
      <c r="AM229" s="63">
        <f t="shared" si="114"/>
        <v>18</v>
      </c>
    </row>
    <row r="230" spans="8:39" ht="12.75">
      <c r="H230" s="59">
        <v>1</v>
      </c>
      <c r="K230" s="165">
        <f t="shared" si="100"/>
        <v>0</v>
      </c>
      <c r="L230" s="174">
        <f t="shared" si="101"/>
        <v>0.6</v>
      </c>
      <c r="M230" s="174">
        <f t="shared" si="108"/>
        <v>0.09</v>
      </c>
      <c r="N230" s="174">
        <f t="shared" si="109"/>
        <v>0.51</v>
      </c>
      <c r="O230" s="38">
        <v>60</v>
      </c>
      <c r="P230" s="60">
        <f t="shared" si="102"/>
        <v>0</v>
      </c>
      <c r="Q230" s="42" t="str">
        <f t="shared" si="103"/>
        <v>NIE</v>
      </c>
      <c r="R230" s="43">
        <f t="shared" si="104"/>
        <v>0</v>
      </c>
      <c r="S230" s="44" t="str">
        <f t="shared" si="110"/>
        <v>NIE</v>
      </c>
      <c r="Z230" s="63">
        <f t="shared" si="111"/>
        <v>0</v>
      </c>
      <c r="AA230" s="46">
        <f t="shared" si="105"/>
        <v>0</v>
      </c>
      <c r="AE230" s="64">
        <f t="shared" si="112"/>
        <v>0</v>
      </c>
      <c r="AF230" s="65">
        <f t="shared" si="106"/>
        <v>0</v>
      </c>
      <c r="AJ230" s="127">
        <f t="shared" si="113"/>
        <v>0</v>
      </c>
      <c r="AK230" s="128">
        <f t="shared" si="107"/>
        <v>0</v>
      </c>
      <c r="AL230" s="38">
        <f t="shared" si="86"/>
        <v>0</v>
      </c>
      <c r="AM230" s="63">
        <f t="shared" si="114"/>
        <v>18</v>
      </c>
    </row>
    <row r="231" spans="8:39" ht="12.75">
      <c r="H231" s="59">
        <v>1</v>
      </c>
      <c r="K231" s="165">
        <f t="shared" si="100"/>
        <v>0</v>
      </c>
      <c r="L231" s="174">
        <f t="shared" si="101"/>
        <v>0.6</v>
      </c>
      <c r="M231" s="174">
        <f t="shared" si="108"/>
        <v>0.09</v>
      </c>
      <c r="N231" s="174">
        <f t="shared" si="109"/>
        <v>0.51</v>
      </c>
      <c r="O231" s="38">
        <v>60</v>
      </c>
      <c r="P231" s="60">
        <f t="shared" si="102"/>
        <v>0</v>
      </c>
      <c r="Q231" s="42" t="str">
        <f t="shared" si="103"/>
        <v>NIE</v>
      </c>
      <c r="R231" s="43">
        <f t="shared" si="104"/>
        <v>0</v>
      </c>
      <c r="S231" s="44" t="str">
        <f t="shared" si="110"/>
        <v>NIE</v>
      </c>
      <c r="Z231" s="63">
        <f t="shared" si="111"/>
        <v>0</v>
      </c>
      <c r="AA231" s="46">
        <f t="shared" si="105"/>
        <v>0</v>
      </c>
      <c r="AE231" s="64">
        <f t="shared" si="112"/>
        <v>0</v>
      </c>
      <c r="AF231" s="65">
        <f t="shared" si="106"/>
        <v>0</v>
      </c>
      <c r="AJ231" s="127">
        <f t="shared" si="113"/>
        <v>0</v>
      </c>
      <c r="AK231" s="128">
        <f t="shared" si="107"/>
        <v>0</v>
      </c>
      <c r="AL231" s="38">
        <f t="shared" si="86"/>
        <v>0</v>
      </c>
      <c r="AM231" s="63">
        <f t="shared" si="114"/>
        <v>18</v>
      </c>
    </row>
    <row r="232" spans="8:39" ht="12.75">
      <c r="H232" s="59">
        <v>1</v>
      </c>
      <c r="K232" s="165">
        <f t="shared" si="100"/>
        <v>0</v>
      </c>
      <c r="L232" s="174">
        <f t="shared" si="101"/>
        <v>0.6</v>
      </c>
      <c r="M232" s="174">
        <f t="shared" si="108"/>
        <v>0.09</v>
      </c>
      <c r="N232" s="174">
        <f t="shared" si="109"/>
        <v>0.51</v>
      </c>
      <c r="O232" s="38">
        <v>60</v>
      </c>
      <c r="P232" s="60">
        <f t="shared" si="102"/>
        <v>0</v>
      </c>
      <c r="Q232" s="42" t="str">
        <f t="shared" si="103"/>
        <v>NIE</v>
      </c>
      <c r="R232" s="43">
        <f t="shared" si="104"/>
        <v>0</v>
      </c>
      <c r="S232" s="44" t="str">
        <f t="shared" si="110"/>
        <v>NIE</v>
      </c>
      <c r="Z232" s="63">
        <f t="shared" si="111"/>
        <v>0</v>
      </c>
      <c r="AA232" s="46">
        <f t="shared" si="105"/>
        <v>0</v>
      </c>
      <c r="AE232" s="64">
        <f t="shared" si="112"/>
        <v>0</v>
      </c>
      <c r="AF232" s="65">
        <f t="shared" si="106"/>
        <v>0</v>
      </c>
      <c r="AJ232" s="127">
        <f t="shared" si="113"/>
        <v>0</v>
      </c>
      <c r="AK232" s="128">
        <f t="shared" si="107"/>
        <v>0</v>
      </c>
      <c r="AL232" s="38">
        <f t="shared" si="86"/>
        <v>0</v>
      </c>
      <c r="AM232" s="63">
        <f t="shared" si="114"/>
        <v>18</v>
      </c>
    </row>
    <row r="233" spans="8:39" ht="12.75">
      <c r="H233" s="59">
        <v>1</v>
      </c>
      <c r="K233" s="165">
        <f t="shared" si="100"/>
        <v>0</v>
      </c>
      <c r="L233" s="174">
        <f t="shared" si="101"/>
        <v>0.6</v>
      </c>
      <c r="M233" s="174">
        <f t="shared" si="108"/>
        <v>0.09</v>
      </c>
      <c r="N233" s="174">
        <f t="shared" si="109"/>
        <v>0.51</v>
      </c>
      <c r="O233" s="38">
        <v>60</v>
      </c>
      <c r="P233" s="60">
        <f t="shared" si="102"/>
        <v>0</v>
      </c>
      <c r="Q233" s="42" t="str">
        <f t="shared" si="103"/>
        <v>NIE</v>
      </c>
      <c r="R233" s="43">
        <f t="shared" si="104"/>
        <v>0</v>
      </c>
      <c r="S233" s="44" t="str">
        <f t="shared" si="110"/>
        <v>NIE</v>
      </c>
      <c r="Z233" s="63">
        <f t="shared" si="111"/>
        <v>0</v>
      </c>
      <c r="AA233" s="46">
        <f t="shared" si="105"/>
        <v>0</v>
      </c>
      <c r="AE233" s="64">
        <f t="shared" si="112"/>
        <v>0</v>
      </c>
      <c r="AF233" s="65">
        <f t="shared" si="106"/>
        <v>0</v>
      </c>
      <c r="AJ233" s="127">
        <f t="shared" si="113"/>
        <v>0</v>
      </c>
      <c r="AK233" s="128">
        <f t="shared" si="107"/>
        <v>0</v>
      </c>
      <c r="AL233" s="38">
        <f t="shared" si="86"/>
        <v>0</v>
      </c>
      <c r="AM233" s="63">
        <f t="shared" si="114"/>
        <v>18</v>
      </c>
    </row>
    <row r="234" spans="8:39" ht="12.75">
      <c r="H234" s="59">
        <v>1</v>
      </c>
      <c r="K234" s="165">
        <f t="shared" si="100"/>
        <v>0</v>
      </c>
      <c r="L234" s="174">
        <f t="shared" si="101"/>
        <v>0.6</v>
      </c>
      <c r="M234" s="174">
        <f t="shared" si="108"/>
        <v>0.09</v>
      </c>
      <c r="N234" s="174">
        <f t="shared" si="109"/>
        <v>0.51</v>
      </c>
      <c r="O234" s="38">
        <v>60</v>
      </c>
      <c r="P234" s="60">
        <f t="shared" si="102"/>
        <v>0</v>
      </c>
      <c r="Q234" s="42" t="str">
        <f t="shared" si="103"/>
        <v>NIE</v>
      </c>
      <c r="R234" s="43">
        <f t="shared" si="104"/>
        <v>0</v>
      </c>
      <c r="S234" s="44" t="str">
        <f t="shared" si="110"/>
        <v>NIE</v>
      </c>
      <c r="Z234" s="63">
        <f t="shared" si="111"/>
        <v>0</v>
      </c>
      <c r="AA234" s="46">
        <f t="shared" si="105"/>
        <v>0</v>
      </c>
      <c r="AE234" s="64">
        <f t="shared" si="112"/>
        <v>0</v>
      </c>
      <c r="AF234" s="65">
        <f t="shared" si="106"/>
        <v>0</v>
      </c>
      <c r="AJ234" s="127">
        <f t="shared" si="113"/>
        <v>0</v>
      </c>
      <c r="AK234" s="128">
        <f t="shared" si="107"/>
        <v>0</v>
      </c>
      <c r="AL234" s="38">
        <f t="shared" si="86"/>
        <v>0</v>
      </c>
      <c r="AM234" s="63">
        <f t="shared" si="114"/>
        <v>18</v>
      </c>
    </row>
    <row r="235" spans="8:39" ht="12.75">
      <c r="H235" s="59">
        <v>1</v>
      </c>
      <c r="K235" s="165">
        <f t="shared" si="100"/>
        <v>0</v>
      </c>
      <c r="L235" s="174">
        <f t="shared" si="101"/>
        <v>0.6</v>
      </c>
      <c r="M235" s="174">
        <f t="shared" si="108"/>
        <v>0.09</v>
      </c>
      <c r="N235" s="174">
        <f t="shared" si="109"/>
        <v>0.51</v>
      </c>
      <c r="O235" s="38">
        <v>60</v>
      </c>
      <c r="P235" s="60">
        <f t="shared" si="102"/>
        <v>0</v>
      </c>
      <c r="Q235" s="42" t="str">
        <f t="shared" ref="Q235:Q298" si="115">IF(OR(AND(AA235&lt;60%,AF235&lt;60%),AND(AA235&gt;=60%,AF235&lt;60%,AL235&lt;=AM235),AND(AA235&gt;=60%,AF235&gt;=60%,AL235&lt;=AM235),AND(AA235&lt;60%,AF235&gt;=60%,AL235&lt;=AM235)),"NIE","TAK")</f>
        <v>NIE</v>
      </c>
      <c r="R235" s="43">
        <f t="shared" si="104"/>
        <v>0</v>
      </c>
      <c r="S235" s="44" t="str">
        <f t="shared" si="110"/>
        <v>NIE</v>
      </c>
      <c r="Z235" s="63">
        <f t="shared" si="111"/>
        <v>0</v>
      </c>
      <c r="AA235" s="46">
        <f t="shared" si="105"/>
        <v>0</v>
      </c>
      <c r="AE235" s="64">
        <f t="shared" si="112"/>
        <v>0</v>
      </c>
      <c r="AF235" s="65">
        <f t="shared" si="106"/>
        <v>0</v>
      </c>
      <c r="AJ235" s="127">
        <f t="shared" si="113"/>
        <v>0</v>
      </c>
      <c r="AK235" s="128">
        <f t="shared" si="107"/>
        <v>0</v>
      </c>
      <c r="AL235" s="38">
        <f t="shared" si="86"/>
        <v>0</v>
      </c>
      <c r="AM235" s="63">
        <f t="shared" si="114"/>
        <v>18</v>
      </c>
    </row>
    <row r="236" spans="8:39" ht="12.75">
      <c r="H236" s="59">
        <v>1</v>
      </c>
      <c r="K236" s="165">
        <f t="shared" si="100"/>
        <v>0</v>
      </c>
      <c r="L236" s="174">
        <f t="shared" si="101"/>
        <v>0.6</v>
      </c>
      <c r="M236" s="174">
        <f t="shared" si="108"/>
        <v>0.09</v>
      </c>
      <c r="N236" s="174">
        <f t="shared" si="109"/>
        <v>0.51</v>
      </c>
      <c r="O236" s="38">
        <v>60</v>
      </c>
      <c r="P236" s="60">
        <f t="shared" si="102"/>
        <v>0</v>
      </c>
      <c r="Q236" s="42" t="str">
        <f t="shared" si="115"/>
        <v>NIE</v>
      </c>
      <c r="R236" s="43">
        <f t="shared" si="104"/>
        <v>0</v>
      </c>
      <c r="S236" s="44" t="str">
        <f t="shared" si="110"/>
        <v>NIE</v>
      </c>
      <c r="Z236" s="63">
        <f t="shared" si="111"/>
        <v>0</v>
      </c>
      <c r="AA236" s="46">
        <f t="shared" si="105"/>
        <v>0</v>
      </c>
      <c r="AE236" s="64">
        <f t="shared" si="112"/>
        <v>0</v>
      </c>
      <c r="AF236" s="65">
        <f t="shared" si="106"/>
        <v>0</v>
      </c>
      <c r="AJ236" s="127">
        <f t="shared" si="113"/>
        <v>0</v>
      </c>
      <c r="AK236" s="128">
        <f t="shared" si="107"/>
        <v>0</v>
      </c>
      <c r="AL236" s="38">
        <f t="shared" si="86"/>
        <v>0</v>
      </c>
      <c r="AM236" s="63">
        <f t="shared" si="114"/>
        <v>18</v>
      </c>
    </row>
    <row r="237" spans="8:39" ht="12.75">
      <c r="H237" s="59">
        <v>1</v>
      </c>
      <c r="K237" s="165">
        <f t="shared" si="100"/>
        <v>0</v>
      </c>
      <c r="L237" s="174">
        <f t="shared" si="101"/>
        <v>0.6</v>
      </c>
      <c r="M237" s="174">
        <f t="shared" si="108"/>
        <v>0.09</v>
      </c>
      <c r="N237" s="174">
        <f t="shared" si="109"/>
        <v>0.51</v>
      </c>
      <c r="O237" s="38">
        <v>60</v>
      </c>
      <c r="P237" s="60">
        <f t="shared" si="102"/>
        <v>0</v>
      </c>
      <c r="Q237" s="42" t="str">
        <f t="shared" si="115"/>
        <v>NIE</v>
      </c>
      <c r="R237" s="43">
        <f t="shared" si="104"/>
        <v>0</v>
      </c>
      <c r="S237" s="44" t="str">
        <f t="shared" si="110"/>
        <v>NIE</v>
      </c>
      <c r="Z237" s="63">
        <f t="shared" si="111"/>
        <v>0</v>
      </c>
      <c r="AA237" s="46">
        <f t="shared" si="105"/>
        <v>0</v>
      </c>
      <c r="AE237" s="64">
        <f t="shared" si="112"/>
        <v>0</v>
      </c>
      <c r="AF237" s="65">
        <f t="shared" si="106"/>
        <v>0</v>
      </c>
      <c r="AJ237" s="127">
        <f t="shared" si="113"/>
        <v>0</v>
      </c>
      <c r="AK237" s="128">
        <f t="shared" si="107"/>
        <v>0</v>
      </c>
      <c r="AL237" s="38">
        <f t="shared" si="86"/>
        <v>0</v>
      </c>
      <c r="AM237" s="63">
        <f t="shared" si="114"/>
        <v>18</v>
      </c>
    </row>
    <row r="238" spans="8:39" ht="12.75">
      <c r="H238" s="59">
        <v>1</v>
      </c>
      <c r="K238" s="165">
        <f t="shared" si="100"/>
        <v>0</v>
      </c>
      <c r="L238" s="174">
        <f t="shared" si="101"/>
        <v>0.6</v>
      </c>
      <c r="M238" s="174">
        <f t="shared" si="108"/>
        <v>0.09</v>
      </c>
      <c r="N238" s="174">
        <f t="shared" si="109"/>
        <v>0.51</v>
      </c>
      <c r="O238" s="38">
        <v>60</v>
      </c>
      <c r="P238" s="60">
        <f t="shared" si="102"/>
        <v>0</v>
      </c>
      <c r="Q238" s="42" t="str">
        <f t="shared" si="115"/>
        <v>NIE</v>
      </c>
      <c r="R238" s="43">
        <f t="shared" si="104"/>
        <v>0</v>
      </c>
      <c r="S238" s="44" t="str">
        <f t="shared" si="110"/>
        <v>NIE</v>
      </c>
      <c r="Z238" s="63">
        <f t="shared" si="111"/>
        <v>0</v>
      </c>
      <c r="AA238" s="46">
        <f t="shared" si="105"/>
        <v>0</v>
      </c>
      <c r="AE238" s="64">
        <f t="shared" si="112"/>
        <v>0</v>
      </c>
      <c r="AF238" s="65">
        <f t="shared" si="106"/>
        <v>0</v>
      </c>
      <c r="AJ238" s="127">
        <f t="shared" si="113"/>
        <v>0</v>
      </c>
      <c r="AK238" s="128">
        <f t="shared" si="107"/>
        <v>0</v>
      </c>
      <c r="AL238" s="38">
        <f t="shared" si="86"/>
        <v>0</v>
      </c>
      <c r="AM238" s="63">
        <f t="shared" si="114"/>
        <v>18</v>
      </c>
    </row>
    <row r="239" spans="8:39" ht="12.75">
      <c r="H239" s="59">
        <v>1</v>
      </c>
      <c r="K239" s="165">
        <f t="shared" ref="K239:K270" si="116">IF(J239="nie","nie dotyczy",I239/H239)</f>
        <v>0</v>
      </c>
      <c r="L239" s="174">
        <f t="shared" ref="L239:L270" si="117">IF(J239="nie","nie dotyczy",H239*60%)</f>
        <v>0.6</v>
      </c>
      <c r="M239" s="174">
        <f t="shared" si="108"/>
        <v>0.09</v>
      </c>
      <c r="N239" s="174">
        <f t="shared" si="109"/>
        <v>0.51</v>
      </c>
      <c r="O239" s="38">
        <v>60</v>
      </c>
      <c r="P239" s="60">
        <f t="shared" si="102"/>
        <v>0</v>
      </c>
      <c r="Q239" s="42" t="str">
        <f t="shared" si="115"/>
        <v>NIE</v>
      </c>
      <c r="R239" s="43">
        <f t="shared" si="104"/>
        <v>0</v>
      </c>
      <c r="S239" s="44" t="str">
        <f t="shared" si="110"/>
        <v>NIE</v>
      </c>
      <c r="Z239" s="63">
        <f t="shared" si="111"/>
        <v>0</v>
      </c>
      <c r="AA239" s="46">
        <f t="shared" si="105"/>
        <v>0</v>
      </c>
      <c r="AE239" s="64">
        <f t="shared" si="112"/>
        <v>0</v>
      </c>
      <c r="AF239" s="65">
        <f t="shared" si="106"/>
        <v>0</v>
      </c>
      <c r="AJ239" s="127">
        <f t="shared" si="113"/>
        <v>0</v>
      </c>
      <c r="AK239" s="128">
        <f t="shared" si="107"/>
        <v>0</v>
      </c>
      <c r="AL239" s="38">
        <f t="shared" si="86"/>
        <v>0</v>
      </c>
      <c r="AM239" s="63">
        <f t="shared" si="114"/>
        <v>18</v>
      </c>
    </row>
    <row r="240" spans="8:39" ht="12.75">
      <c r="H240" s="59">
        <v>1</v>
      </c>
      <c r="K240" s="165">
        <f t="shared" si="116"/>
        <v>0</v>
      </c>
      <c r="L240" s="174">
        <f t="shared" si="117"/>
        <v>0.6</v>
      </c>
      <c r="M240" s="174">
        <f t="shared" si="108"/>
        <v>0.09</v>
      </c>
      <c r="N240" s="174">
        <f t="shared" si="109"/>
        <v>0.51</v>
      </c>
      <c r="O240" s="38">
        <v>60</v>
      </c>
      <c r="P240" s="60">
        <f t="shared" si="102"/>
        <v>0</v>
      </c>
      <c r="Q240" s="42" t="str">
        <f t="shared" si="115"/>
        <v>NIE</v>
      </c>
      <c r="R240" s="43">
        <f t="shared" si="104"/>
        <v>0</v>
      </c>
      <c r="S240" s="44" t="str">
        <f t="shared" si="110"/>
        <v>NIE</v>
      </c>
      <c r="Z240" s="63">
        <f t="shared" si="111"/>
        <v>0</v>
      </c>
      <c r="AA240" s="46">
        <f t="shared" si="105"/>
        <v>0</v>
      </c>
      <c r="AE240" s="64">
        <f t="shared" si="112"/>
        <v>0</v>
      </c>
      <c r="AF240" s="65">
        <f t="shared" si="106"/>
        <v>0</v>
      </c>
      <c r="AJ240" s="127">
        <f t="shared" si="113"/>
        <v>0</v>
      </c>
      <c r="AK240" s="128">
        <f t="shared" si="107"/>
        <v>0</v>
      </c>
      <c r="AL240" s="38">
        <f t="shared" si="86"/>
        <v>0</v>
      </c>
      <c r="AM240" s="63">
        <f t="shared" si="114"/>
        <v>18</v>
      </c>
    </row>
    <row r="241" spans="8:39" ht="12.75">
      <c r="H241" s="59">
        <v>1</v>
      </c>
      <c r="K241" s="165">
        <f t="shared" si="116"/>
        <v>0</v>
      </c>
      <c r="L241" s="174">
        <f t="shared" si="117"/>
        <v>0.6</v>
      </c>
      <c r="M241" s="174">
        <f t="shared" si="108"/>
        <v>0.09</v>
      </c>
      <c r="N241" s="174">
        <f t="shared" si="109"/>
        <v>0.51</v>
      </c>
      <c r="O241" s="38">
        <v>60</v>
      </c>
      <c r="P241" s="60">
        <f t="shared" si="102"/>
        <v>0</v>
      </c>
      <c r="Q241" s="42" t="str">
        <f t="shared" si="115"/>
        <v>NIE</v>
      </c>
      <c r="R241" s="43">
        <f t="shared" si="104"/>
        <v>0</v>
      </c>
      <c r="S241" s="44" t="str">
        <f t="shared" si="110"/>
        <v>NIE</v>
      </c>
      <c r="Z241" s="63">
        <f t="shared" si="111"/>
        <v>0</v>
      </c>
      <c r="AA241" s="46">
        <f t="shared" si="105"/>
        <v>0</v>
      </c>
      <c r="AE241" s="64">
        <f t="shared" si="112"/>
        <v>0</v>
      </c>
      <c r="AF241" s="65">
        <f t="shared" si="106"/>
        <v>0</v>
      </c>
      <c r="AJ241" s="127">
        <f t="shared" si="113"/>
        <v>0</v>
      </c>
      <c r="AK241" s="128">
        <f t="shared" si="107"/>
        <v>0</v>
      </c>
      <c r="AL241" s="38">
        <f t="shared" si="86"/>
        <v>0</v>
      </c>
      <c r="AM241" s="63">
        <f t="shared" si="114"/>
        <v>18</v>
      </c>
    </row>
    <row r="242" spans="8:39" ht="12.75">
      <c r="H242" s="59">
        <v>1</v>
      </c>
      <c r="K242" s="165">
        <f t="shared" si="116"/>
        <v>0</v>
      </c>
      <c r="L242" s="174">
        <f t="shared" si="117"/>
        <v>0.6</v>
      </c>
      <c r="M242" s="174">
        <f t="shared" si="108"/>
        <v>0.09</v>
      </c>
      <c r="N242" s="174">
        <f t="shared" si="109"/>
        <v>0.51</v>
      </c>
      <c r="O242" s="38">
        <v>60</v>
      </c>
      <c r="P242" s="60">
        <f t="shared" si="102"/>
        <v>0</v>
      </c>
      <c r="Q242" s="42" t="str">
        <f t="shared" si="115"/>
        <v>NIE</v>
      </c>
      <c r="R242" s="43">
        <f t="shared" si="104"/>
        <v>0</v>
      </c>
      <c r="S242" s="44" t="str">
        <f t="shared" si="110"/>
        <v>NIE</v>
      </c>
      <c r="Z242" s="63">
        <f t="shared" si="111"/>
        <v>0</v>
      </c>
      <c r="AA242" s="46">
        <f t="shared" si="105"/>
        <v>0</v>
      </c>
      <c r="AE242" s="64">
        <f t="shared" si="112"/>
        <v>0</v>
      </c>
      <c r="AF242" s="65">
        <f t="shared" si="106"/>
        <v>0</v>
      </c>
      <c r="AJ242" s="127">
        <f t="shared" si="113"/>
        <v>0</v>
      </c>
      <c r="AK242" s="128">
        <f t="shared" si="107"/>
        <v>0</v>
      </c>
      <c r="AL242" s="38">
        <f t="shared" si="86"/>
        <v>0</v>
      </c>
      <c r="AM242" s="63">
        <f t="shared" si="114"/>
        <v>18</v>
      </c>
    </row>
    <row r="243" spans="8:39" ht="12.75">
      <c r="H243" s="59">
        <v>1</v>
      </c>
      <c r="K243" s="165">
        <f t="shared" si="116"/>
        <v>0</v>
      </c>
      <c r="L243" s="174">
        <f t="shared" si="117"/>
        <v>0.6</v>
      </c>
      <c r="M243" s="174">
        <f t="shared" si="108"/>
        <v>0.09</v>
      </c>
      <c r="N243" s="174">
        <f t="shared" si="109"/>
        <v>0.51</v>
      </c>
      <c r="O243" s="38">
        <v>60</v>
      </c>
      <c r="P243" s="60">
        <f t="shared" si="102"/>
        <v>0</v>
      </c>
      <c r="Q243" s="42" t="str">
        <f t="shared" si="115"/>
        <v>NIE</v>
      </c>
      <c r="R243" s="43">
        <f t="shared" si="104"/>
        <v>0</v>
      </c>
      <c r="S243" s="44" t="str">
        <f t="shared" si="110"/>
        <v>NIE</v>
      </c>
      <c r="Z243" s="63">
        <f t="shared" si="111"/>
        <v>0</v>
      </c>
      <c r="AA243" s="46">
        <f t="shared" si="105"/>
        <v>0</v>
      </c>
      <c r="AE243" s="64">
        <f t="shared" si="112"/>
        <v>0</v>
      </c>
      <c r="AF243" s="65">
        <f t="shared" si="106"/>
        <v>0</v>
      </c>
      <c r="AJ243" s="127">
        <f t="shared" si="113"/>
        <v>0</v>
      </c>
      <c r="AK243" s="128">
        <f t="shared" si="107"/>
        <v>0</v>
      </c>
      <c r="AL243" s="38">
        <f t="shared" ref="AL243:AL306" si="118">IF((Z243-AE243)&gt;=0,(Z243-AE243),(Z243-AE243)*(-1))</f>
        <v>0</v>
      </c>
      <c r="AM243" s="63">
        <f t="shared" si="114"/>
        <v>18</v>
      </c>
    </row>
    <row r="244" spans="8:39" ht="12.75">
      <c r="H244" s="59">
        <v>1</v>
      </c>
      <c r="K244" s="165">
        <f t="shared" si="116"/>
        <v>0</v>
      </c>
      <c r="L244" s="174">
        <f t="shared" si="117"/>
        <v>0.6</v>
      </c>
      <c r="M244" s="174">
        <f t="shared" si="108"/>
        <v>0.09</v>
      </c>
      <c r="N244" s="174">
        <f t="shared" si="109"/>
        <v>0.51</v>
      </c>
      <c r="O244" s="38">
        <v>60</v>
      </c>
      <c r="P244" s="60">
        <f t="shared" si="102"/>
        <v>0</v>
      </c>
      <c r="Q244" s="42" t="str">
        <f t="shared" si="115"/>
        <v>NIE</v>
      </c>
      <c r="R244" s="43">
        <f t="shared" si="104"/>
        <v>0</v>
      </c>
      <c r="S244" s="44" t="str">
        <f t="shared" si="110"/>
        <v>NIE</v>
      </c>
      <c r="Z244" s="63">
        <f t="shared" si="111"/>
        <v>0</v>
      </c>
      <c r="AA244" s="46">
        <f t="shared" si="105"/>
        <v>0</v>
      </c>
      <c r="AE244" s="64">
        <f t="shared" si="112"/>
        <v>0</v>
      </c>
      <c r="AF244" s="65">
        <f t="shared" si="106"/>
        <v>0</v>
      </c>
      <c r="AJ244" s="127">
        <f t="shared" si="113"/>
        <v>0</v>
      </c>
      <c r="AK244" s="128">
        <f t="shared" si="107"/>
        <v>0</v>
      </c>
      <c r="AL244" s="38">
        <f t="shared" si="118"/>
        <v>0</v>
      </c>
      <c r="AM244" s="63">
        <f t="shared" si="114"/>
        <v>18</v>
      </c>
    </row>
    <row r="245" spans="8:39" ht="12.75">
      <c r="H245" s="59">
        <v>1</v>
      </c>
      <c r="K245" s="165">
        <f t="shared" si="116"/>
        <v>0</v>
      </c>
      <c r="L245" s="174">
        <f t="shared" si="117"/>
        <v>0.6</v>
      </c>
      <c r="M245" s="174">
        <f t="shared" si="108"/>
        <v>0.09</v>
      </c>
      <c r="N245" s="174">
        <f t="shared" si="109"/>
        <v>0.51</v>
      </c>
      <c r="O245" s="38">
        <v>60</v>
      </c>
      <c r="P245" s="60">
        <f t="shared" si="102"/>
        <v>0</v>
      </c>
      <c r="Q245" s="42" t="str">
        <f t="shared" si="115"/>
        <v>NIE</v>
      </c>
      <c r="R245" s="43">
        <f t="shared" si="104"/>
        <v>0</v>
      </c>
      <c r="S245" s="44" t="str">
        <f t="shared" si="110"/>
        <v>NIE</v>
      </c>
      <c r="Z245" s="63">
        <f t="shared" si="111"/>
        <v>0</v>
      </c>
      <c r="AA245" s="46">
        <f t="shared" si="105"/>
        <v>0</v>
      </c>
      <c r="AE245" s="64">
        <f t="shared" si="112"/>
        <v>0</v>
      </c>
      <c r="AF245" s="65">
        <f t="shared" si="106"/>
        <v>0</v>
      </c>
      <c r="AJ245" s="127">
        <f t="shared" si="113"/>
        <v>0</v>
      </c>
      <c r="AK245" s="128">
        <f t="shared" si="107"/>
        <v>0</v>
      </c>
      <c r="AL245" s="38">
        <f t="shared" si="118"/>
        <v>0</v>
      </c>
      <c r="AM245" s="63">
        <f t="shared" si="114"/>
        <v>18</v>
      </c>
    </row>
    <row r="246" spans="8:39" ht="12.75">
      <c r="H246" s="59">
        <v>1</v>
      </c>
      <c r="K246" s="165">
        <f t="shared" si="116"/>
        <v>0</v>
      </c>
      <c r="L246" s="174">
        <f t="shared" si="117"/>
        <v>0.6</v>
      </c>
      <c r="M246" s="174">
        <f t="shared" si="108"/>
        <v>0.09</v>
      </c>
      <c r="N246" s="174">
        <f t="shared" si="109"/>
        <v>0.51</v>
      </c>
      <c r="O246" s="38">
        <v>60</v>
      </c>
      <c r="P246" s="60">
        <f t="shared" si="102"/>
        <v>0</v>
      </c>
      <c r="Q246" s="42" t="str">
        <f t="shared" si="115"/>
        <v>NIE</v>
      </c>
      <c r="R246" s="43">
        <f t="shared" si="104"/>
        <v>0</v>
      </c>
      <c r="S246" s="44" t="str">
        <f t="shared" si="110"/>
        <v>NIE</v>
      </c>
      <c r="Z246" s="63">
        <f t="shared" si="111"/>
        <v>0</v>
      </c>
      <c r="AA246" s="46">
        <f t="shared" si="105"/>
        <v>0</v>
      </c>
      <c r="AE246" s="64">
        <f t="shared" si="112"/>
        <v>0</v>
      </c>
      <c r="AF246" s="65">
        <f t="shared" si="106"/>
        <v>0</v>
      </c>
      <c r="AJ246" s="127">
        <f t="shared" si="113"/>
        <v>0</v>
      </c>
      <c r="AK246" s="128">
        <f t="shared" si="107"/>
        <v>0</v>
      </c>
      <c r="AL246" s="38">
        <f t="shared" si="118"/>
        <v>0</v>
      </c>
      <c r="AM246" s="63">
        <f t="shared" si="114"/>
        <v>18</v>
      </c>
    </row>
    <row r="247" spans="8:39" ht="12.75">
      <c r="H247" s="59">
        <v>1</v>
      </c>
      <c r="K247" s="165">
        <f t="shared" si="116"/>
        <v>0</v>
      </c>
      <c r="L247" s="174">
        <f t="shared" si="117"/>
        <v>0.6</v>
      </c>
      <c r="M247" s="174">
        <f t="shared" si="108"/>
        <v>0.09</v>
      </c>
      <c r="N247" s="174">
        <f t="shared" si="109"/>
        <v>0.51</v>
      </c>
      <c r="O247" s="38">
        <v>60</v>
      </c>
      <c r="P247" s="60">
        <f t="shared" si="102"/>
        <v>0</v>
      </c>
      <c r="Q247" s="42" t="str">
        <f t="shared" si="115"/>
        <v>NIE</v>
      </c>
      <c r="R247" s="43">
        <f t="shared" si="104"/>
        <v>0</v>
      </c>
      <c r="S247" s="44" t="str">
        <f t="shared" si="110"/>
        <v>NIE</v>
      </c>
      <c r="Z247" s="63">
        <f t="shared" si="111"/>
        <v>0</v>
      </c>
      <c r="AA247" s="46">
        <f t="shared" si="105"/>
        <v>0</v>
      </c>
      <c r="AE247" s="64">
        <f t="shared" si="112"/>
        <v>0</v>
      </c>
      <c r="AF247" s="65">
        <f t="shared" si="106"/>
        <v>0</v>
      </c>
      <c r="AJ247" s="127">
        <f t="shared" si="113"/>
        <v>0</v>
      </c>
      <c r="AK247" s="128">
        <f t="shared" si="107"/>
        <v>0</v>
      </c>
      <c r="AL247" s="38">
        <f t="shared" si="118"/>
        <v>0</v>
      </c>
      <c r="AM247" s="63">
        <f t="shared" si="114"/>
        <v>18</v>
      </c>
    </row>
    <row r="248" spans="8:39" ht="12.75">
      <c r="H248" s="59">
        <v>1</v>
      </c>
      <c r="K248" s="165">
        <f t="shared" si="116"/>
        <v>0</v>
      </c>
      <c r="L248" s="174">
        <f t="shared" si="117"/>
        <v>0.6</v>
      </c>
      <c r="M248" s="174">
        <f t="shared" si="108"/>
        <v>0.09</v>
      </c>
      <c r="N248" s="174">
        <f t="shared" si="109"/>
        <v>0.51</v>
      </c>
      <c r="O248" s="38">
        <v>60</v>
      </c>
      <c r="P248" s="60">
        <f t="shared" si="102"/>
        <v>0</v>
      </c>
      <c r="Q248" s="42" t="str">
        <f t="shared" si="115"/>
        <v>NIE</v>
      </c>
      <c r="R248" s="43">
        <f t="shared" si="104"/>
        <v>0</v>
      </c>
      <c r="S248" s="44" t="str">
        <f t="shared" si="110"/>
        <v>NIE</v>
      </c>
      <c r="Z248" s="63">
        <f t="shared" si="111"/>
        <v>0</v>
      </c>
      <c r="AA248" s="46">
        <f t="shared" si="105"/>
        <v>0</v>
      </c>
      <c r="AE248" s="64">
        <f t="shared" si="112"/>
        <v>0</v>
      </c>
      <c r="AF248" s="65">
        <f t="shared" si="106"/>
        <v>0</v>
      </c>
      <c r="AJ248" s="127">
        <f t="shared" si="113"/>
        <v>0</v>
      </c>
      <c r="AK248" s="128">
        <f t="shared" si="107"/>
        <v>0</v>
      </c>
      <c r="AL248" s="38">
        <f t="shared" si="118"/>
        <v>0</v>
      </c>
      <c r="AM248" s="63">
        <f t="shared" si="114"/>
        <v>18</v>
      </c>
    </row>
    <row r="249" spans="8:39" ht="12.75">
      <c r="H249" s="59">
        <v>1</v>
      </c>
      <c r="K249" s="165">
        <f t="shared" si="116"/>
        <v>0</v>
      </c>
      <c r="L249" s="174">
        <f t="shared" si="117"/>
        <v>0.6</v>
      </c>
      <c r="M249" s="174">
        <f t="shared" si="108"/>
        <v>0.09</v>
      </c>
      <c r="N249" s="174">
        <f t="shared" si="109"/>
        <v>0.51</v>
      </c>
      <c r="O249" s="38">
        <v>60</v>
      </c>
      <c r="P249" s="60">
        <f t="shared" si="102"/>
        <v>0</v>
      </c>
      <c r="Q249" s="42" t="str">
        <f t="shared" si="115"/>
        <v>NIE</v>
      </c>
      <c r="R249" s="43">
        <f t="shared" si="104"/>
        <v>0</v>
      </c>
      <c r="S249" s="44" t="str">
        <f t="shared" si="110"/>
        <v>NIE</v>
      </c>
      <c r="Z249" s="63">
        <f t="shared" si="111"/>
        <v>0</v>
      </c>
      <c r="AA249" s="46">
        <f t="shared" si="105"/>
        <v>0</v>
      </c>
      <c r="AE249" s="64">
        <f t="shared" si="112"/>
        <v>0</v>
      </c>
      <c r="AF249" s="65">
        <f t="shared" si="106"/>
        <v>0</v>
      </c>
      <c r="AJ249" s="127">
        <f t="shared" si="113"/>
        <v>0</v>
      </c>
      <c r="AK249" s="128">
        <f t="shared" si="107"/>
        <v>0</v>
      </c>
      <c r="AL249" s="38">
        <f t="shared" si="118"/>
        <v>0</v>
      </c>
      <c r="AM249" s="63">
        <f t="shared" si="114"/>
        <v>18</v>
      </c>
    </row>
    <row r="250" spans="8:39" ht="12.75">
      <c r="H250" s="59">
        <v>1</v>
      </c>
      <c r="K250" s="165">
        <f t="shared" si="116"/>
        <v>0</v>
      </c>
      <c r="L250" s="174">
        <f t="shared" si="117"/>
        <v>0.6</v>
      </c>
      <c r="M250" s="174">
        <f t="shared" si="108"/>
        <v>0.09</v>
      </c>
      <c r="N250" s="174">
        <f t="shared" si="109"/>
        <v>0.51</v>
      </c>
      <c r="O250" s="38">
        <v>60</v>
      </c>
      <c r="P250" s="60">
        <f t="shared" si="102"/>
        <v>0</v>
      </c>
      <c r="Q250" s="42" t="str">
        <f t="shared" si="115"/>
        <v>NIE</v>
      </c>
      <c r="R250" s="43">
        <f t="shared" si="104"/>
        <v>0</v>
      </c>
      <c r="S250" s="44" t="str">
        <f t="shared" si="110"/>
        <v>NIE</v>
      </c>
      <c r="Z250" s="63">
        <f t="shared" si="111"/>
        <v>0</v>
      </c>
      <c r="AA250" s="46">
        <f t="shared" si="105"/>
        <v>0</v>
      </c>
      <c r="AE250" s="64">
        <f t="shared" si="112"/>
        <v>0</v>
      </c>
      <c r="AF250" s="65">
        <f t="shared" si="106"/>
        <v>0</v>
      </c>
      <c r="AJ250" s="127">
        <f t="shared" si="113"/>
        <v>0</v>
      </c>
      <c r="AK250" s="128">
        <f t="shared" si="107"/>
        <v>0</v>
      </c>
      <c r="AL250" s="38">
        <f t="shared" si="118"/>
        <v>0</v>
      </c>
      <c r="AM250" s="63">
        <f t="shared" si="114"/>
        <v>18</v>
      </c>
    </row>
    <row r="251" spans="8:39" ht="12.75">
      <c r="H251" s="59">
        <v>1</v>
      </c>
      <c r="K251" s="165">
        <f t="shared" si="116"/>
        <v>0</v>
      </c>
      <c r="L251" s="174">
        <f t="shared" si="117"/>
        <v>0.6</v>
      </c>
      <c r="M251" s="174">
        <f t="shared" si="108"/>
        <v>0.09</v>
      </c>
      <c r="N251" s="174">
        <f t="shared" si="109"/>
        <v>0.51</v>
      </c>
      <c r="O251" s="38">
        <v>60</v>
      </c>
      <c r="P251" s="60">
        <f t="shared" si="102"/>
        <v>0</v>
      </c>
      <c r="Q251" s="42" t="str">
        <f t="shared" si="115"/>
        <v>NIE</v>
      </c>
      <c r="R251" s="43">
        <f t="shared" si="104"/>
        <v>0</v>
      </c>
      <c r="S251" s="44" t="str">
        <f t="shared" si="110"/>
        <v>NIE</v>
      </c>
      <c r="Z251" s="63">
        <f t="shared" si="111"/>
        <v>0</v>
      </c>
      <c r="AA251" s="46">
        <f t="shared" si="105"/>
        <v>0</v>
      </c>
      <c r="AE251" s="64">
        <f t="shared" si="112"/>
        <v>0</v>
      </c>
      <c r="AF251" s="65">
        <f t="shared" si="106"/>
        <v>0</v>
      </c>
      <c r="AJ251" s="127">
        <f t="shared" si="113"/>
        <v>0</v>
      </c>
      <c r="AK251" s="128">
        <f t="shared" si="107"/>
        <v>0</v>
      </c>
      <c r="AL251" s="38">
        <f t="shared" si="118"/>
        <v>0</v>
      </c>
      <c r="AM251" s="63">
        <f t="shared" si="114"/>
        <v>18</v>
      </c>
    </row>
    <row r="252" spans="8:39" ht="12.75">
      <c r="H252" s="59">
        <v>1</v>
      </c>
      <c r="K252" s="165">
        <f t="shared" si="116"/>
        <v>0</v>
      </c>
      <c r="L252" s="174">
        <f t="shared" si="117"/>
        <v>0.6</v>
      </c>
      <c r="M252" s="174">
        <f t="shared" si="108"/>
        <v>0.09</v>
      </c>
      <c r="N252" s="174">
        <f t="shared" si="109"/>
        <v>0.51</v>
      </c>
      <c r="O252" s="38">
        <v>60</v>
      </c>
      <c r="P252" s="60">
        <f t="shared" si="102"/>
        <v>0</v>
      </c>
      <c r="Q252" s="42" t="str">
        <f t="shared" si="115"/>
        <v>NIE</v>
      </c>
      <c r="R252" s="43">
        <f t="shared" si="104"/>
        <v>0</v>
      </c>
      <c r="S252" s="44" t="str">
        <f t="shared" si="110"/>
        <v>NIE</v>
      </c>
      <c r="Z252" s="63">
        <f t="shared" si="111"/>
        <v>0</v>
      </c>
      <c r="AA252" s="46">
        <f t="shared" si="105"/>
        <v>0</v>
      </c>
      <c r="AE252" s="64">
        <f t="shared" si="112"/>
        <v>0</v>
      </c>
      <c r="AF252" s="65">
        <f t="shared" si="106"/>
        <v>0</v>
      </c>
      <c r="AJ252" s="127">
        <f t="shared" si="113"/>
        <v>0</v>
      </c>
      <c r="AK252" s="128">
        <f t="shared" si="107"/>
        <v>0</v>
      </c>
      <c r="AL252" s="38">
        <f t="shared" si="118"/>
        <v>0</v>
      </c>
      <c r="AM252" s="63">
        <f t="shared" si="114"/>
        <v>18</v>
      </c>
    </row>
    <row r="253" spans="8:39" ht="12.75">
      <c r="H253" s="59">
        <v>1</v>
      </c>
      <c r="K253" s="165">
        <f t="shared" si="116"/>
        <v>0</v>
      </c>
      <c r="L253" s="174">
        <f t="shared" si="117"/>
        <v>0.6</v>
      </c>
      <c r="M253" s="174">
        <f t="shared" si="108"/>
        <v>0.09</v>
      </c>
      <c r="N253" s="174">
        <f t="shared" si="109"/>
        <v>0.51</v>
      </c>
      <c r="O253" s="38">
        <v>60</v>
      </c>
      <c r="P253" s="60">
        <f t="shared" si="102"/>
        <v>0</v>
      </c>
      <c r="Q253" s="42" t="str">
        <f t="shared" si="115"/>
        <v>NIE</v>
      </c>
      <c r="R253" s="43">
        <f t="shared" si="104"/>
        <v>0</v>
      </c>
      <c r="S253" s="44" t="str">
        <f t="shared" si="110"/>
        <v>NIE</v>
      </c>
      <c r="Z253" s="63">
        <f t="shared" si="111"/>
        <v>0</v>
      </c>
      <c r="AA253" s="46">
        <f t="shared" si="105"/>
        <v>0</v>
      </c>
      <c r="AE253" s="64">
        <f t="shared" si="112"/>
        <v>0</v>
      </c>
      <c r="AF253" s="65">
        <f t="shared" si="106"/>
        <v>0</v>
      </c>
      <c r="AJ253" s="127">
        <f t="shared" si="113"/>
        <v>0</v>
      </c>
      <c r="AK253" s="128">
        <f t="shared" si="107"/>
        <v>0</v>
      </c>
      <c r="AL253" s="38">
        <f t="shared" si="118"/>
        <v>0</v>
      </c>
      <c r="AM253" s="63">
        <f t="shared" si="114"/>
        <v>18</v>
      </c>
    </row>
    <row r="254" spans="8:39" ht="12.75">
      <c r="H254" s="59">
        <v>1</v>
      </c>
      <c r="K254" s="165">
        <f t="shared" si="116"/>
        <v>0</v>
      </c>
      <c r="L254" s="174">
        <f t="shared" si="117"/>
        <v>0.6</v>
      </c>
      <c r="M254" s="174">
        <f t="shared" si="108"/>
        <v>0.09</v>
      </c>
      <c r="N254" s="174">
        <f t="shared" si="109"/>
        <v>0.51</v>
      </c>
      <c r="O254" s="38">
        <v>60</v>
      </c>
      <c r="P254" s="60">
        <f t="shared" si="102"/>
        <v>0</v>
      </c>
      <c r="Q254" s="42" t="str">
        <f t="shared" si="115"/>
        <v>NIE</v>
      </c>
      <c r="R254" s="43">
        <f t="shared" si="104"/>
        <v>0</v>
      </c>
      <c r="S254" s="44" t="str">
        <f t="shared" si="110"/>
        <v>NIE</v>
      </c>
      <c r="Z254" s="63">
        <f t="shared" si="111"/>
        <v>0</v>
      </c>
      <c r="AA254" s="46">
        <f t="shared" si="105"/>
        <v>0</v>
      </c>
      <c r="AE254" s="64">
        <f t="shared" si="112"/>
        <v>0</v>
      </c>
      <c r="AF254" s="65">
        <f t="shared" si="106"/>
        <v>0</v>
      </c>
      <c r="AJ254" s="127">
        <f t="shared" si="113"/>
        <v>0</v>
      </c>
      <c r="AK254" s="128">
        <f t="shared" si="107"/>
        <v>0</v>
      </c>
      <c r="AL254" s="38">
        <f t="shared" si="118"/>
        <v>0</v>
      </c>
      <c r="AM254" s="63">
        <f t="shared" si="114"/>
        <v>18</v>
      </c>
    </row>
    <row r="255" spans="8:39" ht="12.75">
      <c r="H255" s="59">
        <v>1</v>
      </c>
      <c r="K255" s="165">
        <f t="shared" si="116"/>
        <v>0</v>
      </c>
      <c r="L255" s="174">
        <f t="shared" si="117"/>
        <v>0.6</v>
      </c>
      <c r="M255" s="174">
        <f t="shared" si="108"/>
        <v>0.09</v>
      </c>
      <c r="N255" s="174">
        <f t="shared" si="109"/>
        <v>0.51</v>
      </c>
      <c r="O255" s="38">
        <v>60</v>
      </c>
      <c r="P255" s="60">
        <f t="shared" si="102"/>
        <v>0</v>
      </c>
      <c r="Q255" s="42" t="str">
        <f t="shared" si="115"/>
        <v>NIE</v>
      </c>
      <c r="R255" s="43">
        <f t="shared" si="104"/>
        <v>0</v>
      </c>
      <c r="S255" s="44" t="str">
        <f t="shared" si="110"/>
        <v>NIE</v>
      </c>
      <c r="Z255" s="63">
        <f t="shared" si="111"/>
        <v>0</v>
      </c>
      <c r="AA255" s="46">
        <f t="shared" si="105"/>
        <v>0</v>
      </c>
      <c r="AE255" s="64">
        <f t="shared" si="112"/>
        <v>0</v>
      </c>
      <c r="AF255" s="65">
        <f t="shared" si="106"/>
        <v>0</v>
      </c>
      <c r="AJ255" s="127">
        <f t="shared" si="113"/>
        <v>0</v>
      </c>
      <c r="AK255" s="128">
        <f t="shared" si="107"/>
        <v>0</v>
      </c>
      <c r="AL255" s="38">
        <f t="shared" si="118"/>
        <v>0</v>
      </c>
      <c r="AM255" s="63">
        <f t="shared" si="114"/>
        <v>18</v>
      </c>
    </row>
    <row r="256" spans="8:39" ht="12.75">
      <c r="H256" s="59">
        <v>1</v>
      </c>
      <c r="K256" s="165">
        <f t="shared" si="116"/>
        <v>0</v>
      </c>
      <c r="L256" s="174">
        <f t="shared" si="117"/>
        <v>0.6</v>
      </c>
      <c r="M256" s="174">
        <f t="shared" si="108"/>
        <v>0.09</v>
      </c>
      <c r="N256" s="174">
        <f t="shared" si="109"/>
        <v>0.51</v>
      </c>
      <c r="O256" s="38">
        <v>60</v>
      </c>
      <c r="P256" s="60">
        <f t="shared" si="102"/>
        <v>0</v>
      </c>
      <c r="Q256" s="42" t="str">
        <f t="shared" si="115"/>
        <v>NIE</v>
      </c>
      <c r="R256" s="43">
        <f t="shared" si="104"/>
        <v>0</v>
      </c>
      <c r="S256" s="44" t="str">
        <f t="shared" si="110"/>
        <v>NIE</v>
      </c>
      <c r="Z256" s="63">
        <f t="shared" si="111"/>
        <v>0</v>
      </c>
      <c r="AA256" s="46">
        <f t="shared" si="105"/>
        <v>0</v>
      </c>
      <c r="AE256" s="64">
        <f t="shared" si="112"/>
        <v>0</v>
      </c>
      <c r="AF256" s="65">
        <f t="shared" si="106"/>
        <v>0</v>
      </c>
      <c r="AJ256" s="127">
        <f t="shared" si="113"/>
        <v>0</v>
      </c>
      <c r="AK256" s="128">
        <f t="shared" si="107"/>
        <v>0</v>
      </c>
      <c r="AL256" s="38">
        <f t="shared" si="118"/>
        <v>0</v>
      </c>
      <c r="AM256" s="63">
        <f t="shared" si="114"/>
        <v>18</v>
      </c>
    </row>
    <row r="257" spans="8:39" ht="12.75">
      <c r="H257" s="59">
        <v>1</v>
      </c>
      <c r="K257" s="165">
        <f t="shared" si="116"/>
        <v>0</v>
      </c>
      <c r="L257" s="174">
        <f t="shared" si="117"/>
        <v>0.6</v>
      </c>
      <c r="M257" s="174">
        <f t="shared" si="108"/>
        <v>0.09</v>
      </c>
      <c r="N257" s="174">
        <f t="shared" si="109"/>
        <v>0.51</v>
      </c>
      <c r="O257" s="38">
        <v>60</v>
      </c>
      <c r="P257" s="60">
        <f t="shared" si="102"/>
        <v>0</v>
      </c>
      <c r="Q257" s="42" t="str">
        <f t="shared" si="115"/>
        <v>NIE</v>
      </c>
      <c r="R257" s="43">
        <f t="shared" si="104"/>
        <v>0</v>
      </c>
      <c r="S257" s="44" t="str">
        <f t="shared" si="110"/>
        <v>NIE</v>
      </c>
      <c r="Z257" s="63">
        <f t="shared" si="111"/>
        <v>0</v>
      </c>
      <c r="AA257" s="46">
        <f t="shared" si="105"/>
        <v>0</v>
      </c>
      <c r="AE257" s="64">
        <f t="shared" si="112"/>
        <v>0</v>
      </c>
      <c r="AF257" s="65">
        <f t="shared" si="106"/>
        <v>0</v>
      </c>
      <c r="AJ257" s="127">
        <f t="shared" si="113"/>
        <v>0</v>
      </c>
      <c r="AK257" s="128">
        <f t="shared" si="107"/>
        <v>0</v>
      </c>
      <c r="AL257" s="38">
        <f t="shared" si="118"/>
        <v>0</v>
      </c>
      <c r="AM257" s="63">
        <f t="shared" si="114"/>
        <v>18</v>
      </c>
    </row>
    <row r="258" spans="8:39" ht="12.75">
      <c r="H258" s="59">
        <v>1</v>
      </c>
      <c r="K258" s="165">
        <f t="shared" si="116"/>
        <v>0</v>
      </c>
      <c r="L258" s="174">
        <f t="shared" si="117"/>
        <v>0.6</v>
      </c>
      <c r="M258" s="174">
        <f t="shared" si="108"/>
        <v>0.09</v>
      </c>
      <c r="N258" s="174">
        <f t="shared" si="109"/>
        <v>0.51</v>
      </c>
      <c r="O258" s="38">
        <v>60</v>
      </c>
      <c r="P258" s="60">
        <f t="shared" si="102"/>
        <v>0</v>
      </c>
      <c r="Q258" s="42" t="str">
        <f t="shared" si="115"/>
        <v>NIE</v>
      </c>
      <c r="R258" s="43">
        <f t="shared" si="104"/>
        <v>0</v>
      </c>
      <c r="S258" s="44" t="str">
        <f t="shared" si="110"/>
        <v>NIE</v>
      </c>
      <c r="Z258" s="63">
        <f t="shared" si="111"/>
        <v>0</v>
      </c>
      <c r="AA258" s="46">
        <f t="shared" si="105"/>
        <v>0</v>
      </c>
      <c r="AE258" s="64">
        <f t="shared" si="112"/>
        <v>0</v>
      </c>
      <c r="AF258" s="65">
        <f t="shared" si="106"/>
        <v>0</v>
      </c>
      <c r="AJ258" s="127">
        <f t="shared" si="113"/>
        <v>0</v>
      </c>
      <c r="AK258" s="128">
        <f t="shared" si="107"/>
        <v>0</v>
      </c>
      <c r="AL258" s="38">
        <f t="shared" si="118"/>
        <v>0</v>
      </c>
      <c r="AM258" s="63">
        <f t="shared" si="114"/>
        <v>18</v>
      </c>
    </row>
    <row r="259" spans="8:39" ht="12.75">
      <c r="H259" s="59">
        <v>1</v>
      </c>
      <c r="K259" s="165">
        <f t="shared" si="116"/>
        <v>0</v>
      </c>
      <c r="L259" s="174">
        <f t="shared" si="117"/>
        <v>0.6</v>
      </c>
      <c r="M259" s="174">
        <f t="shared" si="108"/>
        <v>0.09</v>
      </c>
      <c r="N259" s="174">
        <f t="shared" si="109"/>
        <v>0.51</v>
      </c>
      <c r="O259" s="38">
        <v>60</v>
      </c>
      <c r="P259" s="60">
        <f t="shared" si="102"/>
        <v>0</v>
      </c>
      <c r="Q259" s="42" t="str">
        <f t="shared" si="115"/>
        <v>NIE</v>
      </c>
      <c r="R259" s="43">
        <f t="shared" si="104"/>
        <v>0</v>
      </c>
      <c r="S259" s="44" t="str">
        <f t="shared" si="110"/>
        <v>NIE</v>
      </c>
      <c r="Z259" s="63">
        <f t="shared" si="111"/>
        <v>0</v>
      </c>
      <c r="AA259" s="46">
        <f t="shared" si="105"/>
        <v>0</v>
      </c>
      <c r="AE259" s="64">
        <f t="shared" si="112"/>
        <v>0</v>
      </c>
      <c r="AF259" s="65">
        <f t="shared" si="106"/>
        <v>0</v>
      </c>
      <c r="AJ259" s="127">
        <f t="shared" si="113"/>
        <v>0</v>
      </c>
      <c r="AK259" s="128">
        <f t="shared" si="107"/>
        <v>0</v>
      </c>
      <c r="AL259" s="38">
        <f t="shared" si="118"/>
        <v>0</v>
      </c>
      <c r="AM259" s="63">
        <f t="shared" si="114"/>
        <v>18</v>
      </c>
    </row>
    <row r="260" spans="8:39" ht="12.75">
      <c r="H260" s="59">
        <v>1</v>
      </c>
      <c r="K260" s="165">
        <f t="shared" si="116"/>
        <v>0</v>
      </c>
      <c r="L260" s="174">
        <f t="shared" si="117"/>
        <v>0.6</v>
      </c>
      <c r="M260" s="174">
        <f t="shared" si="108"/>
        <v>0.09</v>
      </c>
      <c r="N260" s="174">
        <f t="shared" si="109"/>
        <v>0.51</v>
      </c>
      <c r="O260" s="38">
        <v>60</v>
      </c>
      <c r="P260" s="60">
        <f t="shared" si="102"/>
        <v>0</v>
      </c>
      <c r="Q260" s="42" t="str">
        <f t="shared" si="115"/>
        <v>NIE</v>
      </c>
      <c r="R260" s="43">
        <f t="shared" si="104"/>
        <v>0</v>
      </c>
      <c r="S260" s="44" t="str">
        <f t="shared" si="110"/>
        <v>NIE</v>
      </c>
      <c r="Z260" s="63">
        <f t="shared" si="111"/>
        <v>0</v>
      </c>
      <c r="AA260" s="46">
        <f t="shared" si="105"/>
        <v>0</v>
      </c>
      <c r="AE260" s="64">
        <f t="shared" si="112"/>
        <v>0</v>
      </c>
      <c r="AF260" s="65">
        <f t="shared" si="106"/>
        <v>0</v>
      </c>
      <c r="AJ260" s="127">
        <f t="shared" si="113"/>
        <v>0</v>
      </c>
      <c r="AK260" s="128">
        <f t="shared" si="107"/>
        <v>0</v>
      </c>
      <c r="AL260" s="38">
        <f t="shared" si="118"/>
        <v>0</v>
      </c>
      <c r="AM260" s="63">
        <f t="shared" si="114"/>
        <v>18</v>
      </c>
    </row>
    <row r="261" spans="8:39" ht="12.75">
      <c r="H261" s="59">
        <v>1</v>
      </c>
      <c r="K261" s="165">
        <f t="shared" si="116"/>
        <v>0</v>
      </c>
      <c r="L261" s="174">
        <f t="shared" si="117"/>
        <v>0.6</v>
      </c>
      <c r="M261" s="174">
        <f t="shared" si="108"/>
        <v>0.09</v>
      </c>
      <c r="N261" s="174">
        <f t="shared" si="109"/>
        <v>0.51</v>
      </c>
      <c r="O261" s="38">
        <v>60</v>
      </c>
      <c r="P261" s="60">
        <f t="shared" si="102"/>
        <v>0</v>
      </c>
      <c r="Q261" s="42" t="str">
        <f t="shared" si="115"/>
        <v>NIE</v>
      </c>
      <c r="R261" s="43">
        <f t="shared" si="104"/>
        <v>0</v>
      </c>
      <c r="S261" s="44" t="str">
        <f t="shared" si="110"/>
        <v>NIE</v>
      </c>
      <c r="Z261" s="63">
        <f t="shared" si="111"/>
        <v>0</v>
      </c>
      <c r="AA261" s="46">
        <f t="shared" si="105"/>
        <v>0</v>
      </c>
      <c r="AE261" s="64">
        <f t="shared" si="112"/>
        <v>0</v>
      </c>
      <c r="AF261" s="65">
        <f t="shared" si="106"/>
        <v>0</v>
      </c>
      <c r="AJ261" s="127">
        <f t="shared" si="113"/>
        <v>0</v>
      </c>
      <c r="AK261" s="128">
        <f t="shared" si="107"/>
        <v>0</v>
      </c>
      <c r="AL261" s="38">
        <f t="shared" si="118"/>
        <v>0</v>
      </c>
      <c r="AM261" s="63">
        <f t="shared" si="114"/>
        <v>18</v>
      </c>
    </row>
    <row r="262" spans="8:39" ht="12.75">
      <c r="H262" s="59">
        <v>1</v>
      </c>
      <c r="K262" s="165">
        <f t="shared" si="116"/>
        <v>0</v>
      </c>
      <c r="L262" s="174">
        <f t="shared" si="117"/>
        <v>0.6</v>
      </c>
      <c r="M262" s="174">
        <f t="shared" si="108"/>
        <v>0.09</v>
      </c>
      <c r="N262" s="174">
        <f t="shared" si="109"/>
        <v>0.51</v>
      </c>
      <c r="O262" s="38">
        <v>60</v>
      </c>
      <c r="P262" s="60">
        <f t="shared" si="102"/>
        <v>0</v>
      </c>
      <c r="Q262" s="42" t="str">
        <f t="shared" si="115"/>
        <v>NIE</v>
      </c>
      <c r="R262" s="43">
        <f t="shared" si="104"/>
        <v>0</v>
      </c>
      <c r="S262" s="44" t="str">
        <f t="shared" si="110"/>
        <v>NIE</v>
      </c>
      <c r="Z262" s="63">
        <f t="shared" si="111"/>
        <v>0</v>
      </c>
      <c r="AA262" s="46">
        <f t="shared" si="105"/>
        <v>0</v>
      </c>
      <c r="AE262" s="64">
        <f t="shared" si="112"/>
        <v>0</v>
      </c>
      <c r="AF262" s="65">
        <f t="shared" si="106"/>
        <v>0</v>
      </c>
      <c r="AJ262" s="127">
        <f t="shared" si="113"/>
        <v>0</v>
      </c>
      <c r="AK262" s="128">
        <f t="shared" si="107"/>
        <v>0</v>
      </c>
      <c r="AL262" s="38">
        <f t="shared" si="118"/>
        <v>0</v>
      </c>
      <c r="AM262" s="63">
        <f t="shared" si="114"/>
        <v>18</v>
      </c>
    </row>
    <row r="263" spans="8:39" ht="12.75">
      <c r="H263" s="59">
        <v>1</v>
      </c>
      <c r="K263" s="165">
        <f t="shared" si="116"/>
        <v>0</v>
      </c>
      <c r="L263" s="174">
        <f t="shared" si="117"/>
        <v>0.6</v>
      </c>
      <c r="M263" s="174">
        <f t="shared" si="108"/>
        <v>0.09</v>
      </c>
      <c r="N263" s="174">
        <f t="shared" si="109"/>
        <v>0.51</v>
      </c>
      <c r="O263" s="38">
        <v>60</v>
      </c>
      <c r="P263" s="60">
        <f t="shared" si="102"/>
        <v>0</v>
      </c>
      <c r="Q263" s="42" t="str">
        <f t="shared" si="115"/>
        <v>NIE</v>
      </c>
      <c r="R263" s="43">
        <f t="shared" si="104"/>
        <v>0</v>
      </c>
      <c r="S263" s="44" t="str">
        <f t="shared" si="110"/>
        <v>NIE</v>
      </c>
      <c r="Z263" s="63">
        <f t="shared" si="111"/>
        <v>0</v>
      </c>
      <c r="AA263" s="46">
        <f t="shared" si="105"/>
        <v>0</v>
      </c>
      <c r="AE263" s="64">
        <f t="shared" si="112"/>
        <v>0</v>
      </c>
      <c r="AF263" s="65">
        <f t="shared" si="106"/>
        <v>0</v>
      </c>
      <c r="AJ263" s="127">
        <f t="shared" si="113"/>
        <v>0</v>
      </c>
      <c r="AK263" s="128">
        <f t="shared" si="107"/>
        <v>0</v>
      </c>
      <c r="AL263" s="38">
        <f t="shared" si="118"/>
        <v>0</v>
      </c>
      <c r="AM263" s="63">
        <f t="shared" si="114"/>
        <v>18</v>
      </c>
    </row>
    <row r="264" spans="8:39" ht="12.75">
      <c r="H264" s="59">
        <v>1</v>
      </c>
      <c r="K264" s="165">
        <f t="shared" si="116"/>
        <v>0</v>
      </c>
      <c r="L264" s="174">
        <f t="shared" si="117"/>
        <v>0.6</v>
      </c>
      <c r="M264" s="174">
        <f t="shared" si="108"/>
        <v>0.09</v>
      </c>
      <c r="N264" s="174">
        <f t="shared" si="109"/>
        <v>0.51</v>
      </c>
      <c r="O264" s="38">
        <v>60</v>
      </c>
      <c r="P264" s="60">
        <f t="shared" si="102"/>
        <v>0</v>
      </c>
      <c r="Q264" s="42" t="str">
        <f t="shared" si="115"/>
        <v>NIE</v>
      </c>
      <c r="R264" s="43">
        <f t="shared" si="104"/>
        <v>0</v>
      </c>
      <c r="S264" s="44" t="str">
        <f t="shared" si="110"/>
        <v>NIE</v>
      </c>
      <c r="Z264" s="63">
        <f t="shared" si="111"/>
        <v>0</v>
      </c>
      <c r="AA264" s="46">
        <f t="shared" si="105"/>
        <v>0</v>
      </c>
      <c r="AE264" s="64">
        <f t="shared" si="112"/>
        <v>0</v>
      </c>
      <c r="AF264" s="65">
        <f t="shared" si="106"/>
        <v>0</v>
      </c>
      <c r="AJ264" s="127">
        <f t="shared" si="113"/>
        <v>0</v>
      </c>
      <c r="AK264" s="128">
        <f t="shared" si="107"/>
        <v>0</v>
      </c>
      <c r="AL264" s="38">
        <f t="shared" si="118"/>
        <v>0</v>
      </c>
      <c r="AM264" s="63">
        <f t="shared" si="114"/>
        <v>18</v>
      </c>
    </row>
    <row r="265" spans="8:39" ht="12.75">
      <c r="H265" s="59">
        <v>1</v>
      </c>
      <c r="K265" s="165">
        <f t="shared" si="116"/>
        <v>0</v>
      </c>
      <c r="L265" s="174">
        <f t="shared" si="117"/>
        <v>0.6</v>
      </c>
      <c r="M265" s="174">
        <f t="shared" si="108"/>
        <v>0.09</v>
      </c>
      <c r="N265" s="174">
        <f t="shared" si="109"/>
        <v>0.51</v>
      </c>
      <c r="O265" s="38">
        <v>60</v>
      </c>
      <c r="P265" s="60">
        <f t="shared" si="102"/>
        <v>0</v>
      </c>
      <c r="Q265" s="42" t="str">
        <f t="shared" si="115"/>
        <v>NIE</v>
      </c>
      <c r="R265" s="43">
        <f t="shared" si="104"/>
        <v>0</v>
      </c>
      <c r="S265" s="44" t="str">
        <f t="shared" si="110"/>
        <v>NIE</v>
      </c>
      <c r="Z265" s="63">
        <f t="shared" si="111"/>
        <v>0</v>
      </c>
      <c r="AA265" s="46">
        <f t="shared" si="105"/>
        <v>0</v>
      </c>
      <c r="AE265" s="64">
        <f t="shared" si="112"/>
        <v>0</v>
      </c>
      <c r="AF265" s="65">
        <f t="shared" si="106"/>
        <v>0</v>
      </c>
      <c r="AJ265" s="127">
        <f t="shared" si="113"/>
        <v>0</v>
      </c>
      <c r="AK265" s="128">
        <f t="shared" si="107"/>
        <v>0</v>
      </c>
      <c r="AL265" s="38">
        <f t="shared" si="118"/>
        <v>0</v>
      </c>
      <c r="AM265" s="63">
        <f t="shared" si="114"/>
        <v>18</v>
      </c>
    </row>
    <row r="266" spans="8:39" ht="12.75">
      <c r="H266" s="59">
        <v>1</v>
      </c>
      <c r="K266" s="165">
        <f t="shared" si="116"/>
        <v>0</v>
      </c>
      <c r="L266" s="174">
        <f t="shared" si="117"/>
        <v>0.6</v>
      </c>
      <c r="M266" s="174">
        <f t="shared" si="108"/>
        <v>0.09</v>
      </c>
      <c r="N266" s="174">
        <f t="shared" si="109"/>
        <v>0.51</v>
      </c>
      <c r="O266" s="38">
        <v>60</v>
      </c>
      <c r="P266" s="60">
        <f t="shared" si="102"/>
        <v>0</v>
      </c>
      <c r="Q266" s="42" t="str">
        <f t="shared" si="115"/>
        <v>NIE</v>
      </c>
      <c r="R266" s="43">
        <f t="shared" si="104"/>
        <v>0</v>
      </c>
      <c r="S266" s="44" t="str">
        <f t="shared" si="110"/>
        <v>NIE</v>
      </c>
      <c r="Z266" s="63">
        <f t="shared" si="111"/>
        <v>0</v>
      </c>
      <c r="AA266" s="46">
        <f t="shared" si="105"/>
        <v>0</v>
      </c>
      <c r="AE266" s="64">
        <f t="shared" si="112"/>
        <v>0</v>
      </c>
      <c r="AF266" s="65">
        <f t="shared" si="106"/>
        <v>0</v>
      </c>
      <c r="AJ266" s="127">
        <f t="shared" si="113"/>
        <v>0</v>
      </c>
      <c r="AK266" s="128">
        <f t="shared" si="107"/>
        <v>0</v>
      </c>
      <c r="AL266" s="38">
        <f t="shared" si="118"/>
        <v>0</v>
      </c>
      <c r="AM266" s="63">
        <f t="shared" si="114"/>
        <v>18</v>
      </c>
    </row>
    <row r="267" spans="8:39" ht="12.75">
      <c r="H267" s="59">
        <v>1</v>
      </c>
      <c r="K267" s="165">
        <f t="shared" si="116"/>
        <v>0</v>
      </c>
      <c r="L267" s="174">
        <f t="shared" si="117"/>
        <v>0.6</v>
      </c>
      <c r="M267" s="174">
        <f t="shared" si="108"/>
        <v>0.09</v>
      </c>
      <c r="N267" s="174">
        <f t="shared" si="109"/>
        <v>0.51</v>
      </c>
      <c r="O267" s="38">
        <v>60</v>
      </c>
      <c r="P267" s="60">
        <f t="shared" si="102"/>
        <v>0</v>
      </c>
      <c r="Q267" s="42" t="str">
        <f t="shared" si="115"/>
        <v>NIE</v>
      </c>
      <c r="R267" s="43">
        <f t="shared" si="104"/>
        <v>0</v>
      </c>
      <c r="S267" s="44" t="str">
        <f t="shared" si="110"/>
        <v>NIE</v>
      </c>
      <c r="Z267" s="63">
        <f t="shared" si="111"/>
        <v>0</v>
      </c>
      <c r="AA267" s="46">
        <f t="shared" si="105"/>
        <v>0</v>
      </c>
      <c r="AE267" s="64">
        <f t="shared" si="112"/>
        <v>0</v>
      </c>
      <c r="AF267" s="65">
        <f t="shared" si="106"/>
        <v>0</v>
      </c>
      <c r="AJ267" s="127">
        <f t="shared" si="113"/>
        <v>0</v>
      </c>
      <c r="AK267" s="128">
        <f t="shared" si="107"/>
        <v>0</v>
      </c>
      <c r="AL267" s="38">
        <f t="shared" si="118"/>
        <v>0</v>
      </c>
      <c r="AM267" s="63">
        <f t="shared" si="114"/>
        <v>18</v>
      </c>
    </row>
    <row r="268" spans="8:39" ht="12.75">
      <c r="H268" s="59">
        <v>1</v>
      </c>
      <c r="K268" s="165">
        <f t="shared" si="116"/>
        <v>0</v>
      </c>
      <c r="L268" s="174">
        <f t="shared" si="117"/>
        <v>0.6</v>
      </c>
      <c r="M268" s="174">
        <f t="shared" si="108"/>
        <v>0.09</v>
      </c>
      <c r="N268" s="174">
        <f t="shared" si="109"/>
        <v>0.51</v>
      </c>
      <c r="O268" s="38">
        <v>60</v>
      </c>
      <c r="P268" s="60">
        <f t="shared" si="102"/>
        <v>0</v>
      </c>
      <c r="Q268" s="42" t="str">
        <f t="shared" si="115"/>
        <v>NIE</v>
      </c>
      <c r="R268" s="43">
        <f t="shared" si="104"/>
        <v>0</v>
      </c>
      <c r="S268" s="44" t="str">
        <f t="shared" si="110"/>
        <v>NIE</v>
      </c>
      <c r="Z268" s="63">
        <f t="shared" si="111"/>
        <v>0</v>
      </c>
      <c r="AA268" s="46">
        <f t="shared" si="105"/>
        <v>0</v>
      </c>
      <c r="AE268" s="64">
        <f t="shared" si="112"/>
        <v>0</v>
      </c>
      <c r="AF268" s="65">
        <f t="shared" si="106"/>
        <v>0</v>
      </c>
      <c r="AJ268" s="127">
        <f t="shared" si="113"/>
        <v>0</v>
      </c>
      <c r="AK268" s="128">
        <f t="shared" si="107"/>
        <v>0</v>
      </c>
      <c r="AL268" s="38">
        <f t="shared" si="118"/>
        <v>0</v>
      </c>
      <c r="AM268" s="63">
        <f t="shared" si="114"/>
        <v>18</v>
      </c>
    </row>
    <row r="269" spans="8:39" ht="12.75">
      <c r="H269" s="59">
        <v>1</v>
      </c>
      <c r="K269" s="165">
        <f t="shared" si="116"/>
        <v>0</v>
      </c>
      <c r="L269" s="174">
        <f t="shared" si="117"/>
        <v>0.6</v>
      </c>
      <c r="M269" s="174">
        <f t="shared" si="108"/>
        <v>0.09</v>
      </c>
      <c r="N269" s="174">
        <f t="shared" si="109"/>
        <v>0.51</v>
      </c>
      <c r="O269" s="38">
        <v>60</v>
      </c>
      <c r="P269" s="60">
        <f t="shared" si="102"/>
        <v>0</v>
      </c>
      <c r="Q269" s="42" t="str">
        <f t="shared" si="115"/>
        <v>NIE</v>
      </c>
      <c r="R269" s="43">
        <f t="shared" si="104"/>
        <v>0</v>
      </c>
      <c r="S269" s="44" t="str">
        <f t="shared" si="110"/>
        <v>NIE</v>
      </c>
      <c r="Z269" s="63">
        <f t="shared" si="111"/>
        <v>0</v>
      </c>
      <c r="AA269" s="46">
        <f t="shared" si="105"/>
        <v>0</v>
      </c>
      <c r="AE269" s="64">
        <f t="shared" si="112"/>
        <v>0</v>
      </c>
      <c r="AF269" s="65">
        <f t="shared" si="106"/>
        <v>0</v>
      </c>
      <c r="AJ269" s="127">
        <f t="shared" si="113"/>
        <v>0</v>
      </c>
      <c r="AK269" s="128">
        <f t="shared" si="107"/>
        <v>0</v>
      </c>
      <c r="AL269" s="38">
        <f t="shared" si="118"/>
        <v>0</v>
      </c>
      <c r="AM269" s="63">
        <f t="shared" si="114"/>
        <v>18</v>
      </c>
    </row>
    <row r="270" spans="8:39" ht="12.75">
      <c r="H270" s="59">
        <v>1</v>
      </c>
      <c r="K270" s="165">
        <f t="shared" si="116"/>
        <v>0</v>
      </c>
      <c r="L270" s="174">
        <f t="shared" si="117"/>
        <v>0.6</v>
      </c>
      <c r="M270" s="174">
        <f t="shared" si="108"/>
        <v>0.09</v>
      </c>
      <c r="N270" s="174">
        <f t="shared" si="109"/>
        <v>0.51</v>
      </c>
      <c r="O270" s="38">
        <v>60</v>
      </c>
      <c r="P270" s="60">
        <f t="shared" si="102"/>
        <v>0</v>
      </c>
      <c r="Q270" s="42" t="str">
        <f t="shared" si="115"/>
        <v>NIE</v>
      </c>
      <c r="R270" s="43">
        <f t="shared" si="104"/>
        <v>0</v>
      </c>
      <c r="S270" s="44" t="str">
        <f t="shared" si="110"/>
        <v>NIE</v>
      </c>
      <c r="Z270" s="63">
        <f t="shared" si="111"/>
        <v>0</v>
      </c>
      <c r="AA270" s="46">
        <f t="shared" si="105"/>
        <v>0</v>
      </c>
      <c r="AE270" s="64">
        <f t="shared" si="112"/>
        <v>0</v>
      </c>
      <c r="AF270" s="65">
        <f t="shared" si="106"/>
        <v>0</v>
      </c>
      <c r="AJ270" s="127">
        <f t="shared" si="113"/>
        <v>0</v>
      </c>
      <c r="AK270" s="128">
        <f t="shared" si="107"/>
        <v>0</v>
      </c>
      <c r="AL270" s="38">
        <f t="shared" si="118"/>
        <v>0</v>
      </c>
      <c r="AM270" s="63">
        <f t="shared" si="114"/>
        <v>18</v>
      </c>
    </row>
    <row r="271" spans="8:39" ht="12.75">
      <c r="H271" s="59">
        <v>1</v>
      </c>
      <c r="K271" s="165">
        <f t="shared" ref="K271:K295" si="119">IF(J271="nie","nie dotyczy",I271/H271)</f>
        <v>0</v>
      </c>
      <c r="L271" s="174">
        <f t="shared" ref="L271:L295" si="120">IF(J271="nie","nie dotyczy",H271*60%)</f>
        <v>0.6</v>
      </c>
      <c r="M271" s="174">
        <f t="shared" si="108"/>
        <v>0.09</v>
      </c>
      <c r="N271" s="174">
        <f t="shared" si="109"/>
        <v>0.51</v>
      </c>
      <c r="O271" s="38">
        <v>60</v>
      </c>
      <c r="P271" s="60">
        <f t="shared" ref="P271:P334" si="121">IF(Q271="tak",AK271,(AA271+AF271)/2)</f>
        <v>0</v>
      </c>
      <c r="Q271" s="42" t="str">
        <f t="shared" si="115"/>
        <v>NIE</v>
      </c>
      <c r="R271" s="43">
        <f t="shared" ref="R271:R334" si="122">IF(Q271="NIE",(Z271+AE271)/2,"III oceniający")</f>
        <v>0</v>
      </c>
      <c r="S271" s="44" t="str">
        <f t="shared" si="110"/>
        <v>NIE</v>
      </c>
      <c r="Z271" s="63">
        <f t="shared" si="111"/>
        <v>0</v>
      </c>
      <c r="AA271" s="46">
        <f t="shared" ref="AA271:AA334" si="123">Z271/O271</f>
        <v>0</v>
      </c>
      <c r="AE271" s="64">
        <f t="shared" si="112"/>
        <v>0</v>
      </c>
      <c r="AF271" s="65">
        <f t="shared" ref="AF271:AF334" si="124">AE271/O271</f>
        <v>0</v>
      </c>
      <c r="AJ271" s="127">
        <f t="shared" si="113"/>
        <v>0</v>
      </c>
      <c r="AK271" s="128">
        <f t="shared" ref="AK271:AK334" si="125">AJ271/O271</f>
        <v>0</v>
      </c>
      <c r="AL271" s="38">
        <f t="shared" si="118"/>
        <v>0</v>
      </c>
      <c r="AM271" s="63">
        <f t="shared" si="114"/>
        <v>18</v>
      </c>
    </row>
    <row r="272" spans="8:39" ht="12.75">
      <c r="H272" s="59">
        <v>1</v>
      </c>
      <c r="K272" s="165">
        <f t="shared" si="119"/>
        <v>0</v>
      </c>
      <c r="L272" s="174">
        <f t="shared" si="120"/>
        <v>0.6</v>
      </c>
      <c r="M272" s="174">
        <f t="shared" si="108"/>
        <v>0.09</v>
      </c>
      <c r="N272" s="174">
        <f t="shared" si="109"/>
        <v>0.51</v>
      </c>
      <c r="O272" s="38">
        <v>60</v>
      </c>
      <c r="P272" s="60">
        <f t="shared" si="121"/>
        <v>0</v>
      </c>
      <c r="Q272" s="42" t="str">
        <f t="shared" si="115"/>
        <v>NIE</v>
      </c>
      <c r="R272" s="43">
        <f t="shared" si="122"/>
        <v>0</v>
      </c>
      <c r="S272" s="44" t="str">
        <f t="shared" si="110"/>
        <v>NIE</v>
      </c>
      <c r="Z272" s="63">
        <f t="shared" si="111"/>
        <v>0</v>
      </c>
      <c r="AA272" s="46">
        <f t="shared" si="123"/>
        <v>0</v>
      </c>
      <c r="AE272" s="64">
        <f t="shared" si="112"/>
        <v>0</v>
      </c>
      <c r="AF272" s="65">
        <f t="shared" si="124"/>
        <v>0</v>
      </c>
      <c r="AJ272" s="127">
        <f t="shared" si="113"/>
        <v>0</v>
      </c>
      <c r="AK272" s="128">
        <f t="shared" si="125"/>
        <v>0</v>
      </c>
      <c r="AL272" s="38">
        <f t="shared" si="118"/>
        <v>0</v>
      </c>
      <c r="AM272" s="63">
        <f t="shared" si="114"/>
        <v>18</v>
      </c>
    </row>
    <row r="273" spans="8:39" ht="12.75">
      <c r="H273" s="59">
        <v>1</v>
      </c>
      <c r="K273" s="165">
        <f t="shared" si="119"/>
        <v>0</v>
      </c>
      <c r="L273" s="174">
        <f t="shared" si="120"/>
        <v>0.6</v>
      </c>
      <c r="M273" s="174">
        <f t="shared" si="108"/>
        <v>0.09</v>
      </c>
      <c r="N273" s="174">
        <f t="shared" si="109"/>
        <v>0.51</v>
      </c>
      <c r="O273" s="38">
        <v>60</v>
      </c>
      <c r="P273" s="60">
        <f t="shared" si="121"/>
        <v>0</v>
      </c>
      <c r="Q273" s="42" t="str">
        <f t="shared" si="115"/>
        <v>NIE</v>
      </c>
      <c r="R273" s="43">
        <f t="shared" si="122"/>
        <v>0</v>
      </c>
      <c r="S273" s="44" t="str">
        <f t="shared" si="110"/>
        <v>NIE</v>
      </c>
      <c r="Z273" s="63">
        <f t="shared" si="111"/>
        <v>0</v>
      </c>
      <c r="AA273" s="46">
        <f t="shared" si="123"/>
        <v>0</v>
      </c>
      <c r="AE273" s="64">
        <f t="shared" si="112"/>
        <v>0</v>
      </c>
      <c r="AF273" s="65">
        <f t="shared" si="124"/>
        <v>0</v>
      </c>
      <c r="AJ273" s="127">
        <f t="shared" si="113"/>
        <v>0</v>
      </c>
      <c r="AK273" s="128">
        <f t="shared" si="125"/>
        <v>0</v>
      </c>
      <c r="AL273" s="38">
        <f t="shared" si="118"/>
        <v>0</v>
      </c>
      <c r="AM273" s="63">
        <f t="shared" si="114"/>
        <v>18</v>
      </c>
    </row>
    <row r="274" spans="8:39" ht="12.75">
      <c r="H274" s="59">
        <v>1</v>
      </c>
      <c r="K274" s="165">
        <f t="shared" si="119"/>
        <v>0</v>
      </c>
      <c r="L274" s="174">
        <f t="shared" si="120"/>
        <v>0.6</v>
      </c>
      <c r="M274" s="174">
        <f t="shared" si="108"/>
        <v>0.09</v>
      </c>
      <c r="N274" s="174">
        <f t="shared" si="109"/>
        <v>0.51</v>
      </c>
      <c r="O274" s="38">
        <v>60</v>
      </c>
      <c r="P274" s="60">
        <f t="shared" si="121"/>
        <v>0</v>
      </c>
      <c r="Q274" s="42" t="str">
        <f t="shared" si="115"/>
        <v>NIE</v>
      </c>
      <c r="R274" s="43">
        <f t="shared" si="122"/>
        <v>0</v>
      </c>
      <c r="S274" s="44" t="str">
        <f t="shared" si="110"/>
        <v>NIE</v>
      </c>
      <c r="Z274" s="63">
        <f t="shared" si="111"/>
        <v>0</v>
      </c>
      <c r="AA274" s="46">
        <f t="shared" si="123"/>
        <v>0</v>
      </c>
      <c r="AE274" s="64">
        <f t="shared" si="112"/>
        <v>0</v>
      </c>
      <c r="AF274" s="65">
        <f t="shared" si="124"/>
        <v>0</v>
      </c>
      <c r="AJ274" s="127">
        <f t="shared" si="113"/>
        <v>0</v>
      </c>
      <c r="AK274" s="128">
        <f t="shared" si="125"/>
        <v>0</v>
      </c>
      <c r="AL274" s="38">
        <f t="shared" si="118"/>
        <v>0</v>
      </c>
      <c r="AM274" s="63">
        <f t="shared" si="114"/>
        <v>18</v>
      </c>
    </row>
    <row r="275" spans="8:39" ht="12.75">
      <c r="H275" s="59">
        <v>1</v>
      </c>
      <c r="K275" s="165">
        <f t="shared" si="119"/>
        <v>0</v>
      </c>
      <c r="L275" s="174">
        <f t="shared" si="120"/>
        <v>0.6</v>
      </c>
      <c r="M275" s="174">
        <f t="shared" si="108"/>
        <v>0.09</v>
      </c>
      <c r="N275" s="174">
        <f t="shared" si="109"/>
        <v>0.51</v>
      </c>
      <c r="O275" s="38">
        <v>60</v>
      </c>
      <c r="P275" s="60">
        <f t="shared" si="121"/>
        <v>0</v>
      </c>
      <c r="Q275" s="42" t="str">
        <f t="shared" si="115"/>
        <v>NIE</v>
      </c>
      <c r="R275" s="43">
        <f t="shared" si="122"/>
        <v>0</v>
      </c>
      <c r="S275" s="44" t="str">
        <f t="shared" si="110"/>
        <v>NIE</v>
      </c>
      <c r="Z275" s="63">
        <f t="shared" si="111"/>
        <v>0</v>
      </c>
      <c r="AA275" s="46">
        <f t="shared" si="123"/>
        <v>0</v>
      </c>
      <c r="AE275" s="64">
        <f t="shared" si="112"/>
        <v>0</v>
      </c>
      <c r="AF275" s="65">
        <f t="shared" si="124"/>
        <v>0</v>
      </c>
      <c r="AJ275" s="127">
        <f t="shared" si="113"/>
        <v>0</v>
      </c>
      <c r="AK275" s="128">
        <f t="shared" si="125"/>
        <v>0</v>
      </c>
      <c r="AL275" s="38">
        <f t="shared" si="118"/>
        <v>0</v>
      </c>
      <c r="AM275" s="63">
        <f t="shared" si="114"/>
        <v>18</v>
      </c>
    </row>
    <row r="276" spans="8:39" ht="12.75">
      <c r="H276" s="59">
        <v>1</v>
      </c>
      <c r="K276" s="165">
        <f t="shared" si="119"/>
        <v>0</v>
      </c>
      <c r="L276" s="174">
        <f t="shared" si="120"/>
        <v>0.6</v>
      </c>
      <c r="M276" s="174">
        <f t="shared" si="108"/>
        <v>0.09</v>
      </c>
      <c r="N276" s="174">
        <f t="shared" si="109"/>
        <v>0.51</v>
      </c>
      <c r="O276" s="38">
        <v>60</v>
      </c>
      <c r="P276" s="60">
        <f t="shared" si="121"/>
        <v>0</v>
      </c>
      <c r="Q276" s="42" t="str">
        <f t="shared" si="115"/>
        <v>NIE</v>
      </c>
      <c r="R276" s="43">
        <f t="shared" si="122"/>
        <v>0</v>
      </c>
      <c r="S276" s="44" t="str">
        <f t="shared" si="110"/>
        <v>NIE</v>
      </c>
      <c r="Z276" s="63">
        <f t="shared" si="111"/>
        <v>0</v>
      </c>
      <c r="AA276" s="46">
        <f t="shared" si="123"/>
        <v>0</v>
      </c>
      <c r="AE276" s="64">
        <f t="shared" si="112"/>
        <v>0</v>
      </c>
      <c r="AF276" s="65">
        <f t="shared" si="124"/>
        <v>0</v>
      </c>
      <c r="AJ276" s="127">
        <f t="shared" si="113"/>
        <v>0</v>
      </c>
      <c r="AK276" s="128">
        <f t="shared" si="125"/>
        <v>0</v>
      </c>
      <c r="AL276" s="38">
        <f t="shared" si="118"/>
        <v>0</v>
      </c>
      <c r="AM276" s="63">
        <f t="shared" si="114"/>
        <v>18</v>
      </c>
    </row>
    <row r="277" spans="8:39" ht="12.75">
      <c r="H277" s="59">
        <v>1</v>
      </c>
      <c r="K277" s="165">
        <f t="shared" si="119"/>
        <v>0</v>
      </c>
      <c r="L277" s="174">
        <f t="shared" si="120"/>
        <v>0.6</v>
      </c>
      <c r="M277" s="174">
        <f t="shared" si="108"/>
        <v>0.09</v>
      </c>
      <c r="N277" s="174">
        <f t="shared" si="109"/>
        <v>0.51</v>
      </c>
      <c r="O277" s="38">
        <v>60</v>
      </c>
      <c r="P277" s="60">
        <f t="shared" si="121"/>
        <v>0</v>
      </c>
      <c r="Q277" s="42" t="str">
        <f t="shared" si="115"/>
        <v>NIE</v>
      </c>
      <c r="R277" s="43">
        <f t="shared" si="122"/>
        <v>0</v>
      </c>
      <c r="S277" s="44" t="str">
        <f t="shared" si="110"/>
        <v>NIE</v>
      </c>
      <c r="Z277" s="63">
        <f t="shared" si="111"/>
        <v>0</v>
      </c>
      <c r="AA277" s="46">
        <f t="shared" si="123"/>
        <v>0</v>
      </c>
      <c r="AE277" s="64">
        <f t="shared" si="112"/>
        <v>0</v>
      </c>
      <c r="AF277" s="65">
        <f t="shared" si="124"/>
        <v>0</v>
      </c>
      <c r="AJ277" s="127">
        <f t="shared" si="113"/>
        <v>0</v>
      </c>
      <c r="AK277" s="128">
        <f t="shared" si="125"/>
        <v>0</v>
      </c>
      <c r="AL277" s="38">
        <f t="shared" si="118"/>
        <v>0</v>
      </c>
      <c r="AM277" s="63">
        <f t="shared" si="114"/>
        <v>18</v>
      </c>
    </row>
    <row r="278" spans="8:39" ht="12.75">
      <c r="H278" s="59">
        <v>1</v>
      </c>
      <c r="K278" s="165">
        <f t="shared" si="119"/>
        <v>0</v>
      </c>
      <c r="L278" s="174">
        <f t="shared" si="120"/>
        <v>0.6</v>
      </c>
      <c r="M278" s="174">
        <f t="shared" si="108"/>
        <v>0.09</v>
      </c>
      <c r="N278" s="174">
        <f t="shared" si="109"/>
        <v>0.51</v>
      </c>
      <c r="O278" s="38">
        <v>60</v>
      </c>
      <c r="P278" s="60">
        <f t="shared" si="121"/>
        <v>0</v>
      </c>
      <c r="Q278" s="42" t="str">
        <f t="shared" si="115"/>
        <v>NIE</v>
      </c>
      <c r="R278" s="43">
        <f t="shared" si="122"/>
        <v>0</v>
      </c>
      <c r="S278" s="44" t="str">
        <f t="shared" si="110"/>
        <v>NIE</v>
      </c>
      <c r="Z278" s="63">
        <f t="shared" si="111"/>
        <v>0</v>
      </c>
      <c r="AA278" s="46">
        <f t="shared" si="123"/>
        <v>0</v>
      </c>
      <c r="AE278" s="64">
        <f t="shared" si="112"/>
        <v>0</v>
      </c>
      <c r="AF278" s="65">
        <f t="shared" si="124"/>
        <v>0</v>
      </c>
      <c r="AJ278" s="127">
        <f t="shared" si="113"/>
        <v>0</v>
      </c>
      <c r="AK278" s="128">
        <f t="shared" si="125"/>
        <v>0</v>
      </c>
      <c r="AL278" s="38">
        <f t="shared" si="118"/>
        <v>0</v>
      </c>
      <c r="AM278" s="63">
        <f t="shared" si="114"/>
        <v>18</v>
      </c>
    </row>
    <row r="279" spans="8:39" ht="12.75">
      <c r="H279" s="59">
        <v>1</v>
      </c>
      <c r="K279" s="165">
        <f t="shared" si="119"/>
        <v>0</v>
      </c>
      <c r="L279" s="174">
        <f t="shared" si="120"/>
        <v>0.6</v>
      </c>
      <c r="M279" s="174">
        <f t="shared" si="108"/>
        <v>0.09</v>
      </c>
      <c r="N279" s="174">
        <f t="shared" si="109"/>
        <v>0.51</v>
      </c>
      <c r="O279" s="38">
        <v>60</v>
      </c>
      <c r="P279" s="60">
        <f t="shared" si="121"/>
        <v>0</v>
      </c>
      <c r="Q279" s="42" t="str">
        <f t="shared" si="115"/>
        <v>NIE</v>
      </c>
      <c r="R279" s="43">
        <f t="shared" si="122"/>
        <v>0</v>
      </c>
      <c r="S279" s="44" t="str">
        <f t="shared" si="110"/>
        <v>NIE</v>
      </c>
      <c r="Z279" s="63">
        <f t="shared" si="111"/>
        <v>0</v>
      </c>
      <c r="AA279" s="46">
        <f t="shared" si="123"/>
        <v>0</v>
      </c>
      <c r="AE279" s="64">
        <f t="shared" si="112"/>
        <v>0</v>
      </c>
      <c r="AF279" s="65">
        <f t="shared" si="124"/>
        <v>0</v>
      </c>
      <c r="AJ279" s="127">
        <f t="shared" si="113"/>
        <v>0</v>
      </c>
      <c r="AK279" s="128">
        <f t="shared" si="125"/>
        <v>0</v>
      </c>
      <c r="AL279" s="38">
        <f t="shared" si="118"/>
        <v>0</v>
      </c>
      <c r="AM279" s="63">
        <f t="shared" si="114"/>
        <v>18</v>
      </c>
    </row>
    <row r="280" spans="8:39" ht="12.75">
      <c r="H280" s="59">
        <v>1</v>
      </c>
      <c r="K280" s="165">
        <f t="shared" si="119"/>
        <v>0</v>
      </c>
      <c r="L280" s="174">
        <f t="shared" si="120"/>
        <v>0.6</v>
      </c>
      <c r="M280" s="174">
        <f t="shared" si="108"/>
        <v>0.09</v>
      </c>
      <c r="N280" s="174">
        <f t="shared" si="109"/>
        <v>0.51</v>
      </c>
      <c r="O280" s="38">
        <v>60</v>
      </c>
      <c r="P280" s="60">
        <f t="shared" si="121"/>
        <v>0</v>
      </c>
      <c r="Q280" s="42" t="str">
        <f t="shared" si="115"/>
        <v>NIE</v>
      </c>
      <c r="R280" s="43">
        <f t="shared" si="122"/>
        <v>0</v>
      </c>
      <c r="S280" s="44" t="str">
        <f t="shared" si="110"/>
        <v>NIE</v>
      </c>
      <c r="Z280" s="63">
        <f t="shared" si="111"/>
        <v>0</v>
      </c>
      <c r="AA280" s="46">
        <f t="shared" si="123"/>
        <v>0</v>
      </c>
      <c r="AE280" s="64">
        <f t="shared" si="112"/>
        <v>0</v>
      </c>
      <c r="AF280" s="65">
        <f t="shared" si="124"/>
        <v>0</v>
      </c>
      <c r="AJ280" s="127">
        <f t="shared" si="113"/>
        <v>0</v>
      </c>
      <c r="AK280" s="128">
        <f t="shared" si="125"/>
        <v>0</v>
      </c>
      <c r="AL280" s="38">
        <f t="shared" si="118"/>
        <v>0</v>
      </c>
      <c r="AM280" s="63">
        <f t="shared" si="114"/>
        <v>18</v>
      </c>
    </row>
    <row r="281" spans="8:39" ht="12.75">
      <c r="H281" s="59">
        <v>1</v>
      </c>
      <c r="K281" s="165">
        <f t="shared" si="119"/>
        <v>0</v>
      </c>
      <c r="L281" s="174">
        <f t="shared" si="120"/>
        <v>0.6</v>
      </c>
      <c r="M281" s="174">
        <f t="shared" si="108"/>
        <v>0.09</v>
      </c>
      <c r="N281" s="174">
        <f t="shared" si="109"/>
        <v>0.51</v>
      </c>
      <c r="O281" s="38">
        <v>60</v>
      </c>
      <c r="P281" s="60">
        <f t="shared" si="121"/>
        <v>0</v>
      </c>
      <c r="Q281" s="42" t="str">
        <f t="shared" si="115"/>
        <v>NIE</v>
      </c>
      <c r="R281" s="43">
        <f t="shared" si="122"/>
        <v>0</v>
      </c>
      <c r="S281" s="44" t="str">
        <f t="shared" si="110"/>
        <v>NIE</v>
      </c>
      <c r="Z281" s="63">
        <f t="shared" si="111"/>
        <v>0</v>
      </c>
      <c r="AA281" s="46">
        <f t="shared" si="123"/>
        <v>0</v>
      </c>
      <c r="AE281" s="64">
        <f t="shared" si="112"/>
        <v>0</v>
      </c>
      <c r="AF281" s="65">
        <f t="shared" si="124"/>
        <v>0</v>
      </c>
      <c r="AJ281" s="127">
        <f t="shared" si="113"/>
        <v>0</v>
      </c>
      <c r="AK281" s="128">
        <f t="shared" si="125"/>
        <v>0</v>
      </c>
      <c r="AL281" s="38">
        <f t="shared" si="118"/>
        <v>0</v>
      </c>
      <c r="AM281" s="63">
        <f t="shared" si="114"/>
        <v>18</v>
      </c>
    </row>
    <row r="282" spans="8:39" ht="12.75">
      <c r="H282" s="59">
        <v>1</v>
      </c>
      <c r="K282" s="165">
        <f t="shared" si="119"/>
        <v>0</v>
      </c>
      <c r="L282" s="174">
        <f t="shared" si="120"/>
        <v>0.6</v>
      </c>
      <c r="M282" s="174">
        <f t="shared" si="108"/>
        <v>0.09</v>
      </c>
      <c r="N282" s="174">
        <f t="shared" si="109"/>
        <v>0.51</v>
      </c>
      <c r="O282" s="38">
        <v>60</v>
      </c>
      <c r="P282" s="60">
        <f t="shared" si="121"/>
        <v>0</v>
      </c>
      <c r="Q282" s="42" t="str">
        <f t="shared" si="115"/>
        <v>NIE</v>
      </c>
      <c r="R282" s="43">
        <f t="shared" si="122"/>
        <v>0</v>
      </c>
      <c r="S282" s="44" t="str">
        <f t="shared" si="110"/>
        <v>NIE</v>
      </c>
      <c r="Z282" s="63">
        <f t="shared" si="111"/>
        <v>0</v>
      </c>
      <c r="AA282" s="46">
        <f t="shared" si="123"/>
        <v>0</v>
      </c>
      <c r="AE282" s="64">
        <f t="shared" si="112"/>
        <v>0</v>
      </c>
      <c r="AF282" s="65">
        <f t="shared" si="124"/>
        <v>0</v>
      </c>
      <c r="AJ282" s="127">
        <f t="shared" si="113"/>
        <v>0</v>
      </c>
      <c r="AK282" s="128">
        <f t="shared" si="125"/>
        <v>0</v>
      </c>
      <c r="AL282" s="38">
        <f t="shared" si="118"/>
        <v>0</v>
      </c>
      <c r="AM282" s="63">
        <f t="shared" si="114"/>
        <v>18</v>
      </c>
    </row>
    <row r="283" spans="8:39" ht="12.75">
      <c r="H283" s="59">
        <v>1</v>
      </c>
      <c r="K283" s="165">
        <f t="shared" si="119"/>
        <v>0</v>
      </c>
      <c r="L283" s="174">
        <f t="shared" si="120"/>
        <v>0.6</v>
      </c>
      <c r="M283" s="174">
        <f t="shared" si="108"/>
        <v>0.09</v>
      </c>
      <c r="N283" s="174">
        <f t="shared" si="109"/>
        <v>0.51</v>
      </c>
      <c r="O283" s="38">
        <v>60</v>
      </c>
      <c r="P283" s="60">
        <f t="shared" si="121"/>
        <v>0</v>
      </c>
      <c r="Q283" s="42" t="str">
        <f t="shared" si="115"/>
        <v>NIE</v>
      </c>
      <c r="R283" s="43">
        <f t="shared" si="122"/>
        <v>0</v>
      </c>
      <c r="S283" s="44" t="str">
        <f t="shared" si="110"/>
        <v>NIE</v>
      </c>
      <c r="Z283" s="63">
        <f t="shared" si="111"/>
        <v>0</v>
      </c>
      <c r="AA283" s="46">
        <f t="shared" si="123"/>
        <v>0</v>
      </c>
      <c r="AE283" s="64">
        <f t="shared" si="112"/>
        <v>0</v>
      </c>
      <c r="AF283" s="65">
        <f t="shared" si="124"/>
        <v>0</v>
      </c>
      <c r="AJ283" s="127">
        <f t="shared" si="113"/>
        <v>0</v>
      </c>
      <c r="AK283" s="128">
        <f t="shared" si="125"/>
        <v>0</v>
      </c>
      <c r="AL283" s="38">
        <f t="shared" si="118"/>
        <v>0</v>
      </c>
      <c r="AM283" s="63">
        <f t="shared" si="114"/>
        <v>18</v>
      </c>
    </row>
    <row r="284" spans="8:39" ht="12.75">
      <c r="H284" s="59">
        <v>1</v>
      </c>
      <c r="K284" s="165">
        <f t="shared" si="119"/>
        <v>0</v>
      </c>
      <c r="L284" s="174">
        <f t="shared" si="120"/>
        <v>0.6</v>
      </c>
      <c r="M284" s="174">
        <f t="shared" si="108"/>
        <v>0.09</v>
      </c>
      <c r="N284" s="174">
        <f t="shared" si="109"/>
        <v>0.51</v>
      </c>
      <c r="O284" s="38">
        <v>60</v>
      </c>
      <c r="P284" s="60">
        <f t="shared" si="121"/>
        <v>0</v>
      </c>
      <c r="Q284" s="42" t="str">
        <f t="shared" si="115"/>
        <v>NIE</v>
      </c>
      <c r="R284" s="43">
        <f t="shared" si="122"/>
        <v>0</v>
      </c>
      <c r="S284" s="44" t="str">
        <f t="shared" si="110"/>
        <v>NIE</v>
      </c>
      <c r="Z284" s="63">
        <f t="shared" si="111"/>
        <v>0</v>
      </c>
      <c r="AA284" s="46">
        <f t="shared" si="123"/>
        <v>0</v>
      </c>
      <c r="AE284" s="64">
        <f t="shared" si="112"/>
        <v>0</v>
      </c>
      <c r="AF284" s="65">
        <f t="shared" si="124"/>
        <v>0</v>
      </c>
      <c r="AJ284" s="127">
        <f t="shared" si="113"/>
        <v>0</v>
      </c>
      <c r="AK284" s="128">
        <f t="shared" si="125"/>
        <v>0</v>
      </c>
      <c r="AL284" s="38">
        <f t="shared" si="118"/>
        <v>0</v>
      </c>
      <c r="AM284" s="63">
        <f t="shared" si="114"/>
        <v>18</v>
      </c>
    </row>
    <row r="285" spans="8:39" ht="12.75">
      <c r="H285" s="59">
        <v>1</v>
      </c>
      <c r="K285" s="165">
        <f t="shared" si="119"/>
        <v>0</v>
      </c>
      <c r="L285" s="174">
        <f t="shared" si="120"/>
        <v>0.6</v>
      </c>
      <c r="M285" s="174">
        <f t="shared" si="108"/>
        <v>0.09</v>
      </c>
      <c r="N285" s="174">
        <f t="shared" si="109"/>
        <v>0.51</v>
      </c>
      <c r="O285" s="38">
        <v>60</v>
      </c>
      <c r="P285" s="60">
        <f t="shared" si="121"/>
        <v>0</v>
      </c>
      <c r="Q285" s="42" t="str">
        <f t="shared" si="115"/>
        <v>NIE</v>
      </c>
      <c r="R285" s="43">
        <f t="shared" si="122"/>
        <v>0</v>
      </c>
      <c r="S285" s="44" t="str">
        <f t="shared" si="110"/>
        <v>NIE</v>
      </c>
      <c r="Z285" s="63">
        <f t="shared" si="111"/>
        <v>0</v>
      </c>
      <c r="AA285" s="46">
        <f t="shared" si="123"/>
        <v>0</v>
      </c>
      <c r="AE285" s="64">
        <f t="shared" si="112"/>
        <v>0</v>
      </c>
      <c r="AF285" s="65">
        <f t="shared" si="124"/>
        <v>0</v>
      </c>
      <c r="AJ285" s="127">
        <f t="shared" si="113"/>
        <v>0</v>
      </c>
      <c r="AK285" s="128">
        <f t="shared" si="125"/>
        <v>0</v>
      </c>
      <c r="AL285" s="38">
        <f t="shared" si="118"/>
        <v>0</v>
      </c>
      <c r="AM285" s="63">
        <f t="shared" si="114"/>
        <v>18</v>
      </c>
    </row>
    <row r="286" spans="8:39" ht="12.75">
      <c r="H286" s="59">
        <v>1</v>
      </c>
      <c r="K286" s="165">
        <f t="shared" si="119"/>
        <v>0</v>
      </c>
      <c r="L286" s="174">
        <f t="shared" si="120"/>
        <v>0.6</v>
      </c>
      <c r="M286" s="174">
        <f t="shared" si="108"/>
        <v>0.09</v>
      </c>
      <c r="N286" s="174">
        <f t="shared" si="109"/>
        <v>0.51</v>
      </c>
      <c r="O286" s="38">
        <v>60</v>
      </c>
      <c r="P286" s="60">
        <f t="shared" si="121"/>
        <v>0</v>
      </c>
      <c r="Q286" s="42" t="str">
        <f t="shared" si="115"/>
        <v>NIE</v>
      </c>
      <c r="R286" s="43">
        <f t="shared" si="122"/>
        <v>0</v>
      </c>
      <c r="S286" s="44" t="str">
        <f t="shared" si="110"/>
        <v>NIE</v>
      </c>
      <c r="Z286" s="63">
        <f t="shared" si="111"/>
        <v>0</v>
      </c>
      <c r="AA286" s="46">
        <f t="shared" si="123"/>
        <v>0</v>
      </c>
      <c r="AE286" s="64">
        <f t="shared" si="112"/>
        <v>0</v>
      </c>
      <c r="AF286" s="65">
        <f t="shared" si="124"/>
        <v>0</v>
      </c>
      <c r="AJ286" s="127">
        <f t="shared" si="113"/>
        <v>0</v>
      </c>
      <c r="AK286" s="128">
        <f t="shared" si="125"/>
        <v>0</v>
      </c>
      <c r="AL286" s="38">
        <f t="shared" si="118"/>
        <v>0</v>
      </c>
      <c r="AM286" s="63">
        <f t="shared" si="114"/>
        <v>18</v>
      </c>
    </row>
    <row r="287" spans="8:39" ht="12.75">
      <c r="H287" s="59">
        <v>1</v>
      </c>
      <c r="K287" s="165">
        <f t="shared" si="119"/>
        <v>0</v>
      </c>
      <c r="L287" s="174">
        <f t="shared" si="120"/>
        <v>0.6</v>
      </c>
      <c r="M287" s="174">
        <f t="shared" si="108"/>
        <v>0.09</v>
      </c>
      <c r="N287" s="174">
        <f t="shared" si="109"/>
        <v>0.51</v>
      </c>
      <c r="O287" s="38">
        <v>60</v>
      </c>
      <c r="P287" s="60">
        <f t="shared" si="121"/>
        <v>0</v>
      </c>
      <c r="Q287" s="42" t="str">
        <f t="shared" si="115"/>
        <v>NIE</v>
      </c>
      <c r="R287" s="43">
        <f t="shared" si="122"/>
        <v>0</v>
      </c>
      <c r="S287" s="44" t="str">
        <f t="shared" si="110"/>
        <v>NIE</v>
      </c>
      <c r="Z287" s="63">
        <f t="shared" si="111"/>
        <v>0</v>
      </c>
      <c r="AA287" s="46">
        <f t="shared" si="123"/>
        <v>0</v>
      </c>
      <c r="AE287" s="64">
        <f t="shared" si="112"/>
        <v>0</v>
      </c>
      <c r="AF287" s="65">
        <f t="shared" si="124"/>
        <v>0</v>
      </c>
      <c r="AJ287" s="127">
        <f t="shared" si="113"/>
        <v>0</v>
      </c>
      <c r="AK287" s="128">
        <f t="shared" si="125"/>
        <v>0</v>
      </c>
      <c r="AL287" s="38">
        <f t="shared" si="118"/>
        <v>0</v>
      </c>
      <c r="AM287" s="63">
        <f t="shared" si="114"/>
        <v>18</v>
      </c>
    </row>
    <row r="288" spans="8:39" ht="12.75">
      <c r="H288" s="59">
        <v>1</v>
      </c>
      <c r="K288" s="165">
        <f t="shared" si="119"/>
        <v>0</v>
      </c>
      <c r="L288" s="174">
        <f t="shared" si="120"/>
        <v>0.6</v>
      </c>
      <c r="M288" s="174">
        <f t="shared" si="108"/>
        <v>0.09</v>
      </c>
      <c r="N288" s="174">
        <f t="shared" si="109"/>
        <v>0.51</v>
      </c>
      <c r="O288" s="38">
        <v>60</v>
      </c>
      <c r="P288" s="60">
        <f t="shared" si="121"/>
        <v>0</v>
      </c>
      <c r="Q288" s="42" t="str">
        <f t="shared" si="115"/>
        <v>NIE</v>
      </c>
      <c r="R288" s="43">
        <f t="shared" si="122"/>
        <v>0</v>
      </c>
      <c r="S288" s="44" t="str">
        <f t="shared" si="110"/>
        <v>NIE</v>
      </c>
      <c r="Z288" s="63">
        <f t="shared" si="111"/>
        <v>0</v>
      </c>
      <c r="AA288" s="46">
        <f t="shared" si="123"/>
        <v>0</v>
      </c>
      <c r="AE288" s="64">
        <f t="shared" si="112"/>
        <v>0</v>
      </c>
      <c r="AF288" s="65">
        <f t="shared" si="124"/>
        <v>0</v>
      </c>
      <c r="AJ288" s="127">
        <f t="shared" si="113"/>
        <v>0</v>
      </c>
      <c r="AK288" s="128">
        <f t="shared" si="125"/>
        <v>0</v>
      </c>
      <c r="AL288" s="38">
        <f t="shared" si="118"/>
        <v>0</v>
      </c>
      <c r="AM288" s="63">
        <f t="shared" si="114"/>
        <v>18</v>
      </c>
    </row>
    <row r="289" spans="8:39" ht="12.75">
      <c r="H289" s="59">
        <v>1</v>
      </c>
      <c r="K289" s="165">
        <f t="shared" si="119"/>
        <v>0</v>
      </c>
      <c r="L289" s="174">
        <f t="shared" si="120"/>
        <v>0.6</v>
      </c>
      <c r="M289" s="174">
        <f t="shared" si="108"/>
        <v>0.09</v>
      </c>
      <c r="N289" s="174">
        <f t="shared" si="109"/>
        <v>0.51</v>
      </c>
      <c r="O289" s="38">
        <v>60</v>
      </c>
      <c r="P289" s="60">
        <f t="shared" si="121"/>
        <v>0</v>
      </c>
      <c r="Q289" s="42" t="str">
        <f t="shared" si="115"/>
        <v>NIE</v>
      </c>
      <c r="R289" s="43">
        <f t="shared" si="122"/>
        <v>0</v>
      </c>
      <c r="S289" s="44" t="str">
        <f t="shared" si="110"/>
        <v>NIE</v>
      </c>
      <c r="Z289" s="63">
        <f t="shared" si="111"/>
        <v>0</v>
      </c>
      <c r="AA289" s="46">
        <f t="shared" si="123"/>
        <v>0</v>
      </c>
      <c r="AE289" s="64">
        <f t="shared" si="112"/>
        <v>0</v>
      </c>
      <c r="AF289" s="65">
        <f t="shared" si="124"/>
        <v>0</v>
      </c>
      <c r="AJ289" s="127">
        <f t="shared" si="113"/>
        <v>0</v>
      </c>
      <c r="AK289" s="128">
        <f t="shared" si="125"/>
        <v>0</v>
      </c>
      <c r="AL289" s="38">
        <f t="shared" si="118"/>
        <v>0</v>
      </c>
      <c r="AM289" s="63">
        <f t="shared" si="114"/>
        <v>18</v>
      </c>
    </row>
    <row r="290" spans="8:39" ht="12.75">
      <c r="H290" s="59">
        <v>1</v>
      </c>
      <c r="K290" s="165">
        <f t="shared" si="119"/>
        <v>0</v>
      </c>
      <c r="L290" s="174">
        <f t="shared" si="120"/>
        <v>0.6</v>
      </c>
      <c r="M290" s="174">
        <f t="shared" si="108"/>
        <v>0.09</v>
      </c>
      <c r="N290" s="174">
        <f t="shared" si="109"/>
        <v>0.51</v>
      </c>
      <c r="O290" s="38">
        <v>60</v>
      </c>
      <c r="P290" s="60">
        <f t="shared" si="121"/>
        <v>0</v>
      </c>
      <c r="Q290" s="42" t="str">
        <f t="shared" si="115"/>
        <v>NIE</v>
      </c>
      <c r="R290" s="43">
        <f t="shared" si="122"/>
        <v>0</v>
      </c>
      <c r="S290" s="44" t="str">
        <f t="shared" si="110"/>
        <v>NIE</v>
      </c>
      <c r="Z290" s="63">
        <f t="shared" si="111"/>
        <v>0</v>
      </c>
      <c r="AA290" s="46">
        <f t="shared" si="123"/>
        <v>0</v>
      </c>
      <c r="AE290" s="64">
        <f t="shared" si="112"/>
        <v>0</v>
      </c>
      <c r="AF290" s="65">
        <f t="shared" si="124"/>
        <v>0</v>
      </c>
      <c r="AJ290" s="127">
        <f t="shared" si="113"/>
        <v>0</v>
      </c>
      <c r="AK290" s="128">
        <f t="shared" si="125"/>
        <v>0</v>
      </c>
      <c r="AL290" s="38">
        <f t="shared" si="118"/>
        <v>0</v>
      </c>
      <c r="AM290" s="63">
        <f t="shared" si="114"/>
        <v>18</v>
      </c>
    </row>
    <row r="291" spans="8:39" ht="12.75">
      <c r="H291" s="59">
        <v>1</v>
      </c>
      <c r="K291" s="165">
        <f t="shared" si="119"/>
        <v>0</v>
      </c>
      <c r="L291" s="174">
        <f t="shared" si="120"/>
        <v>0.6</v>
      </c>
      <c r="M291" s="174">
        <f>IF(J291="nie","nie dotyczy",L291*15%)</f>
        <v>0.09</v>
      </c>
      <c r="N291" s="174">
        <f>IF(J291="nie","nie dotyczy",L291*85%)</f>
        <v>0.51</v>
      </c>
      <c r="O291" s="38">
        <v>60</v>
      </c>
      <c r="P291" s="60">
        <f t="shared" si="121"/>
        <v>0</v>
      </c>
      <c r="Q291" s="42" t="str">
        <f t="shared" si="115"/>
        <v>NIE</v>
      </c>
      <c r="R291" s="43">
        <f t="shared" si="122"/>
        <v>0</v>
      </c>
      <c r="S291" s="44" t="str">
        <f t="shared" ref="S291:S354" si="126">IF(P291&gt;=60%,"TAK","NIE")</f>
        <v>NIE</v>
      </c>
      <c r="Z291" s="63">
        <f t="shared" ref="Z291:Z354" si="127">SUM(X291:Y291)</f>
        <v>0</v>
      </c>
      <c r="AA291" s="46">
        <f t="shared" si="123"/>
        <v>0</v>
      </c>
      <c r="AE291" s="64">
        <f t="shared" ref="AE291:AE354" si="128">SUM(AC291:AD291)</f>
        <v>0</v>
      </c>
      <c r="AF291" s="65">
        <f t="shared" si="124"/>
        <v>0</v>
      </c>
      <c r="AJ291" s="127">
        <f t="shared" ref="AJ291:AJ354" si="129">SUM(AH291:AI291)</f>
        <v>0</v>
      </c>
      <c r="AK291" s="128">
        <f t="shared" si="125"/>
        <v>0</v>
      </c>
      <c r="AL291" s="38">
        <f t="shared" si="118"/>
        <v>0</v>
      </c>
      <c r="AM291" s="63">
        <f t="shared" ref="AM291:AM354" si="130">O291*30%</f>
        <v>18</v>
      </c>
    </row>
    <row r="292" spans="8:39" ht="12.75">
      <c r="H292" s="59">
        <v>1</v>
      </c>
      <c r="K292" s="165">
        <f t="shared" si="119"/>
        <v>0</v>
      </c>
      <c r="L292" s="174">
        <f t="shared" si="120"/>
        <v>0.6</v>
      </c>
      <c r="M292" s="174">
        <f>IF(J292="nie","nie dotyczy",L292*15%)</f>
        <v>0.09</v>
      </c>
      <c r="N292" s="174">
        <f>IF(J292="nie","nie dotyczy",L292*85%)</f>
        <v>0.51</v>
      </c>
      <c r="O292" s="38">
        <v>60</v>
      </c>
      <c r="P292" s="60">
        <f t="shared" si="121"/>
        <v>0</v>
      </c>
      <c r="Q292" s="42" t="str">
        <f t="shared" si="115"/>
        <v>NIE</v>
      </c>
      <c r="R292" s="43">
        <f t="shared" si="122"/>
        <v>0</v>
      </c>
      <c r="S292" s="44" t="str">
        <f t="shared" si="126"/>
        <v>NIE</v>
      </c>
      <c r="Z292" s="63">
        <f t="shared" si="127"/>
        <v>0</v>
      </c>
      <c r="AA292" s="46">
        <f t="shared" si="123"/>
        <v>0</v>
      </c>
      <c r="AE292" s="64">
        <f t="shared" si="128"/>
        <v>0</v>
      </c>
      <c r="AF292" s="65">
        <f t="shared" si="124"/>
        <v>0</v>
      </c>
      <c r="AJ292" s="127">
        <f t="shared" si="129"/>
        <v>0</v>
      </c>
      <c r="AK292" s="128">
        <f t="shared" si="125"/>
        <v>0</v>
      </c>
      <c r="AL292" s="38">
        <f t="shared" si="118"/>
        <v>0</v>
      </c>
      <c r="AM292" s="63">
        <f t="shared" si="130"/>
        <v>18</v>
      </c>
    </row>
    <row r="293" spans="8:39" ht="12.75">
      <c r="H293" s="59">
        <v>1</v>
      </c>
      <c r="K293" s="165">
        <f t="shared" si="119"/>
        <v>0</v>
      </c>
      <c r="L293" s="174">
        <f t="shared" si="120"/>
        <v>0.6</v>
      </c>
      <c r="M293" s="174">
        <f>IF(J293="nie","nie dotyczy",L293*15%)</f>
        <v>0.09</v>
      </c>
      <c r="N293" s="174">
        <f>IF(J293="nie","nie dotyczy",L293*85%)</f>
        <v>0.51</v>
      </c>
      <c r="O293" s="38">
        <v>60</v>
      </c>
      <c r="P293" s="60">
        <f t="shared" si="121"/>
        <v>0</v>
      </c>
      <c r="Q293" s="42" t="str">
        <f t="shared" si="115"/>
        <v>NIE</v>
      </c>
      <c r="R293" s="43">
        <f t="shared" si="122"/>
        <v>0</v>
      </c>
      <c r="S293" s="44" t="str">
        <f t="shared" si="126"/>
        <v>NIE</v>
      </c>
      <c r="Z293" s="63">
        <f t="shared" si="127"/>
        <v>0</v>
      </c>
      <c r="AA293" s="46">
        <f t="shared" si="123"/>
        <v>0</v>
      </c>
      <c r="AE293" s="64">
        <f t="shared" si="128"/>
        <v>0</v>
      </c>
      <c r="AF293" s="65">
        <f t="shared" si="124"/>
        <v>0</v>
      </c>
      <c r="AJ293" s="127">
        <f t="shared" si="129"/>
        <v>0</v>
      </c>
      <c r="AK293" s="128">
        <f t="shared" si="125"/>
        <v>0</v>
      </c>
      <c r="AL293" s="38">
        <f t="shared" si="118"/>
        <v>0</v>
      </c>
      <c r="AM293" s="63">
        <f t="shared" si="130"/>
        <v>18</v>
      </c>
    </row>
    <row r="294" spans="8:39" ht="12.75">
      <c r="H294" s="59">
        <v>1</v>
      </c>
      <c r="K294" s="165">
        <f t="shared" si="119"/>
        <v>0</v>
      </c>
      <c r="L294" s="174">
        <f t="shared" si="120"/>
        <v>0.6</v>
      </c>
      <c r="M294" s="174">
        <f>IF(J294="nie","nie dotyczy",L294*15%)</f>
        <v>0.09</v>
      </c>
      <c r="N294" s="174">
        <f>IF(J294="nie","nie dotyczy",L294*85%)</f>
        <v>0.51</v>
      </c>
      <c r="O294" s="38">
        <v>60</v>
      </c>
      <c r="P294" s="60">
        <f t="shared" si="121"/>
        <v>0</v>
      </c>
      <c r="Q294" s="42" t="str">
        <f t="shared" si="115"/>
        <v>NIE</v>
      </c>
      <c r="R294" s="43">
        <f t="shared" si="122"/>
        <v>0</v>
      </c>
      <c r="S294" s="44" t="str">
        <f t="shared" si="126"/>
        <v>NIE</v>
      </c>
      <c r="Z294" s="63">
        <f t="shared" si="127"/>
        <v>0</v>
      </c>
      <c r="AA294" s="46">
        <f t="shared" si="123"/>
        <v>0</v>
      </c>
      <c r="AE294" s="64">
        <f t="shared" si="128"/>
        <v>0</v>
      </c>
      <c r="AF294" s="65">
        <f t="shared" si="124"/>
        <v>0</v>
      </c>
      <c r="AJ294" s="127">
        <f t="shared" si="129"/>
        <v>0</v>
      </c>
      <c r="AK294" s="128">
        <f t="shared" si="125"/>
        <v>0</v>
      </c>
      <c r="AL294" s="38">
        <f t="shared" si="118"/>
        <v>0</v>
      </c>
      <c r="AM294" s="63">
        <f t="shared" si="130"/>
        <v>18</v>
      </c>
    </row>
    <row r="295" spans="8:39" ht="12.75">
      <c r="H295" s="59">
        <v>1</v>
      </c>
      <c r="K295" s="165">
        <f t="shared" si="119"/>
        <v>0</v>
      </c>
      <c r="L295" s="174">
        <f t="shared" si="120"/>
        <v>0.6</v>
      </c>
      <c r="M295" s="174">
        <f>IF(J295="nie","nie dotyczy",L295*15%)</f>
        <v>0.09</v>
      </c>
      <c r="N295" s="174">
        <f>IF(J295="nie","nie dotyczy",L295*85%)</f>
        <v>0.51</v>
      </c>
      <c r="O295" s="38">
        <v>60</v>
      </c>
      <c r="P295" s="60">
        <f t="shared" si="121"/>
        <v>0</v>
      </c>
      <c r="Q295" s="42" t="str">
        <f t="shared" si="115"/>
        <v>NIE</v>
      </c>
      <c r="R295" s="43">
        <f t="shared" si="122"/>
        <v>0</v>
      </c>
      <c r="S295" s="44" t="str">
        <f t="shared" si="126"/>
        <v>NIE</v>
      </c>
      <c r="Z295" s="63">
        <f t="shared" si="127"/>
        <v>0</v>
      </c>
      <c r="AA295" s="46">
        <f t="shared" si="123"/>
        <v>0</v>
      </c>
      <c r="AE295" s="64">
        <f t="shared" si="128"/>
        <v>0</v>
      </c>
      <c r="AF295" s="65">
        <f t="shared" si="124"/>
        <v>0</v>
      </c>
      <c r="AJ295" s="127">
        <f t="shared" si="129"/>
        <v>0</v>
      </c>
      <c r="AK295" s="128">
        <f t="shared" si="125"/>
        <v>0</v>
      </c>
      <c r="AL295" s="38">
        <f t="shared" si="118"/>
        <v>0</v>
      </c>
      <c r="AM295" s="63">
        <f t="shared" si="130"/>
        <v>18</v>
      </c>
    </row>
    <row r="296" spans="8:39" ht="12.75">
      <c r="H296" s="59">
        <v>1</v>
      </c>
      <c r="O296" s="38">
        <v>60</v>
      </c>
      <c r="P296" s="60">
        <f t="shared" si="121"/>
        <v>0</v>
      </c>
      <c r="Q296" s="42" t="str">
        <f t="shared" si="115"/>
        <v>NIE</v>
      </c>
      <c r="R296" s="43">
        <f t="shared" si="122"/>
        <v>0</v>
      </c>
      <c r="S296" s="44" t="str">
        <f t="shared" si="126"/>
        <v>NIE</v>
      </c>
      <c r="Z296" s="63">
        <f t="shared" si="127"/>
        <v>0</v>
      </c>
      <c r="AA296" s="46">
        <f t="shared" si="123"/>
        <v>0</v>
      </c>
      <c r="AE296" s="64">
        <f t="shared" si="128"/>
        <v>0</v>
      </c>
      <c r="AF296" s="65">
        <f t="shared" si="124"/>
        <v>0</v>
      </c>
      <c r="AJ296" s="127">
        <f t="shared" si="129"/>
        <v>0</v>
      </c>
      <c r="AK296" s="128">
        <f t="shared" si="125"/>
        <v>0</v>
      </c>
      <c r="AL296" s="38">
        <f t="shared" si="118"/>
        <v>0</v>
      </c>
      <c r="AM296" s="63">
        <f t="shared" si="130"/>
        <v>18</v>
      </c>
    </row>
    <row r="297" spans="8:39" ht="12.75">
      <c r="H297" s="59">
        <v>1</v>
      </c>
      <c r="O297" s="38">
        <v>60</v>
      </c>
      <c r="P297" s="60">
        <f t="shared" si="121"/>
        <v>0</v>
      </c>
      <c r="Q297" s="42" t="str">
        <f t="shared" si="115"/>
        <v>NIE</v>
      </c>
      <c r="R297" s="43">
        <f t="shared" si="122"/>
        <v>0</v>
      </c>
      <c r="S297" s="44" t="str">
        <f t="shared" si="126"/>
        <v>NIE</v>
      </c>
      <c r="Z297" s="63">
        <f t="shared" si="127"/>
        <v>0</v>
      </c>
      <c r="AA297" s="46">
        <f t="shared" si="123"/>
        <v>0</v>
      </c>
      <c r="AE297" s="64">
        <f t="shared" si="128"/>
        <v>0</v>
      </c>
      <c r="AF297" s="65">
        <f t="shared" si="124"/>
        <v>0</v>
      </c>
      <c r="AJ297" s="127">
        <f t="shared" si="129"/>
        <v>0</v>
      </c>
      <c r="AK297" s="128">
        <f t="shared" si="125"/>
        <v>0</v>
      </c>
      <c r="AL297" s="38">
        <f t="shared" si="118"/>
        <v>0</v>
      </c>
      <c r="AM297" s="63">
        <f t="shared" si="130"/>
        <v>18</v>
      </c>
    </row>
    <row r="298" spans="8:39" ht="12.75">
      <c r="H298" s="59">
        <v>1</v>
      </c>
      <c r="O298" s="38">
        <v>60</v>
      </c>
      <c r="P298" s="60">
        <f t="shared" si="121"/>
        <v>0</v>
      </c>
      <c r="Q298" s="42" t="str">
        <f t="shared" si="115"/>
        <v>NIE</v>
      </c>
      <c r="R298" s="43">
        <f t="shared" si="122"/>
        <v>0</v>
      </c>
      <c r="S298" s="44" t="str">
        <f t="shared" si="126"/>
        <v>NIE</v>
      </c>
      <c r="Z298" s="63">
        <f t="shared" si="127"/>
        <v>0</v>
      </c>
      <c r="AA298" s="46">
        <f t="shared" si="123"/>
        <v>0</v>
      </c>
      <c r="AE298" s="64">
        <f t="shared" si="128"/>
        <v>0</v>
      </c>
      <c r="AF298" s="65">
        <f t="shared" si="124"/>
        <v>0</v>
      </c>
      <c r="AJ298" s="127">
        <f t="shared" si="129"/>
        <v>0</v>
      </c>
      <c r="AK298" s="128">
        <f t="shared" si="125"/>
        <v>0</v>
      </c>
      <c r="AL298" s="38">
        <f t="shared" si="118"/>
        <v>0</v>
      </c>
      <c r="AM298" s="63">
        <f t="shared" si="130"/>
        <v>18</v>
      </c>
    </row>
    <row r="299" spans="8:39" ht="12.75">
      <c r="H299" s="59">
        <v>1</v>
      </c>
      <c r="O299" s="38">
        <v>60</v>
      </c>
      <c r="P299" s="60">
        <f t="shared" si="121"/>
        <v>0</v>
      </c>
      <c r="Q299" s="42" t="str">
        <f t="shared" ref="Q299:Q362" si="131">IF(OR(AND(AA299&lt;60%,AF299&lt;60%),AND(AA299&gt;=60%,AF299&lt;60%,AL299&lt;=AM299),AND(AA299&gt;=60%,AF299&gt;=60%,AL299&lt;=AM299),AND(AA299&lt;60%,AF299&gt;=60%,AL299&lt;=AM299)),"NIE","TAK")</f>
        <v>NIE</v>
      </c>
      <c r="R299" s="43">
        <f t="shared" si="122"/>
        <v>0</v>
      </c>
      <c r="S299" s="44" t="str">
        <f t="shared" si="126"/>
        <v>NIE</v>
      </c>
      <c r="Z299" s="63">
        <f t="shared" si="127"/>
        <v>0</v>
      </c>
      <c r="AA299" s="46">
        <f t="shared" si="123"/>
        <v>0</v>
      </c>
      <c r="AE299" s="64">
        <f t="shared" si="128"/>
        <v>0</v>
      </c>
      <c r="AF299" s="65">
        <f t="shared" si="124"/>
        <v>0</v>
      </c>
      <c r="AJ299" s="127">
        <f t="shared" si="129"/>
        <v>0</v>
      </c>
      <c r="AK299" s="128">
        <f t="shared" si="125"/>
        <v>0</v>
      </c>
      <c r="AL299" s="38">
        <f t="shared" si="118"/>
        <v>0</v>
      </c>
      <c r="AM299" s="63">
        <f t="shared" si="130"/>
        <v>18</v>
      </c>
    </row>
    <row r="300" spans="8:39" ht="12.75">
      <c r="H300" s="59">
        <v>1</v>
      </c>
      <c r="O300" s="38">
        <v>60</v>
      </c>
      <c r="P300" s="60">
        <f t="shared" si="121"/>
        <v>0</v>
      </c>
      <c r="Q300" s="42" t="str">
        <f t="shared" si="131"/>
        <v>NIE</v>
      </c>
      <c r="R300" s="43">
        <f t="shared" si="122"/>
        <v>0</v>
      </c>
      <c r="S300" s="44" t="str">
        <f t="shared" si="126"/>
        <v>NIE</v>
      </c>
      <c r="Z300" s="63">
        <f t="shared" si="127"/>
        <v>0</v>
      </c>
      <c r="AA300" s="46">
        <f t="shared" si="123"/>
        <v>0</v>
      </c>
      <c r="AE300" s="64">
        <f t="shared" si="128"/>
        <v>0</v>
      </c>
      <c r="AF300" s="65">
        <f t="shared" si="124"/>
        <v>0</v>
      </c>
      <c r="AJ300" s="127">
        <f t="shared" si="129"/>
        <v>0</v>
      </c>
      <c r="AK300" s="128">
        <f t="shared" si="125"/>
        <v>0</v>
      </c>
      <c r="AL300" s="38">
        <f t="shared" si="118"/>
        <v>0</v>
      </c>
      <c r="AM300" s="63">
        <f t="shared" si="130"/>
        <v>18</v>
      </c>
    </row>
    <row r="301" spans="8:39" ht="12.75">
      <c r="H301" s="59">
        <v>1</v>
      </c>
      <c r="O301" s="38">
        <v>60</v>
      </c>
      <c r="P301" s="60">
        <f t="shared" si="121"/>
        <v>0</v>
      </c>
      <c r="Q301" s="42" t="str">
        <f t="shared" si="131"/>
        <v>NIE</v>
      </c>
      <c r="R301" s="43">
        <f t="shared" si="122"/>
        <v>0</v>
      </c>
      <c r="S301" s="44" t="str">
        <f t="shared" si="126"/>
        <v>NIE</v>
      </c>
      <c r="Z301" s="63">
        <f t="shared" si="127"/>
        <v>0</v>
      </c>
      <c r="AA301" s="46">
        <f t="shared" si="123"/>
        <v>0</v>
      </c>
      <c r="AE301" s="64">
        <f t="shared" si="128"/>
        <v>0</v>
      </c>
      <c r="AF301" s="65">
        <f t="shared" si="124"/>
        <v>0</v>
      </c>
      <c r="AJ301" s="127">
        <f t="shared" si="129"/>
        <v>0</v>
      </c>
      <c r="AK301" s="128">
        <f t="shared" si="125"/>
        <v>0</v>
      </c>
      <c r="AL301" s="38">
        <f t="shared" si="118"/>
        <v>0</v>
      </c>
      <c r="AM301" s="63">
        <f t="shared" si="130"/>
        <v>18</v>
      </c>
    </row>
    <row r="302" spans="8:39" ht="12.75">
      <c r="H302" s="59">
        <v>1</v>
      </c>
      <c r="O302" s="38">
        <v>60</v>
      </c>
      <c r="P302" s="60">
        <f t="shared" si="121"/>
        <v>0</v>
      </c>
      <c r="Q302" s="42" t="str">
        <f t="shared" si="131"/>
        <v>NIE</v>
      </c>
      <c r="R302" s="43">
        <f t="shared" si="122"/>
        <v>0</v>
      </c>
      <c r="S302" s="44" t="str">
        <f t="shared" si="126"/>
        <v>NIE</v>
      </c>
      <c r="Z302" s="63">
        <f t="shared" si="127"/>
        <v>0</v>
      </c>
      <c r="AA302" s="46">
        <f t="shared" si="123"/>
        <v>0</v>
      </c>
      <c r="AE302" s="64">
        <f t="shared" si="128"/>
        <v>0</v>
      </c>
      <c r="AF302" s="65">
        <f t="shared" si="124"/>
        <v>0</v>
      </c>
      <c r="AJ302" s="127">
        <f t="shared" si="129"/>
        <v>0</v>
      </c>
      <c r="AK302" s="128">
        <f t="shared" si="125"/>
        <v>0</v>
      </c>
      <c r="AL302" s="38">
        <f t="shared" si="118"/>
        <v>0</v>
      </c>
      <c r="AM302" s="63">
        <f t="shared" si="130"/>
        <v>18</v>
      </c>
    </row>
    <row r="303" spans="8:39" ht="12.75">
      <c r="H303" s="59">
        <v>1</v>
      </c>
      <c r="O303" s="38">
        <v>60</v>
      </c>
      <c r="P303" s="60">
        <f t="shared" si="121"/>
        <v>0</v>
      </c>
      <c r="Q303" s="42" t="str">
        <f t="shared" si="131"/>
        <v>NIE</v>
      </c>
      <c r="R303" s="43">
        <f t="shared" si="122"/>
        <v>0</v>
      </c>
      <c r="S303" s="44" t="str">
        <f t="shared" si="126"/>
        <v>NIE</v>
      </c>
      <c r="Z303" s="63">
        <f t="shared" si="127"/>
        <v>0</v>
      </c>
      <c r="AA303" s="46">
        <f t="shared" si="123"/>
        <v>0</v>
      </c>
      <c r="AE303" s="64">
        <f t="shared" si="128"/>
        <v>0</v>
      </c>
      <c r="AF303" s="65">
        <f t="shared" si="124"/>
        <v>0</v>
      </c>
      <c r="AJ303" s="127">
        <f t="shared" si="129"/>
        <v>0</v>
      </c>
      <c r="AK303" s="128">
        <f t="shared" si="125"/>
        <v>0</v>
      </c>
      <c r="AL303" s="38">
        <f t="shared" si="118"/>
        <v>0</v>
      </c>
      <c r="AM303" s="63">
        <f t="shared" si="130"/>
        <v>18</v>
      </c>
    </row>
    <row r="304" spans="8:39" ht="12.75">
      <c r="H304" s="59">
        <v>1</v>
      </c>
      <c r="O304" s="38">
        <v>60</v>
      </c>
      <c r="P304" s="60">
        <f t="shared" si="121"/>
        <v>0</v>
      </c>
      <c r="Q304" s="42" t="str">
        <f t="shared" si="131"/>
        <v>NIE</v>
      </c>
      <c r="R304" s="43">
        <f t="shared" si="122"/>
        <v>0</v>
      </c>
      <c r="S304" s="44" t="str">
        <f t="shared" si="126"/>
        <v>NIE</v>
      </c>
      <c r="Z304" s="63">
        <f t="shared" si="127"/>
        <v>0</v>
      </c>
      <c r="AA304" s="46">
        <f t="shared" si="123"/>
        <v>0</v>
      </c>
      <c r="AE304" s="64">
        <f t="shared" si="128"/>
        <v>0</v>
      </c>
      <c r="AF304" s="65">
        <f t="shared" si="124"/>
        <v>0</v>
      </c>
      <c r="AJ304" s="127">
        <f t="shared" si="129"/>
        <v>0</v>
      </c>
      <c r="AK304" s="128">
        <f t="shared" si="125"/>
        <v>0</v>
      </c>
      <c r="AL304" s="38">
        <f t="shared" si="118"/>
        <v>0</v>
      </c>
      <c r="AM304" s="63">
        <f t="shared" si="130"/>
        <v>18</v>
      </c>
    </row>
    <row r="305" spans="8:39" ht="12.75">
      <c r="H305" s="59">
        <v>1</v>
      </c>
      <c r="O305" s="38">
        <v>60</v>
      </c>
      <c r="P305" s="60">
        <f t="shared" si="121"/>
        <v>0</v>
      </c>
      <c r="Q305" s="42" t="str">
        <f t="shared" si="131"/>
        <v>NIE</v>
      </c>
      <c r="R305" s="43">
        <f t="shared" si="122"/>
        <v>0</v>
      </c>
      <c r="S305" s="44" t="str">
        <f t="shared" si="126"/>
        <v>NIE</v>
      </c>
      <c r="Z305" s="63">
        <f t="shared" si="127"/>
        <v>0</v>
      </c>
      <c r="AA305" s="46">
        <f t="shared" si="123"/>
        <v>0</v>
      </c>
      <c r="AE305" s="64">
        <f t="shared" si="128"/>
        <v>0</v>
      </c>
      <c r="AF305" s="65">
        <f t="shared" si="124"/>
        <v>0</v>
      </c>
      <c r="AJ305" s="127">
        <f t="shared" si="129"/>
        <v>0</v>
      </c>
      <c r="AK305" s="128">
        <f t="shared" si="125"/>
        <v>0</v>
      </c>
      <c r="AL305" s="38">
        <f t="shared" si="118"/>
        <v>0</v>
      </c>
      <c r="AM305" s="63">
        <f t="shared" si="130"/>
        <v>18</v>
      </c>
    </row>
    <row r="306" spans="8:39" ht="12.75">
      <c r="H306" s="59">
        <v>1</v>
      </c>
      <c r="O306" s="38">
        <v>60</v>
      </c>
      <c r="P306" s="60">
        <f t="shared" si="121"/>
        <v>0</v>
      </c>
      <c r="Q306" s="42" t="str">
        <f t="shared" si="131"/>
        <v>NIE</v>
      </c>
      <c r="R306" s="43">
        <f t="shared" si="122"/>
        <v>0</v>
      </c>
      <c r="S306" s="44" t="str">
        <f t="shared" si="126"/>
        <v>NIE</v>
      </c>
      <c r="Z306" s="63">
        <f t="shared" si="127"/>
        <v>0</v>
      </c>
      <c r="AA306" s="46">
        <f t="shared" si="123"/>
        <v>0</v>
      </c>
      <c r="AE306" s="64">
        <f t="shared" si="128"/>
        <v>0</v>
      </c>
      <c r="AF306" s="65">
        <f t="shared" si="124"/>
        <v>0</v>
      </c>
      <c r="AJ306" s="127">
        <f t="shared" si="129"/>
        <v>0</v>
      </c>
      <c r="AK306" s="128">
        <f t="shared" si="125"/>
        <v>0</v>
      </c>
      <c r="AL306" s="38">
        <f t="shared" si="118"/>
        <v>0</v>
      </c>
      <c r="AM306" s="63">
        <f t="shared" si="130"/>
        <v>18</v>
      </c>
    </row>
    <row r="307" spans="8:39" ht="12.75">
      <c r="H307" s="59">
        <v>1</v>
      </c>
      <c r="O307" s="38">
        <v>60</v>
      </c>
      <c r="P307" s="60">
        <f t="shared" si="121"/>
        <v>0</v>
      </c>
      <c r="Q307" s="42" t="str">
        <f t="shared" si="131"/>
        <v>NIE</v>
      </c>
      <c r="R307" s="43">
        <f t="shared" si="122"/>
        <v>0</v>
      </c>
      <c r="S307" s="44" t="str">
        <f t="shared" si="126"/>
        <v>NIE</v>
      </c>
      <c r="Z307" s="63">
        <f t="shared" si="127"/>
        <v>0</v>
      </c>
      <c r="AA307" s="46">
        <f t="shared" si="123"/>
        <v>0</v>
      </c>
      <c r="AE307" s="64">
        <f t="shared" si="128"/>
        <v>0</v>
      </c>
      <c r="AF307" s="65">
        <f t="shared" si="124"/>
        <v>0</v>
      </c>
      <c r="AJ307" s="127">
        <f t="shared" si="129"/>
        <v>0</v>
      </c>
      <c r="AK307" s="128">
        <f t="shared" si="125"/>
        <v>0</v>
      </c>
      <c r="AL307" s="38">
        <f t="shared" ref="AL307:AL370" si="132">IF((Z307-AE307)&gt;=0,(Z307-AE307),(Z307-AE307)*(-1))</f>
        <v>0</v>
      </c>
      <c r="AM307" s="63">
        <f t="shared" si="130"/>
        <v>18</v>
      </c>
    </row>
    <row r="308" spans="8:39" ht="12.75">
      <c r="H308" s="59">
        <v>1</v>
      </c>
      <c r="O308" s="38">
        <v>60</v>
      </c>
      <c r="P308" s="60">
        <f t="shared" si="121"/>
        <v>0</v>
      </c>
      <c r="Q308" s="42" t="str">
        <f t="shared" si="131"/>
        <v>NIE</v>
      </c>
      <c r="R308" s="43">
        <f t="shared" si="122"/>
        <v>0</v>
      </c>
      <c r="S308" s="44" t="str">
        <f t="shared" si="126"/>
        <v>NIE</v>
      </c>
      <c r="Z308" s="63">
        <f t="shared" si="127"/>
        <v>0</v>
      </c>
      <c r="AA308" s="46">
        <f t="shared" si="123"/>
        <v>0</v>
      </c>
      <c r="AE308" s="64">
        <f t="shared" si="128"/>
        <v>0</v>
      </c>
      <c r="AF308" s="65">
        <f t="shared" si="124"/>
        <v>0</v>
      </c>
      <c r="AJ308" s="127">
        <f t="shared" si="129"/>
        <v>0</v>
      </c>
      <c r="AK308" s="128">
        <f t="shared" si="125"/>
        <v>0</v>
      </c>
      <c r="AL308" s="38">
        <f t="shared" si="132"/>
        <v>0</v>
      </c>
      <c r="AM308" s="63">
        <f t="shared" si="130"/>
        <v>18</v>
      </c>
    </row>
    <row r="309" spans="8:39" ht="12.75">
      <c r="H309" s="59">
        <v>1</v>
      </c>
      <c r="O309" s="38">
        <v>60</v>
      </c>
      <c r="P309" s="60">
        <f t="shared" si="121"/>
        <v>0</v>
      </c>
      <c r="Q309" s="42" t="str">
        <f t="shared" si="131"/>
        <v>NIE</v>
      </c>
      <c r="R309" s="43">
        <f t="shared" si="122"/>
        <v>0</v>
      </c>
      <c r="S309" s="44" t="str">
        <f t="shared" si="126"/>
        <v>NIE</v>
      </c>
      <c r="Z309" s="63">
        <f t="shared" si="127"/>
        <v>0</v>
      </c>
      <c r="AA309" s="46">
        <f t="shared" si="123"/>
        <v>0</v>
      </c>
      <c r="AE309" s="64">
        <f t="shared" si="128"/>
        <v>0</v>
      </c>
      <c r="AF309" s="65">
        <f t="shared" si="124"/>
        <v>0</v>
      </c>
      <c r="AJ309" s="127">
        <f t="shared" si="129"/>
        <v>0</v>
      </c>
      <c r="AK309" s="128">
        <f t="shared" si="125"/>
        <v>0</v>
      </c>
      <c r="AL309" s="38">
        <f t="shared" si="132"/>
        <v>0</v>
      </c>
      <c r="AM309" s="63">
        <f t="shared" si="130"/>
        <v>18</v>
      </c>
    </row>
    <row r="310" spans="8:39" ht="12.75">
      <c r="H310" s="59">
        <v>1</v>
      </c>
      <c r="O310" s="38">
        <v>60</v>
      </c>
      <c r="P310" s="60">
        <f t="shared" si="121"/>
        <v>0</v>
      </c>
      <c r="Q310" s="42" t="str">
        <f t="shared" si="131"/>
        <v>NIE</v>
      </c>
      <c r="R310" s="43">
        <f t="shared" si="122"/>
        <v>0</v>
      </c>
      <c r="S310" s="44" t="str">
        <f t="shared" si="126"/>
        <v>NIE</v>
      </c>
      <c r="Z310" s="63">
        <f t="shared" si="127"/>
        <v>0</v>
      </c>
      <c r="AA310" s="46">
        <f t="shared" si="123"/>
        <v>0</v>
      </c>
      <c r="AE310" s="64">
        <f t="shared" si="128"/>
        <v>0</v>
      </c>
      <c r="AF310" s="65">
        <f t="shared" si="124"/>
        <v>0</v>
      </c>
      <c r="AJ310" s="127">
        <f t="shared" si="129"/>
        <v>0</v>
      </c>
      <c r="AK310" s="128">
        <f t="shared" si="125"/>
        <v>0</v>
      </c>
      <c r="AL310" s="38">
        <f t="shared" si="132"/>
        <v>0</v>
      </c>
      <c r="AM310" s="63">
        <f t="shared" si="130"/>
        <v>18</v>
      </c>
    </row>
    <row r="311" spans="8:39" ht="12.75">
      <c r="H311" s="59">
        <v>1</v>
      </c>
      <c r="O311" s="38">
        <v>60</v>
      </c>
      <c r="P311" s="60">
        <f t="shared" si="121"/>
        <v>0</v>
      </c>
      <c r="Q311" s="42" t="str">
        <f t="shared" si="131"/>
        <v>NIE</v>
      </c>
      <c r="R311" s="43">
        <f t="shared" si="122"/>
        <v>0</v>
      </c>
      <c r="S311" s="44" t="str">
        <f t="shared" si="126"/>
        <v>NIE</v>
      </c>
      <c r="Z311" s="63">
        <f t="shared" si="127"/>
        <v>0</v>
      </c>
      <c r="AA311" s="46">
        <f t="shared" si="123"/>
        <v>0</v>
      </c>
      <c r="AE311" s="64">
        <f t="shared" si="128"/>
        <v>0</v>
      </c>
      <c r="AF311" s="65">
        <f t="shared" si="124"/>
        <v>0</v>
      </c>
      <c r="AJ311" s="127">
        <f t="shared" si="129"/>
        <v>0</v>
      </c>
      <c r="AK311" s="128">
        <f t="shared" si="125"/>
        <v>0</v>
      </c>
      <c r="AL311" s="38">
        <f t="shared" si="132"/>
        <v>0</v>
      </c>
      <c r="AM311" s="63">
        <f t="shared" si="130"/>
        <v>18</v>
      </c>
    </row>
    <row r="312" spans="8:39" ht="12.75">
      <c r="H312" s="59">
        <v>1</v>
      </c>
      <c r="O312" s="38">
        <v>60</v>
      </c>
      <c r="P312" s="60">
        <f t="shared" si="121"/>
        <v>0</v>
      </c>
      <c r="Q312" s="42" t="str">
        <f t="shared" si="131"/>
        <v>NIE</v>
      </c>
      <c r="R312" s="43">
        <f t="shared" si="122"/>
        <v>0</v>
      </c>
      <c r="S312" s="44" t="str">
        <f t="shared" si="126"/>
        <v>NIE</v>
      </c>
      <c r="Z312" s="63">
        <f t="shared" si="127"/>
        <v>0</v>
      </c>
      <c r="AA312" s="46">
        <f t="shared" si="123"/>
        <v>0</v>
      </c>
      <c r="AE312" s="64">
        <f t="shared" si="128"/>
        <v>0</v>
      </c>
      <c r="AF312" s="65">
        <f t="shared" si="124"/>
        <v>0</v>
      </c>
      <c r="AJ312" s="127">
        <f t="shared" si="129"/>
        <v>0</v>
      </c>
      <c r="AK312" s="128">
        <f t="shared" si="125"/>
        <v>0</v>
      </c>
      <c r="AL312" s="38">
        <f t="shared" si="132"/>
        <v>0</v>
      </c>
      <c r="AM312" s="63">
        <f t="shared" si="130"/>
        <v>18</v>
      </c>
    </row>
    <row r="313" spans="8:39" ht="12.75">
      <c r="H313" s="59">
        <v>1</v>
      </c>
      <c r="O313" s="38">
        <v>60</v>
      </c>
      <c r="P313" s="60">
        <f t="shared" si="121"/>
        <v>0</v>
      </c>
      <c r="Q313" s="42" t="str">
        <f t="shared" si="131"/>
        <v>NIE</v>
      </c>
      <c r="R313" s="43">
        <f t="shared" si="122"/>
        <v>0</v>
      </c>
      <c r="S313" s="44" t="str">
        <f t="shared" si="126"/>
        <v>NIE</v>
      </c>
      <c r="Z313" s="63">
        <f t="shared" si="127"/>
        <v>0</v>
      </c>
      <c r="AA313" s="46">
        <f t="shared" si="123"/>
        <v>0</v>
      </c>
      <c r="AE313" s="64">
        <f t="shared" si="128"/>
        <v>0</v>
      </c>
      <c r="AF313" s="65">
        <f t="shared" si="124"/>
        <v>0</v>
      </c>
      <c r="AJ313" s="127">
        <f t="shared" si="129"/>
        <v>0</v>
      </c>
      <c r="AK313" s="128">
        <f t="shared" si="125"/>
        <v>0</v>
      </c>
      <c r="AL313" s="38">
        <f t="shared" si="132"/>
        <v>0</v>
      </c>
      <c r="AM313" s="63">
        <f t="shared" si="130"/>
        <v>18</v>
      </c>
    </row>
    <row r="314" spans="8:39" ht="12.75">
      <c r="H314" s="59">
        <v>1</v>
      </c>
      <c r="O314" s="38">
        <v>60</v>
      </c>
      <c r="P314" s="60">
        <f t="shared" si="121"/>
        <v>0</v>
      </c>
      <c r="Q314" s="42" t="str">
        <f t="shared" si="131"/>
        <v>NIE</v>
      </c>
      <c r="R314" s="43">
        <f t="shared" si="122"/>
        <v>0</v>
      </c>
      <c r="S314" s="44" t="str">
        <f t="shared" si="126"/>
        <v>NIE</v>
      </c>
      <c r="Z314" s="63">
        <f t="shared" si="127"/>
        <v>0</v>
      </c>
      <c r="AA314" s="46">
        <f t="shared" si="123"/>
        <v>0</v>
      </c>
      <c r="AE314" s="64">
        <f t="shared" si="128"/>
        <v>0</v>
      </c>
      <c r="AF314" s="65">
        <f t="shared" si="124"/>
        <v>0</v>
      </c>
      <c r="AJ314" s="127">
        <f t="shared" si="129"/>
        <v>0</v>
      </c>
      <c r="AK314" s="128">
        <f t="shared" si="125"/>
        <v>0</v>
      </c>
      <c r="AL314" s="38">
        <f t="shared" si="132"/>
        <v>0</v>
      </c>
      <c r="AM314" s="63">
        <f t="shared" si="130"/>
        <v>18</v>
      </c>
    </row>
    <row r="315" spans="8:39" ht="12.75">
      <c r="H315" s="59">
        <v>1</v>
      </c>
      <c r="O315" s="38">
        <v>60</v>
      </c>
      <c r="P315" s="60">
        <f t="shared" si="121"/>
        <v>0</v>
      </c>
      <c r="Q315" s="42" t="str">
        <f t="shared" si="131"/>
        <v>NIE</v>
      </c>
      <c r="R315" s="43">
        <f t="shared" si="122"/>
        <v>0</v>
      </c>
      <c r="S315" s="44" t="str">
        <f t="shared" si="126"/>
        <v>NIE</v>
      </c>
      <c r="Z315" s="63">
        <f t="shared" si="127"/>
        <v>0</v>
      </c>
      <c r="AA315" s="46">
        <f t="shared" si="123"/>
        <v>0</v>
      </c>
      <c r="AE315" s="64">
        <f t="shared" si="128"/>
        <v>0</v>
      </c>
      <c r="AF315" s="65">
        <f t="shared" si="124"/>
        <v>0</v>
      </c>
      <c r="AJ315" s="127">
        <f t="shared" si="129"/>
        <v>0</v>
      </c>
      <c r="AK315" s="128">
        <f t="shared" si="125"/>
        <v>0</v>
      </c>
      <c r="AL315" s="38">
        <f t="shared" si="132"/>
        <v>0</v>
      </c>
      <c r="AM315" s="63">
        <f t="shared" si="130"/>
        <v>18</v>
      </c>
    </row>
    <row r="316" spans="8:39" ht="12.75">
      <c r="H316" s="59">
        <v>1</v>
      </c>
      <c r="O316" s="38">
        <v>60</v>
      </c>
      <c r="P316" s="60">
        <f t="shared" si="121"/>
        <v>0</v>
      </c>
      <c r="Q316" s="42" t="str">
        <f t="shared" si="131"/>
        <v>NIE</v>
      </c>
      <c r="R316" s="43">
        <f t="shared" si="122"/>
        <v>0</v>
      </c>
      <c r="S316" s="44" t="str">
        <f t="shared" si="126"/>
        <v>NIE</v>
      </c>
      <c r="Z316" s="63">
        <f t="shared" si="127"/>
        <v>0</v>
      </c>
      <c r="AA316" s="46">
        <f t="shared" si="123"/>
        <v>0</v>
      </c>
      <c r="AE316" s="64">
        <f t="shared" si="128"/>
        <v>0</v>
      </c>
      <c r="AF316" s="65">
        <f t="shared" si="124"/>
        <v>0</v>
      </c>
      <c r="AJ316" s="127">
        <f t="shared" si="129"/>
        <v>0</v>
      </c>
      <c r="AK316" s="128">
        <f t="shared" si="125"/>
        <v>0</v>
      </c>
      <c r="AL316" s="38">
        <f t="shared" si="132"/>
        <v>0</v>
      </c>
      <c r="AM316" s="63">
        <f t="shared" si="130"/>
        <v>18</v>
      </c>
    </row>
    <row r="317" spans="8:39" ht="12.75">
      <c r="H317" s="59">
        <v>1</v>
      </c>
      <c r="O317" s="38">
        <v>60</v>
      </c>
      <c r="P317" s="60">
        <f t="shared" si="121"/>
        <v>0</v>
      </c>
      <c r="Q317" s="42" t="str">
        <f t="shared" si="131"/>
        <v>NIE</v>
      </c>
      <c r="R317" s="43">
        <f t="shared" si="122"/>
        <v>0</v>
      </c>
      <c r="S317" s="44" t="str">
        <f t="shared" si="126"/>
        <v>NIE</v>
      </c>
      <c r="Z317" s="63">
        <f t="shared" si="127"/>
        <v>0</v>
      </c>
      <c r="AA317" s="46">
        <f t="shared" si="123"/>
        <v>0</v>
      </c>
      <c r="AE317" s="64">
        <f t="shared" si="128"/>
        <v>0</v>
      </c>
      <c r="AF317" s="65">
        <f t="shared" si="124"/>
        <v>0</v>
      </c>
      <c r="AJ317" s="127">
        <f t="shared" si="129"/>
        <v>0</v>
      </c>
      <c r="AK317" s="128">
        <f t="shared" si="125"/>
        <v>0</v>
      </c>
      <c r="AL317" s="38">
        <f t="shared" si="132"/>
        <v>0</v>
      </c>
      <c r="AM317" s="63">
        <f t="shared" si="130"/>
        <v>18</v>
      </c>
    </row>
    <row r="318" spans="8:39" ht="12.75">
      <c r="H318" s="59">
        <v>1</v>
      </c>
      <c r="O318" s="38">
        <v>60</v>
      </c>
      <c r="P318" s="60">
        <f t="shared" si="121"/>
        <v>0</v>
      </c>
      <c r="Q318" s="42" t="str">
        <f t="shared" si="131"/>
        <v>NIE</v>
      </c>
      <c r="R318" s="43">
        <f t="shared" si="122"/>
        <v>0</v>
      </c>
      <c r="S318" s="44" t="str">
        <f t="shared" si="126"/>
        <v>NIE</v>
      </c>
      <c r="Z318" s="63">
        <f t="shared" si="127"/>
        <v>0</v>
      </c>
      <c r="AA318" s="46">
        <f t="shared" si="123"/>
        <v>0</v>
      </c>
      <c r="AE318" s="64">
        <f t="shared" si="128"/>
        <v>0</v>
      </c>
      <c r="AF318" s="65">
        <f t="shared" si="124"/>
        <v>0</v>
      </c>
      <c r="AJ318" s="127">
        <f t="shared" si="129"/>
        <v>0</v>
      </c>
      <c r="AK318" s="128">
        <f t="shared" si="125"/>
        <v>0</v>
      </c>
      <c r="AL318" s="38">
        <f t="shared" si="132"/>
        <v>0</v>
      </c>
      <c r="AM318" s="63">
        <f t="shared" si="130"/>
        <v>18</v>
      </c>
    </row>
    <row r="319" spans="8:39" ht="12.75">
      <c r="H319" s="59">
        <v>1</v>
      </c>
      <c r="O319" s="38">
        <v>60</v>
      </c>
      <c r="P319" s="60">
        <f t="shared" si="121"/>
        <v>0</v>
      </c>
      <c r="Q319" s="42" t="str">
        <f t="shared" si="131"/>
        <v>NIE</v>
      </c>
      <c r="R319" s="43">
        <f t="shared" si="122"/>
        <v>0</v>
      </c>
      <c r="S319" s="44" t="str">
        <f t="shared" si="126"/>
        <v>NIE</v>
      </c>
      <c r="Z319" s="63">
        <f t="shared" si="127"/>
        <v>0</v>
      </c>
      <c r="AA319" s="46">
        <f t="shared" si="123"/>
        <v>0</v>
      </c>
      <c r="AE319" s="64">
        <f t="shared" si="128"/>
        <v>0</v>
      </c>
      <c r="AF319" s="65">
        <f t="shared" si="124"/>
        <v>0</v>
      </c>
      <c r="AJ319" s="127">
        <f t="shared" si="129"/>
        <v>0</v>
      </c>
      <c r="AK319" s="128">
        <f t="shared" si="125"/>
        <v>0</v>
      </c>
      <c r="AL319" s="38">
        <f t="shared" si="132"/>
        <v>0</v>
      </c>
      <c r="AM319" s="63">
        <f t="shared" si="130"/>
        <v>18</v>
      </c>
    </row>
    <row r="320" spans="8:39" ht="12.75">
      <c r="H320" s="59">
        <v>1</v>
      </c>
      <c r="O320" s="38">
        <v>60</v>
      </c>
      <c r="P320" s="60">
        <f t="shared" si="121"/>
        <v>0</v>
      </c>
      <c r="Q320" s="42" t="str">
        <f t="shared" si="131"/>
        <v>NIE</v>
      </c>
      <c r="R320" s="43">
        <f t="shared" si="122"/>
        <v>0</v>
      </c>
      <c r="S320" s="44" t="str">
        <f t="shared" si="126"/>
        <v>NIE</v>
      </c>
      <c r="Z320" s="63">
        <f t="shared" si="127"/>
        <v>0</v>
      </c>
      <c r="AA320" s="46">
        <f t="shared" si="123"/>
        <v>0</v>
      </c>
      <c r="AE320" s="64">
        <f t="shared" si="128"/>
        <v>0</v>
      </c>
      <c r="AF320" s="65">
        <f t="shared" si="124"/>
        <v>0</v>
      </c>
      <c r="AJ320" s="127">
        <f t="shared" si="129"/>
        <v>0</v>
      </c>
      <c r="AK320" s="128">
        <f t="shared" si="125"/>
        <v>0</v>
      </c>
      <c r="AL320" s="38">
        <f t="shared" si="132"/>
        <v>0</v>
      </c>
      <c r="AM320" s="63">
        <f t="shared" si="130"/>
        <v>18</v>
      </c>
    </row>
    <row r="321" spans="8:39" ht="12.75">
      <c r="H321" s="59">
        <v>1</v>
      </c>
      <c r="O321" s="38">
        <v>60</v>
      </c>
      <c r="P321" s="60">
        <f t="shared" si="121"/>
        <v>0</v>
      </c>
      <c r="Q321" s="42" t="str">
        <f t="shared" si="131"/>
        <v>NIE</v>
      </c>
      <c r="R321" s="43">
        <f t="shared" si="122"/>
        <v>0</v>
      </c>
      <c r="S321" s="44" t="str">
        <f t="shared" si="126"/>
        <v>NIE</v>
      </c>
      <c r="Z321" s="63">
        <f t="shared" si="127"/>
        <v>0</v>
      </c>
      <c r="AA321" s="46">
        <f t="shared" si="123"/>
        <v>0</v>
      </c>
      <c r="AE321" s="64">
        <f t="shared" si="128"/>
        <v>0</v>
      </c>
      <c r="AF321" s="65">
        <f t="shared" si="124"/>
        <v>0</v>
      </c>
      <c r="AJ321" s="127">
        <f t="shared" si="129"/>
        <v>0</v>
      </c>
      <c r="AK321" s="128">
        <f t="shared" si="125"/>
        <v>0</v>
      </c>
      <c r="AL321" s="38">
        <f t="shared" si="132"/>
        <v>0</v>
      </c>
      <c r="AM321" s="63">
        <f t="shared" si="130"/>
        <v>18</v>
      </c>
    </row>
    <row r="322" spans="8:39" ht="12.75">
      <c r="H322" s="59">
        <v>1</v>
      </c>
      <c r="O322" s="38">
        <v>60</v>
      </c>
      <c r="P322" s="60">
        <f t="shared" si="121"/>
        <v>0</v>
      </c>
      <c r="Q322" s="42" t="str">
        <f t="shared" si="131"/>
        <v>NIE</v>
      </c>
      <c r="R322" s="43">
        <f t="shared" si="122"/>
        <v>0</v>
      </c>
      <c r="S322" s="44" t="str">
        <f t="shared" si="126"/>
        <v>NIE</v>
      </c>
      <c r="Z322" s="63">
        <f t="shared" si="127"/>
        <v>0</v>
      </c>
      <c r="AA322" s="46">
        <f t="shared" si="123"/>
        <v>0</v>
      </c>
      <c r="AE322" s="64">
        <f t="shared" si="128"/>
        <v>0</v>
      </c>
      <c r="AF322" s="65">
        <f t="shared" si="124"/>
        <v>0</v>
      </c>
      <c r="AJ322" s="127">
        <f t="shared" si="129"/>
        <v>0</v>
      </c>
      <c r="AK322" s="128">
        <f t="shared" si="125"/>
        <v>0</v>
      </c>
      <c r="AL322" s="38">
        <f t="shared" si="132"/>
        <v>0</v>
      </c>
      <c r="AM322" s="63">
        <f t="shared" si="130"/>
        <v>18</v>
      </c>
    </row>
    <row r="323" spans="8:39" ht="12.75">
      <c r="H323" s="59">
        <v>1</v>
      </c>
      <c r="O323" s="38">
        <v>60</v>
      </c>
      <c r="P323" s="60">
        <f t="shared" si="121"/>
        <v>0</v>
      </c>
      <c r="Q323" s="42" t="str">
        <f t="shared" si="131"/>
        <v>NIE</v>
      </c>
      <c r="R323" s="43">
        <f t="shared" si="122"/>
        <v>0</v>
      </c>
      <c r="S323" s="44" t="str">
        <f t="shared" si="126"/>
        <v>NIE</v>
      </c>
      <c r="Z323" s="63">
        <f t="shared" si="127"/>
        <v>0</v>
      </c>
      <c r="AA323" s="46">
        <f t="shared" si="123"/>
        <v>0</v>
      </c>
      <c r="AE323" s="64">
        <f t="shared" si="128"/>
        <v>0</v>
      </c>
      <c r="AF323" s="65">
        <f t="shared" si="124"/>
        <v>0</v>
      </c>
      <c r="AJ323" s="127">
        <f t="shared" si="129"/>
        <v>0</v>
      </c>
      <c r="AK323" s="128">
        <f t="shared" si="125"/>
        <v>0</v>
      </c>
      <c r="AL323" s="38">
        <f t="shared" si="132"/>
        <v>0</v>
      </c>
      <c r="AM323" s="63">
        <f t="shared" si="130"/>
        <v>18</v>
      </c>
    </row>
    <row r="324" spans="8:39" ht="12.75">
      <c r="H324" s="59">
        <v>1</v>
      </c>
      <c r="O324" s="38">
        <v>60</v>
      </c>
      <c r="P324" s="60">
        <f t="shared" si="121"/>
        <v>0</v>
      </c>
      <c r="Q324" s="42" t="str">
        <f t="shared" si="131"/>
        <v>NIE</v>
      </c>
      <c r="R324" s="43">
        <f t="shared" si="122"/>
        <v>0</v>
      </c>
      <c r="S324" s="44" t="str">
        <f t="shared" si="126"/>
        <v>NIE</v>
      </c>
      <c r="Z324" s="63">
        <f t="shared" si="127"/>
        <v>0</v>
      </c>
      <c r="AA324" s="46">
        <f t="shared" si="123"/>
        <v>0</v>
      </c>
      <c r="AE324" s="64">
        <f t="shared" si="128"/>
        <v>0</v>
      </c>
      <c r="AF324" s="65">
        <f t="shared" si="124"/>
        <v>0</v>
      </c>
      <c r="AJ324" s="127">
        <f t="shared" si="129"/>
        <v>0</v>
      </c>
      <c r="AK324" s="128">
        <f t="shared" si="125"/>
        <v>0</v>
      </c>
      <c r="AL324" s="38">
        <f t="shared" si="132"/>
        <v>0</v>
      </c>
      <c r="AM324" s="63">
        <f t="shared" si="130"/>
        <v>18</v>
      </c>
    </row>
    <row r="325" spans="8:39" ht="12.75">
      <c r="H325" s="59">
        <v>1</v>
      </c>
      <c r="O325" s="38">
        <v>60</v>
      </c>
      <c r="P325" s="60">
        <f t="shared" si="121"/>
        <v>0</v>
      </c>
      <c r="Q325" s="42" t="str">
        <f t="shared" si="131"/>
        <v>NIE</v>
      </c>
      <c r="R325" s="43">
        <f t="shared" si="122"/>
        <v>0</v>
      </c>
      <c r="S325" s="44" t="str">
        <f t="shared" si="126"/>
        <v>NIE</v>
      </c>
      <c r="Z325" s="63">
        <f t="shared" si="127"/>
        <v>0</v>
      </c>
      <c r="AA325" s="46">
        <f t="shared" si="123"/>
        <v>0</v>
      </c>
      <c r="AE325" s="64">
        <f t="shared" si="128"/>
        <v>0</v>
      </c>
      <c r="AF325" s="65">
        <f t="shared" si="124"/>
        <v>0</v>
      </c>
      <c r="AJ325" s="127">
        <f t="shared" si="129"/>
        <v>0</v>
      </c>
      <c r="AK325" s="128">
        <f t="shared" si="125"/>
        <v>0</v>
      </c>
      <c r="AL325" s="38">
        <f t="shared" si="132"/>
        <v>0</v>
      </c>
      <c r="AM325" s="63">
        <f t="shared" si="130"/>
        <v>18</v>
      </c>
    </row>
    <row r="326" spans="8:39" ht="12.75">
      <c r="H326" s="59">
        <v>1</v>
      </c>
      <c r="O326" s="38">
        <v>60</v>
      </c>
      <c r="P326" s="60">
        <f t="shared" si="121"/>
        <v>0</v>
      </c>
      <c r="Q326" s="42" t="str">
        <f t="shared" si="131"/>
        <v>NIE</v>
      </c>
      <c r="R326" s="43">
        <f t="shared" si="122"/>
        <v>0</v>
      </c>
      <c r="S326" s="44" t="str">
        <f t="shared" si="126"/>
        <v>NIE</v>
      </c>
      <c r="Z326" s="63">
        <f t="shared" si="127"/>
        <v>0</v>
      </c>
      <c r="AA326" s="46">
        <f t="shared" si="123"/>
        <v>0</v>
      </c>
      <c r="AE326" s="64">
        <f t="shared" si="128"/>
        <v>0</v>
      </c>
      <c r="AF326" s="65">
        <f t="shared" si="124"/>
        <v>0</v>
      </c>
      <c r="AJ326" s="127">
        <f t="shared" si="129"/>
        <v>0</v>
      </c>
      <c r="AK326" s="128">
        <f t="shared" si="125"/>
        <v>0</v>
      </c>
      <c r="AL326" s="38">
        <f t="shared" si="132"/>
        <v>0</v>
      </c>
      <c r="AM326" s="63">
        <f t="shared" si="130"/>
        <v>18</v>
      </c>
    </row>
    <row r="327" spans="8:39" ht="12.75">
      <c r="H327" s="59">
        <v>1</v>
      </c>
      <c r="O327" s="38">
        <v>60</v>
      </c>
      <c r="P327" s="60">
        <f t="shared" si="121"/>
        <v>0</v>
      </c>
      <c r="Q327" s="42" t="str">
        <f t="shared" si="131"/>
        <v>NIE</v>
      </c>
      <c r="R327" s="43">
        <f t="shared" si="122"/>
        <v>0</v>
      </c>
      <c r="S327" s="44" t="str">
        <f t="shared" si="126"/>
        <v>NIE</v>
      </c>
      <c r="Z327" s="63">
        <f t="shared" si="127"/>
        <v>0</v>
      </c>
      <c r="AA327" s="46">
        <f t="shared" si="123"/>
        <v>0</v>
      </c>
      <c r="AE327" s="64">
        <f t="shared" si="128"/>
        <v>0</v>
      </c>
      <c r="AF327" s="65">
        <f t="shared" si="124"/>
        <v>0</v>
      </c>
      <c r="AJ327" s="127">
        <f t="shared" si="129"/>
        <v>0</v>
      </c>
      <c r="AK327" s="128">
        <f t="shared" si="125"/>
        <v>0</v>
      </c>
      <c r="AL327" s="38">
        <f t="shared" si="132"/>
        <v>0</v>
      </c>
      <c r="AM327" s="63">
        <f t="shared" si="130"/>
        <v>18</v>
      </c>
    </row>
    <row r="328" spans="8:39" ht="12.75">
      <c r="H328" s="59">
        <v>1</v>
      </c>
      <c r="O328" s="38">
        <v>60</v>
      </c>
      <c r="P328" s="60">
        <f t="shared" si="121"/>
        <v>0</v>
      </c>
      <c r="Q328" s="42" t="str">
        <f t="shared" si="131"/>
        <v>NIE</v>
      </c>
      <c r="R328" s="43">
        <f t="shared" si="122"/>
        <v>0</v>
      </c>
      <c r="S328" s="44" t="str">
        <f t="shared" si="126"/>
        <v>NIE</v>
      </c>
      <c r="Z328" s="63">
        <f t="shared" si="127"/>
        <v>0</v>
      </c>
      <c r="AA328" s="46">
        <f t="shared" si="123"/>
        <v>0</v>
      </c>
      <c r="AE328" s="64">
        <f t="shared" si="128"/>
        <v>0</v>
      </c>
      <c r="AF328" s="65">
        <f t="shared" si="124"/>
        <v>0</v>
      </c>
      <c r="AJ328" s="127">
        <f t="shared" si="129"/>
        <v>0</v>
      </c>
      <c r="AK328" s="128">
        <f t="shared" si="125"/>
        <v>0</v>
      </c>
      <c r="AL328" s="38">
        <f t="shared" si="132"/>
        <v>0</v>
      </c>
      <c r="AM328" s="63">
        <f t="shared" si="130"/>
        <v>18</v>
      </c>
    </row>
    <row r="329" spans="8:39" ht="12.75">
      <c r="H329" s="59">
        <v>1</v>
      </c>
      <c r="O329" s="38">
        <v>60</v>
      </c>
      <c r="P329" s="60">
        <f t="shared" si="121"/>
        <v>0</v>
      </c>
      <c r="Q329" s="42" t="str">
        <f t="shared" si="131"/>
        <v>NIE</v>
      </c>
      <c r="R329" s="43">
        <f t="shared" si="122"/>
        <v>0</v>
      </c>
      <c r="S329" s="44" t="str">
        <f t="shared" si="126"/>
        <v>NIE</v>
      </c>
      <c r="Z329" s="63">
        <f t="shared" si="127"/>
        <v>0</v>
      </c>
      <c r="AA329" s="46">
        <f t="shared" si="123"/>
        <v>0</v>
      </c>
      <c r="AE329" s="64">
        <f t="shared" si="128"/>
        <v>0</v>
      </c>
      <c r="AF329" s="65">
        <f t="shared" si="124"/>
        <v>0</v>
      </c>
      <c r="AJ329" s="127">
        <f t="shared" si="129"/>
        <v>0</v>
      </c>
      <c r="AK329" s="128">
        <f t="shared" si="125"/>
        <v>0</v>
      </c>
      <c r="AL329" s="38">
        <f t="shared" si="132"/>
        <v>0</v>
      </c>
      <c r="AM329" s="63">
        <f t="shared" si="130"/>
        <v>18</v>
      </c>
    </row>
    <row r="330" spans="8:39" ht="12.75">
      <c r="H330" s="59">
        <v>1</v>
      </c>
      <c r="O330" s="38">
        <v>60</v>
      </c>
      <c r="P330" s="60">
        <f t="shared" si="121"/>
        <v>0</v>
      </c>
      <c r="Q330" s="42" t="str">
        <f t="shared" si="131"/>
        <v>NIE</v>
      </c>
      <c r="R330" s="43">
        <f t="shared" si="122"/>
        <v>0</v>
      </c>
      <c r="S330" s="44" t="str">
        <f t="shared" si="126"/>
        <v>NIE</v>
      </c>
      <c r="Z330" s="63">
        <f t="shared" si="127"/>
        <v>0</v>
      </c>
      <c r="AA330" s="46">
        <f t="shared" si="123"/>
        <v>0</v>
      </c>
      <c r="AE330" s="64">
        <f t="shared" si="128"/>
        <v>0</v>
      </c>
      <c r="AF330" s="65">
        <f t="shared" si="124"/>
        <v>0</v>
      </c>
      <c r="AJ330" s="127">
        <f t="shared" si="129"/>
        <v>0</v>
      </c>
      <c r="AK330" s="128">
        <f t="shared" si="125"/>
        <v>0</v>
      </c>
      <c r="AL330" s="38">
        <f t="shared" si="132"/>
        <v>0</v>
      </c>
      <c r="AM330" s="63">
        <f t="shared" si="130"/>
        <v>18</v>
      </c>
    </row>
    <row r="331" spans="8:39" ht="12.75">
      <c r="H331" s="59">
        <v>1</v>
      </c>
      <c r="O331" s="38">
        <v>60</v>
      </c>
      <c r="P331" s="60">
        <f t="shared" si="121"/>
        <v>0</v>
      </c>
      <c r="Q331" s="42" t="str">
        <f t="shared" si="131"/>
        <v>NIE</v>
      </c>
      <c r="R331" s="43">
        <f t="shared" si="122"/>
        <v>0</v>
      </c>
      <c r="S331" s="44" t="str">
        <f t="shared" si="126"/>
        <v>NIE</v>
      </c>
      <c r="Z331" s="63">
        <f t="shared" si="127"/>
        <v>0</v>
      </c>
      <c r="AA331" s="46">
        <f t="shared" si="123"/>
        <v>0</v>
      </c>
      <c r="AE331" s="64">
        <f t="shared" si="128"/>
        <v>0</v>
      </c>
      <c r="AF331" s="65">
        <f t="shared" si="124"/>
        <v>0</v>
      </c>
      <c r="AJ331" s="127">
        <f t="shared" si="129"/>
        <v>0</v>
      </c>
      <c r="AK331" s="128">
        <f t="shared" si="125"/>
        <v>0</v>
      </c>
      <c r="AL331" s="38">
        <f t="shared" si="132"/>
        <v>0</v>
      </c>
      <c r="AM331" s="63">
        <f t="shared" si="130"/>
        <v>18</v>
      </c>
    </row>
    <row r="332" spans="8:39" ht="12.75">
      <c r="H332" s="59">
        <v>1</v>
      </c>
      <c r="O332" s="38">
        <v>60</v>
      </c>
      <c r="P332" s="60">
        <f t="shared" si="121"/>
        <v>0</v>
      </c>
      <c r="Q332" s="42" t="str">
        <f t="shared" si="131"/>
        <v>NIE</v>
      </c>
      <c r="R332" s="43">
        <f t="shared" si="122"/>
        <v>0</v>
      </c>
      <c r="S332" s="44" t="str">
        <f t="shared" si="126"/>
        <v>NIE</v>
      </c>
      <c r="Z332" s="63">
        <f t="shared" si="127"/>
        <v>0</v>
      </c>
      <c r="AA332" s="46">
        <f t="shared" si="123"/>
        <v>0</v>
      </c>
      <c r="AE332" s="64">
        <f t="shared" si="128"/>
        <v>0</v>
      </c>
      <c r="AF332" s="65">
        <f t="shared" si="124"/>
        <v>0</v>
      </c>
      <c r="AJ332" s="127">
        <f t="shared" si="129"/>
        <v>0</v>
      </c>
      <c r="AK332" s="128">
        <f t="shared" si="125"/>
        <v>0</v>
      </c>
      <c r="AL332" s="38">
        <f t="shared" si="132"/>
        <v>0</v>
      </c>
      <c r="AM332" s="63">
        <f t="shared" si="130"/>
        <v>18</v>
      </c>
    </row>
    <row r="333" spans="8:39" ht="12.75">
      <c r="H333" s="59">
        <v>1</v>
      </c>
      <c r="O333" s="38">
        <v>60</v>
      </c>
      <c r="P333" s="60">
        <f t="shared" si="121"/>
        <v>0</v>
      </c>
      <c r="Q333" s="42" t="str">
        <f t="shared" si="131"/>
        <v>NIE</v>
      </c>
      <c r="R333" s="43">
        <f t="shared" si="122"/>
        <v>0</v>
      </c>
      <c r="S333" s="44" t="str">
        <f t="shared" si="126"/>
        <v>NIE</v>
      </c>
      <c r="Z333" s="63">
        <f t="shared" si="127"/>
        <v>0</v>
      </c>
      <c r="AA333" s="46">
        <f t="shared" si="123"/>
        <v>0</v>
      </c>
      <c r="AE333" s="64">
        <f t="shared" si="128"/>
        <v>0</v>
      </c>
      <c r="AF333" s="65">
        <f t="shared" si="124"/>
        <v>0</v>
      </c>
      <c r="AJ333" s="127">
        <f t="shared" si="129"/>
        <v>0</v>
      </c>
      <c r="AK333" s="128">
        <f t="shared" si="125"/>
        <v>0</v>
      </c>
      <c r="AL333" s="38">
        <f t="shared" si="132"/>
        <v>0</v>
      </c>
      <c r="AM333" s="63">
        <f t="shared" si="130"/>
        <v>18</v>
      </c>
    </row>
    <row r="334" spans="8:39" ht="12.75">
      <c r="H334" s="59">
        <v>1</v>
      </c>
      <c r="O334" s="38">
        <v>60</v>
      </c>
      <c r="P334" s="60">
        <f t="shared" si="121"/>
        <v>0</v>
      </c>
      <c r="Q334" s="42" t="str">
        <f t="shared" si="131"/>
        <v>NIE</v>
      </c>
      <c r="R334" s="43">
        <f t="shared" si="122"/>
        <v>0</v>
      </c>
      <c r="S334" s="44" t="str">
        <f t="shared" si="126"/>
        <v>NIE</v>
      </c>
      <c r="Z334" s="63">
        <f t="shared" si="127"/>
        <v>0</v>
      </c>
      <c r="AA334" s="46">
        <f t="shared" si="123"/>
        <v>0</v>
      </c>
      <c r="AE334" s="64">
        <f t="shared" si="128"/>
        <v>0</v>
      </c>
      <c r="AF334" s="65">
        <f t="shared" si="124"/>
        <v>0</v>
      </c>
      <c r="AJ334" s="127">
        <f t="shared" si="129"/>
        <v>0</v>
      </c>
      <c r="AK334" s="128">
        <f t="shared" si="125"/>
        <v>0</v>
      </c>
      <c r="AL334" s="38">
        <f t="shared" si="132"/>
        <v>0</v>
      </c>
      <c r="AM334" s="63">
        <f t="shared" si="130"/>
        <v>18</v>
      </c>
    </row>
    <row r="335" spans="8:39" ht="12.75">
      <c r="H335" s="59">
        <v>1</v>
      </c>
      <c r="O335" s="38">
        <v>60</v>
      </c>
      <c r="P335" s="60">
        <f t="shared" ref="P335:P398" si="133">IF(Q335="tak",AK335,(AA335+AF335)/2)</f>
        <v>0</v>
      </c>
      <c r="Q335" s="42" t="str">
        <f t="shared" si="131"/>
        <v>NIE</v>
      </c>
      <c r="R335" s="43">
        <f t="shared" ref="R335:R398" si="134">IF(Q335="NIE",(Z335+AE335)/2,"III oceniający")</f>
        <v>0</v>
      </c>
      <c r="S335" s="44" t="str">
        <f t="shared" si="126"/>
        <v>NIE</v>
      </c>
      <c r="Z335" s="63">
        <f t="shared" si="127"/>
        <v>0</v>
      </c>
      <c r="AA335" s="46">
        <f t="shared" ref="AA335:AA398" si="135">Z335/O335</f>
        <v>0</v>
      </c>
      <c r="AE335" s="64">
        <f t="shared" si="128"/>
        <v>0</v>
      </c>
      <c r="AF335" s="65">
        <f t="shared" ref="AF335:AF398" si="136">AE335/O335</f>
        <v>0</v>
      </c>
      <c r="AJ335" s="127">
        <f t="shared" si="129"/>
        <v>0</v>
      </c>
      <c r="AK335" s="128">
        <f t="shared" ref="AK335:AK398" si="137">AJ335/O335</f>
        <v>0</v>
      </c>
      <c r="AL335" s="38">
        <f t="shared" si="132"/>
        <v>0</v>
      </c>
      <c r="AM335" s="63">
        <f t="shared" si="130"/>
        <v>18</v>
      </c>
    </row>
    <row r="336" spans="8:39" ht="12.75">
      <c r="H336" s="59">
        <v>1</v>
      </c>
      <c r="O336" s="38">
        <v>60</v>
      </c>
      <c r="P336" s="60">
        <f t="shared" si="133"/>
        <v>0</v>
      </c>
      <c r="Q336" s="42" t="str">
        <f t="shared" si="131"/>
        <v>NIE</v>
      </c>
      <c r="R336" s="43">
        <f t="shared" si="134"/>
        <v>0</v>
      </c>
      <c r="S336" s="44" t="str">
        <f t="shared" si="126"/>
        <v>NIE</v>
      </c>
      <c r="Z336" s="63">
        <f t="shared" si="127"/>
        <v>0</v>
      </c>
      <c r="AA336" s="46">
        <f t="shared" si="135"/>
        <v>0</v>
      </c>
      <c r="AE336" s="64">
        <f t="shared" si="128"/>
        <v>0</v>
      </c>
      <c r="AF336" s="65">
        <f t="shared" si="136"/>
        <v>0</v>
      </c>
      <c r="AJ336" s="127">
        <f t="shared" si="129"/>
        <v>0</v>
      </c>
      <c r="AK336" s="128">
        <f t="shared" si="137"/>
        <v>0</v>
      </c>
      <c r="AL336" s="38">
        <f t="shared" si="132"/>
        <v>0</v>
      </c>
      <c r="AM336" s="63">
        <f t="shared" si="130"/>
        <v>18</v>
      </c>
    </row>
    <row r="337" spans="8:39" ht="12.75">
      <c r="H337" s="59">
        <v>1</v>
      </c>
      <c r="O337" s="38">
        <v>60</v>
      </c>
      <c r="P337" s="60">
        <f t="shared" si="133"/>
        <v>0</v>
      </c>
      <c r="Q337" s="42" t="str">
        <f t="shared" si="131"/>
        <v>NIE</v>
      </c>
      <c r="R337" s="43">
        <f t="shared" si="134"/>
        <v>0</v>
      </c>
      <c r="S337" s="44" t="str">
        <f t="shared" si="126"/>
        <v>NIE</v>
      </c>
      <c r="Z337" s="63">
        <f t="shared" si="127"/>
        <v>0</v>
      </c>
      <c r="AA337" s="46">
        <f t="shared" si="135"/>
        <v>0</v>
      </c>
      <c r="AE337" s="64">
        <f t="shared" si="128"/>
        <v>0</v>
      </c>
      <c r="AF337" s="65">
        <f t="shared" si="136"/>
        <v>0</v>
      </c>
      <c r="AJ337" s="127">
        <f t="shared" si="129"/>
        <v>0</v>
      </c>
      <c r="AK337" s="128">
        <f t="shared" si="137"/>
        <v>0</v>
      </c>
      <c r="AL337" s="38">
        <f t="shared" si="132"/>
        <v>0</v>
      </c>
      <c r="AM337" s="63">
        <f t="shared" si="130"/>
        <v>18</v>
      </c>
    </row>
    <row r="338" spans="8:39" ht="12.75">
      <c r="H338" s="59">
        <v>1</v>
      </c>
      <c r="O338" s="38">
        <v>60</v>
      </c>
      <c r="P338" s="60">
        <f t="shared" si="133"/>
        <v>0</v>
      </c>
      <c r="Q338" s="42" t="str">
        <f t="shared" si="131"/>
        <v>NIE</v>
      </c>
      <c r="R338" s="43">
        <f t="shared" si="134"/>
        <v>0</v>
      </c>
      <c r="S338" s="44" t="str">
        <f t="shared" si="126"/>
        <v>NIE</v>
      </c>
      <c r="Z338" s="63">
        <f t="shared" si="127"/>
        <v>0</v>
      </c>
      <c r="AA338" s="46">
        <f t="shared" si="135"/>
        <v>0</v>
      </c>
      <c r="AE338" s="64">
        <f t="shared" si="128"/>
        <v>0</v>
      </c>
      <c r="AF338" s="65">
        <f t="shared" si="136"/>
        <v>0</v>
      </c>
      <c r="AJ338" s="127">
        <f t="shared" si="129"/>
        <v>0</v>
      </c>
      <c r="AK338" s="128">
        <f t="shared" si="137"/>
        <v>0</v>
      </c>
      <c r="AL338" s="38">
        <f t="shared" si="132"/>
        <v>0</v>
      </c>
      <c r="AM338" s="63">
        <f t="shared" si="130"/>
        <v>18</v>
      </c>
    </row>
    <row r="339" spans="8:39" ht="12.75">
      <c r="H339" s="59">
        <v>1</v>
      </c>
      <c r="O339" s="38">
        <v>60</v>
      </c>
      <c r="P339" s="60">
        <f t="shared" si="133"/>
        <v>0</v>
      </c>
      <c r="Q339" s="42" t="str">
        <f t="shared" si="131"/>
        <v>NIE</v>
      </c>
      <c r="R339" s="43">
        <f t="shared" si="134"/>
        <v>0</v>
      </c>
      <c r="S339" s="44" t="str">
        <f t="shared" si="126"/>
        <v>NIE</v>
      </c>
      <c r="Z339" s="63">
        <f t="shared" si="127"/>
        <v>0</v>
      </c>
      <c r="AA339" s="46">
        <f t="shared" si="135"/>
        <v>0</v>
      </c>
      <c r="AE339" s="64">
        <f t="shared" si="128"/>
        <v>0</v>
      </c>
      <c r="AF339" s="65">
        <f t="shared" si="136"/>
        <v>0</v>
      </c>
      <c r="AJ339" s="127">
        <f t="shared" si="129"/>
        <v>0</v>
      </c>
      <c r="AK339" s="128">
        <f t="shared" si="137"/>
        <v>0</v>
      </c>
      <c r="AL339" s="38">
        <f t="shared" si="132"/>
        <v>0</v>
      </c>
      <c r="AM339" s="63">
        <f t="shared" si="130"/>
        <v>18</v>
      </c>
    </row>
    <row r="340" spans="8:39" ht="12.75">
      <c r="H340" s="59">
        <v>1</v>
      </c>
      <c r="O340" s="38">
        <v>60</v>
      </c>
      <c r="P340" s="60">
        <f t="shared" si="133"/>
        <v>0</v>
      </c>
      <c r="Q340" s="42" t="str">
        <f t="shared" si="131"/>
        <v>NIE</v>
      </c>
      <c r="R340" s="43">
        <f t="shared" si="134"/>
        <v>0</v>
      </c>
      <c r="S340" s="44" t="str">
        <f t="shared" si="126"/>
        <v>NIE</v>
      </c>
      <c r="Z340" s="63">
        <f t="shared" si="127"/>
        <v>0</v>
      </c>
      <c r="AA340" s="46">
        <f t="shared" si="135"/>
        <v>0</v>
      </c>
      <c r="AE340" s="64">
        <f t="shared" si="128"/>
        <v>0</v>
      </c>
      <c r="AF340" s="65">
        <f t="shared" si="136"/>
        <v>0</v>
      </c>
      <c r="AJ340" s="127">
        <f t="shared" si="129"/>
        <v>0</v>
      </c>
      <c r="AK340" s="128">
        <f t="shared" si="137"/>
        <v>0</v>
      </c>
      <c r="AL340" s="38">
        <f t="shared" si="132"/>
        <v>0</v>
      </c>
      <c r="AM340" s="63">
        <f t="shared" si="130"/>
        <v>18</v>
      </c>
    </row>
    <row r="341" spans="8:39" ht="12.75">
      <c r="H341" s="59">
        <v>1</v>
      </c>
      <c r="O341" s="38">
        <v>60</v>
      </c>
      <c r="P341" s="60">
        <f t="shared" si="133"/>
        <v>0</v>
      </c>
      <c r="Q341" s="42" t="str">
        <f t="shared" si="131"/>
        <v>NIE</v>
      </c>
      <c r="R341" s="43">
        <f t="shared" si="134"/>
        <v>0</v>
      </c>
      <c r="S341" s="44" t="str">
        <f t="shared" si="126"/>
        <v>NIE</v>
      </c>
      <c r="Z341" s="63">
        <f t="shared" si="127"/>
        <v>0</v>
      </c>
      <c r="AA341" s="46">
        <f t="shared" si="135"/>
        <v>0</v>
      </c>
      <c r="AE341" s="64">
        <f t="shared" si="128"/>
        <v>0</v>
      </c>
      <c r="AF341" s="65">
        <f t="shared" si="136"/>
        <v>0</v>
      </c>
      <c r="AJ341" s="127">
        <f t="shared" si="129"/>
        <v>0</v>
      </c>
      <c r="AK341" s="128">
        <f t="shared" si="137"/>
        <v>0</v>
      </c>
      <c r="AL341" s="38">
        <f t="shared" si="132"/>
        <v>0</v>
      </c>
      <c r="AM341" s="63">
        <f t="shared" si="130"/>
        <v>18</v>
      </c>
    </row>
    <row r="342" spans="8:39" ht="12.75">
      <c r="H342" s="59">
        <v>1</v>
      </c>
      <c r="O342" s="38">
        <v>60</v>
      </c>
      <c r="P342" s="60">
        <f t="shared" si="133"/>
        <v>0</v>
      </c>
      <c r="Q342" s="42" t="str">
        <f t="shared" si="131"/>
        <v>NIE</v>
      </c>
      <c r="R342" s="43">
        <f t="shared" si="134"/>
        <v>0</v>
      </c>
      <c r="S342" s="44" t="str">
        <f t="shared" si="126"/>
        <v>NIE</v>
      </c>
      <c r="Z342" s="63">
        <f t="shared" si="127"/>
        <v>0</v>
      </c>
      <c r="AA342" s="46">
        <f t="shared" si="135"/>
        <v>0</v>
      </c>
      <c r="AE342" s="64">
        <f t="shared" si="128"/>
        <v>0</v>
      </c>
      <c r="AF342" s="65">
        <f t="shared" si="136"/>
        <v>0</v>
      </c>
      <c r="AJ342" s="127">
        <f t="shared" si="129"/>
        <v>0</v>
      </c>
      <c r="AK342" s="128">
        <f t="shared" si="137"/>
        <v>0</v>
      </c>
      <c r="AL342" s="38">
        <f t="shared" si="132"/>
        <v>0</v>
      </c>
      <c r="AM342" s="63">
        <f t="shared" si="130"/>
        <v>18</v>
      </c>
    </row>
    <row r="343" spans="8:39" ht="12.75">
      <c r="H343" s="59">
        <v>1</v>
      </c>
      <c r="O343" s="38">
        <v>60</v>
      </c>
      <c r="P343" s="60">
        <f t="shared" si="133"/>
        <v>0</v>
      </c>
      <c r="Q343" s="42" t="str">
        <f t="shared" si="131"/>
        <v>NIE</v>
      </c>
      <c r="R343" s="43">
        <f t="shared" si="134"/>
        <v>0</v>
      </c>
      <c r="S343" s="44" t="str">
        <f t="shared" si="126"/>
        <v>NIE</v>
      </c>
      <c r="Z343" s="63">
        <f t="shared" si="127"/>
        <v>0</v>
      </c>
      <c r="AA343" s="46">
        <f t="shared" si="135"/>
        <v>0</v>
      </c>
      <c r="AE343" s="64">
        <f t="shared" si="128"/>
        <v>0</v>
      </c>
      <c r="AF343" s="65">
        <f t="shared" si="136"/>
        <v>0</v>
      </c>
      <c r="AJ343" s="127">
        <f t="shared" si="129"/>
        <v>0</v>
      </c>
      <c r="AK343" s="128">
        <f t="shared" si="137"/>
        <v>0</v>
      </c>
      <c r="AL343" s="38">
        <f t="shared" si="132"/>
        <v>0</v>
      </c>
      <c r="AM343" s="63">
        <f t="shared" si="130"/>
        <v>18</v>
      </c>
    </row>
    <row r="344" spans="8:39" ht="12.75">
      <c r="H344" s="59">
        <v>1</v>
      </c>
      <c r="O344" s="38">
        <v>60</v>
      </c>
      <c r="P344" s="60">
        <f t="shared" si="133"/>
        <v>0</v>
      </c>
      <c r="Q344" s="42" t="str">
        <f t="shared" si="131"/>
        <v>NIE</v>
      </c>
      <c r="R344" s="43">
        <f t="shared" si="134"/>
        <v>0</v>
      </c>
      <c r="S344" s="44" t="str">
        <f t="shared" si="126"/>
        <v>NIE</v>
      </c>
      <c r="Z344" s="63">
        <f t="shared" si="127"/>
        <v>0</v>
      </c>
      <c r="AA344" s="46">
        <f t="shared" si="135"/>
        <v>0</v>
      </c>
      <c r="AE344" s="64">
        <f t="shared" si="128"/>
        <v>0</v>
      </c>
      <c r="AF344" s="65">
        <f t="shared" si="136"/>
        <v>0</v>
      </c>
      <c r="AJ344" s="127">
        <f t="shared" si="129"/>
        <v>0</v>
      </c>
      <c r="AK344" s="128">
        <f t="shared" si="137"/>
        <v>0</v>
      </c>
      <c r="AL344" s="38">
        <f t="shared" si="132"/>
        <v>0</v>
      </c>
      <c r="AM344" s="63">
        <f t="shared" si="130"/>
        <v>18</v>
      </c>
    </row>
    <row r="345" spans="8:39" ht="12.75">
      <c r="H345" s="59">
        <v>1</v>
      </c>
      <c r="O345" s="38">
        <v>60</v>
      </c>
      <c r="P345" s="60">
        <f t="shared" si="133"/>
        <v>0</v>
      </c>
      <c r="Q345" s="42" t="str">
        <f t="shared" si="131"/>
        <v>NIE</v>
      </c>
      <c r="R345" s="43">
        <f t="shared" si="134"/>
        <v>0</v>
      </c>
      <c r="S345" s="44" t="str">
        <f t="shared" si="126"/>
        <v>NIE</v>
      </c>
      <c r="Z345" s="63">
        <f t="shared" si="127"/>
        <v>0</v>
      </c>
      <c r="AA345" s="46">
        <f t="shared" si="135"/>
        <v>0</v>
      </c>
      <c r="AE345" s="64">
        <f t="shared" si="128"/>
        <v>0</v>
      </c>
      <c r="AF345" s="65">
        <f t="shared" si="136"/>
        <v>0</v>
      </c>
      <c r="AJ345" s="127">
        <f t="shared" si="129"/>
        <v>0</v>
      </c>
      <c r="AK345" s="128">
        <f t="shared" si="137"/>
        <v>0</v>
      </c>
      <c r="AL345" s="38">
        <f t="shared" si="132"/>
        <v>0</v>
      </c>
      <c r="AM345" s="63">
        <f t="shared" si="130"/>
        <v>18</v>
      </c>
    </row>
    <row r="346" spans="8:39" ht="12.75">
      <c r="H346" s="59">
        <v>1</v>
      </c>
      <c r="O346" s="38">
        <v>60</v>
      </c>
      <c r="P346" s="60">
        <f t="shared" si="133"/>
        <v>0</v>
      </c>
      <c r="Q346" s="42" t="str">
        <f t="shared" si="131"/>
        <v>NIE</v>
      </c>
      <c r="R346" s="43">
        <f t="shared" si="134"/>
        <v>0</v>
      </c>
      <c r="S346" s="44" t="str">
        <f t="shared" si="126"/>
        <v>NIE</v>
      </c>
      <c r="Z346" s="63">
        <f t="shared" si="127"/>
        <v>0</v>
      </c>
      <c r="AA346" s="46">
        <f t="shared" si="135"/>
        <v>0</v>
      </c>
      <c r="AE346" s="64">
        <f t="shared" si="128"/>
        <v>0</v>
      </c>
      <c r="AF346" s="65">
        <f t="shared" si="136"/>
        <v>0</v>
      </c>
      <c r="AJ346" s="127">
        <f t="shared" si="129"/>
        <v>0</v>
      </c>
      <c r="AK346" s="128">
        <f t="shared" si="137"/>
        <v>0</v>
      </c>
      <c r="AL346" s="38">
        <f t="shared" si="132"/>
        <v>0</v>
      </c>
      <c r="AM346" s="63">
        <f t="shared" si="130"/>
        <v>18</v>
      </c>
    </row>
    <row r="347" spans="8:39" ht="12.75">
      <c r="H347" s="59">
        <v>1</v>
      </c>
      <c r="O347" s="38">
        <v>60</v>
      </c>
      <c r="P347" s="60">
        <f t="shared" si="133"/>
        <v>0</v>
      </c>
      <c r="Q347" s="42" t="str">
        <f t="shared" si="131"/>
        <v>NIE</v>
      </c>
      <c r="R347" s="43">
        <f t="shared" si="134"/>
        <v>0</v>
      </c>
      <c r="S347" s="44" t="str">
        <f t="shared" si="126"/>
        <v>NIE</v>
      </c>
      <c r="Z347" s="63">
        <f t="shared" si="127"/>
        <v>0</v>
      </c>
      <c r="AA347" s="46">
        <f t="shared" si="135"/>
        <v>0</v>
      </c>
      <c r="AE347" s="64">
        <f t="shared" si="128"/>
        <v>0</v>
      </c>
      <c r="AF347" s="65">
        <f t="shared" si="136"/>
        <v>0</v>
      </c>
      <c r="AJ347" s="127">
        <f t="shared" si="129"/>
        <v>0</v>
      </c>
      <c r="AK347" s="128">
        <f t="shared" si="137"/>
        <v>0</v>
      </c>
      <c r="AL347" s="38">
        <f t="shared" si="132"/>
        <v>0</v>
      </c>
      <c r="AM347" s="63">
        <f t="shared" si="130"/>
        <v>18</v>
      </c>
    </row>
    <row r="348" spans="8:39" ht="12.75">
      <c r="H348" s="59">
        <v>1</v>
      </c>
      <c r="O348" s="38">
        <v>60</v>
      </c>
      <c r="P348" s="60">
        <f t="shared" si="133"/>
        <v>0</v>
      </c>
      <c r="Q348" s="42" t="str">
        <f t="shared" si="131"/>
        <v>NIE</v>
      </c>
      <c r="R348" s="43">
        <f t="shared" si="134"/>
        <v>0</v>
      </c>
      <c r="S348" s="44" t="str">
        <f t="shared" si="126"/>
        <v>NIE</v>
      </c>
      <c r="Z348" s="63">
        <f t="shared" si="127"/>
        <v>0</v>
      </c>
      <c r="AA348" s="46">
        <f t="shared" si="135"/>
        <v>0</v>
      </c>
      <c r="AE348" s="64">
        <f t="shared" si="128"/>
        <v>0</v>
      </c>
      <c r="AF348" s="65">
        <f t="shared" si="136"/>
        <v>0</v>
      </c>
      <c r="AJ348" s="127">
        <f t="shared" si="129"/>
        <v>0</v>
      </c>
      <c r="AK348" s="128">
        <f t="shared" si="137"/>
        <v>0</v>
      </c>
      <c r="AL348" s="38">
        <f t="shared" si="132"/>
        <v>0</v>
      </c>
      <c r="AM348" s="63">
        <f t="shared" si="130"/>
        <v>18</v>
      </c>
    </row>
    <row r="349" spans="8:39" ht="12.75">
      <c r="H349" s="59">
        <v>1</v>
      </c>
      <c r="O349" s="38">
        <v>60</v>
      </c>
      <c r="P349" s="60">
        <f t="shared" si="133"/>
        <v>0</v>
      </c>
      <c r="Q349" s="42" t="str">
        <f t="shared" si="131"/>
        <v>NIE</v>
      </c>
      <c r="R349" s="43">
        <f t="shared" si="134"/>
        <v>0</v>
      </c>
      <c r="S349" s="44" t="str">
        <f t="shared" si="126"/>
        <v>NIE</v>
      </c>
      <c r="Z349" s="63">
        <f t="shared" si="127"/>
        <v>0</v>
      </c>
      <c r="AA349" s="46">
        <f t="shared" si="135"/>
        <v>0</v>
      </c>
      <c r="AE349" s="64">
        <f t="shared" si="128"/>
        <v>0</v>
      </c>
      <c r="AF349" s="65">
        <f t="shared" si="136"/>
        <v>0</v>
      </c>
      <c r="AJ349" s="127">
        <f t="shared" si="129"/>
        <v>0</v>
      </c>
      <c r="AK349" s="128">
        <f t="shared" si="137"/>
        <v>0</v>
      </c>
      <c r="AL349" s="38">
        <f t="shared" si="132"/>
        <v>0</v>
      </c>
      <c r="AM349" s="63">
        <f t="shared" si="130"/>
        <v>18</v>
      </c>
    </row>
    <row r="350" spans="8:39" ht="12.75">
      <c r="H350" s="59">
        <v>1</v>
      </c>
      <c r="O350" s="38">
        <v>60</v>
      </c>
      <c r="P350" s="60">
        <f t="shared" si="133"/>
        <v>0</v>
      </c>
      <c r="Q350" s="42" t="str">
        <f t="shared" si="131"/>
        <v>NIE</v>
      </c>
      <c r="R350" s="43">
        <f t="shared" si="134"/>
        <v>0</v>
      </c>
      <c r="S350" s="44" t="str">
        <f t="shared" si="126"/>
        <v>NIE</v>
      </c>
      <c r="Z350" s="63">
        <f t="shared" si="127"/>
        <v>0</v>
      </c>
      <c r="AA350" s="46">
        <f t="shared" si="135"/>
        <v>0</v>
      </c>
      <c r="AE350" s="64">
        <f t="shared" si="128"/>
        <v>0</v>
      </c>
      <c r="AF350" s="65">
        <f t="shared" si="136"/>
        <v>0</v>
      </c>
      <c r="AJ350" s="127">
        <f t="shared" si="129"/>
        <v>0</v>
      </c>
      <c r="AK350" s="128">
        <f t="shared" si="137"/>
        <v>0</v>
      </c>
      <c r="AL350" s="38">
        <f t="shared" si="132"/>
        <v>0</v>
      </c>
      <c r="AM350" s="63">
        <f t="shared" si="130"/>
        <v>18</v>
      </c>
    </row>
    <row r="351" spans="8:39" ht="12.75">
      <c r="H351" s="59">
        <v>1</v>
      </c>
      <c r="O351" s="38">
        <v>60</v>
      </c>
      <c r="P351" s="60">
        <f t="shared" si="133"/>
        <v>0</v>
      </c>
      <c r="Q351" s="42" t="str">
        <f t="shared" si="131"/>
        <v>NIE</v>
      </c>
      <c r="R351" s="43">
        <f t="shared" si="134"/>
        <v>0</v>
      </c>
      <c r="S351" s="44" t="str">
        <f t="shared" si="126"/>
        <v>NIE</v>
      </c>
      <c r="Z351" s="63">
        <f t="shared" si="127"/>
        <v>0</v>
      </c>
      <c r="AA351" s="46">
        <f t="shared" si="135"/>
        <v>0</v>
      </c>
      <c r="AE351" s="64">
        <f t="shared" si="128"/>
        <v>0</v>
      </c>
      <c r="AF351" s="65">
        <f t="shared" si="136"/>
        <v>0</v>
      </c>
      <c r="AJ351" s="127">
        <f t="shared" si="129"/>
        <v>0</v>
      </c>
      <c r="AK351" s="128">
        <f t="shared" si="137"/>
        <v>0</v>
      </c>
      <c r="AL351" s="38">
        <f t="shared" si="132"/>
        <v>0</v>
      </c>
      <c r="AM351" s="63">
        <f t="shared" si="130"/>
        <v>18</v>
      </c>
    </row>
    <row r="352" spans="8:39" ht="12.75">
      <c r="H352" s="59">
        <v>1</v>
      </c>
      <c r="O352" s="38">
        <v>60</v>
      </c>
      <c r="P352" s="60">
        <f t="shared" si="133"/>
        <v>0</v>
      </c>
      <c r="Q352" s="42" t="str">
        <f t="shared" si="131"/>
        <v>NIE</v>
      </c>
      <c r="R352" s="43">
        <f t="shared" si="134"/>
        <v>0</v>
      </c>
      <c r="S352" s="44" t="str">
        <f t="shared" si="126"/>
        <v>NIE</v>
      </c>
      <c r="Z352" s="63">
        <f t="shared" si="127"/>
        <v>0</v>
      </c>
      <c r="AA352" s="46">
        <f t="shared" si="135"/>
        <v>0</v>
      </c>
      <c r="AE352" s="64">
        <f t="shared" si="128"/>
        <v>0</v>
      </c>
      <c r="AF352" s="65">
        <f t="shared" si="136"/>
        <v>0</v>
      </c>
      <c r="AJ352" s="127">
        <f t="shared" si="129"/>
        <v>0</v>
      </c>
      <c r="AK352" s="128">
        <f t="shared" si="137"/>
        <v>0</v>
      </c>
      <c r="AL352" s="38">
        <f t="shared" si="132"/>
        <v>0</v>
      </c>
      <c r="AM352" s="63">
        <f t="shared" si="130"/>
        <v>18</v>
      </c>
    </row>
    <row r="353" spans="8:39" ht="12.75">
      <c r="H353" s="59">
        <v>1</v>
      </c>
      <c r="O353" s="38">
        <v>60</v>
      </c>
      <c r="P353" s="60">
        <f t="shared" si="133"/>
        <v>0</v>
      </c>
      <c r="Q353" s="42" t="str">
        <f t="shared" si="131"/>
        <v>NIE</v>
      </c>
      <c r="R353" s="43">
        <f t="shared" si="134"/>
        <v>0</v>
      </c>
      <c r="S353" s="44" t="str">
        <f t="shared" si="126"/>
        <v>NIE</v>
      </c>
      <c r="Z353" s="63">
        <f t="shared" si="127"/>
        <v>0</v>
      </c>
      <c r="AA353" s="46">
        <f t="shared" si="135"/>
        <v>0</v>
      </c>
      <c r="AE353" s="64">
        <f t="shared" si="128"/>
        <v>0</v>
      </c>
      <c r="AF353" s="65">
        <f t="shared" si="136"/>
        <v>0</v>
      </c>
      <c r="AJ353" s="127">
        <f t="shared" si="129"/>
        <v>0</v>
      </c>
      <c r="AK353" s="128">
        <f t="shared" si="137"/>
        <v>0</v>
      </c>
      <c r="AL353" s="38">
        <f t="shared" si="132"/>
        <v>0</v>
      </c>
      <c r="AM353" s="63">
        <f t="shared" si="130"/>
        <v>18</v>
      </c>
    </row>
    <row r="354" spans="8:39" ht="12.75">
      <c r="H354" s="59">
        <v>1</v>
      </c>
      <c r="O354" s="38">
        <v>60</v>
      </c>
      <c r="P354" s="60">
        <f t="shared" si="133"/>
        <v>0</v>
      </c>
      <c r="Q354" s="42" t="str">
        <f t="shared" si="131"/>
        <v>NIE</v>
      </c>
      <c r="R354" s="43">
        <f t="shared" si="134"/>
        <v>0</v>
      </c>
      <c r="S354" s="44" t="str">
        <f t="shared" si="126"/>
        <v>NIE</v>
      </c>
      <c r="Z354" s="63">
        <f t="shared" si="127"/>
        <v>0</v>
      </c>
      <c r="AA354" s="46">
        <f t="shared" si="135"/>
        <v>0</v>
      </c>
      <c r="AE354" s="64">
        <f t="shared" si="128"/>
        <v>0</v>
      </c>
      <c r="AF354" s="65">
        <f t="shared" si="136"/>
        <v>0</v>
      </c>
      <c r="AJ354" s="127">
        <f t="shared" si="129"/>
        <v>0</v>
      </c>
      <c r="AK354" s="128">
        <f t="shared" si="137"/>
        <v>0</v>
      </c>
      <c r="AL354" s="38">
        <f t="shared" si="132"/>
        <v>0</v>
      </c>
      <c r="AM354" s="63">
        <f t="shared" si="130"/>
        <v>18</v>
      </c>
    </row>
    <row r="355" spans="8:39" ht="12.75">
      <c r="H355" s="59">
        <v>1</v>
      </c>
      <c r="O355" s="38">
        <v>60</v>
      </c>
      <c r="P355" s="60">
        <f t="shared" si="133"/>
        <v>0</v>
      </c>
      <c r="Q355" s="42" t="str">
        <f t="shared" si="131"/>
        <v>NIE</v>
      </c>
      <c r="R355" s="43">
        <f t="shared" si="134"/>
        <v>0</v>
      </c>
      <c r="S355" s="44" t="str">
        <f t="shared" ref="S355:S418" si="138">IF(P355&gt;=60%,"TAK","NIE")</f>
        <v>NIE</v>
      </c>
      <c r="Z355" s="63">
        <f t="shared" ref="Z355:Z418" si="139">SUM(X355:Y355)</f>
        <v>0</v>
      </c>
      <c r="AA355" s="46">
        <f t="shared" si="135"/>
        <v>0</v>
      </c>
      <c r="AE355" s="64">
        <f t="shared" ref="AE355:AE418" si="140">SUM(AC355:AD355)</f>
        <v>0</v>
      </c>
      <c r="AF355" s="65">
        <f t="shared" si="136"/>
        <v>0</v>
      </c>
      <c r="AJ355" s="127">
        <f t="shared" ref="AJ355:AJ418" si="141">SUM(AH355:AI355)</f>
        <v>0</v>
      </c>
      <c r="AK355" s="128">
        <f t="shared" si="137"/>
        <v>0</v>
      </c>
      <c r="AL355" s="38">
        <f t="shared" si="132"/>
        <v>0</v>
      </c>
      <c r="AM355" s="63">
        <f t="shared" ref="AM355:AM418" si="142">O355*30%</f>
        <v>18</v>
      </c>
    </row>
    <row r="356" spans="8:39" ht="12.75">
      <c r="H356" s="59">
        <v>1</v>
      </c>
      <c r="O356" s="38">
        <v>60</v>
      </c>
      <c r="P356" s="60">
        <f t="shared" si="133"/>
        <v>0</v>
      </c>
      <c r="Q356" s="42" t="str">
        <f t="shared" si="131"/>
        <v>NIE</v>
      </c>
      <c r="R356" s="43">
        <f t="shared" si="134"/>
        <v>0</v>
      </c>
      <c r="S356" s="44" t="str">
        <f t="shared" si="138"/>
        <v>NIE</v>
      </c>
      <c r="Z356" s="63">
        <f t="shared" si="139"/>
        <v>0</v>
      </c>
      <c r="AA356" s="46">
        <f t="shared" si="135"/>
        <v>0</v>
      </c>
      <c r="AE356" s="64">
        <f t="shared" si="140"/>
        <v>0</v>
      </c>
      <c r="AF356" s="65">
        <f t="shared" si="136"/>
        <v>0</v>
      </c>
      <c r="AJ356" s="127">
        <f t="shared" si="141"/>
        <v>0</v>
      </c>
      <c r="AK356" s="128">
        <f t="shared" si="137"/>
        <v>0</v>
      </c>
      <c r="AL356" s="38">
        <f t="shared" si="132"/>
        <v>0</v>
      </c>
      <c r="AM356" s="63">
        <f t="shared" si="142"/>
        <v>18</v>
      </c>
    </row>
    <row r="357" spans="8:39" ht="12.75">
      <c r="H357" s="59">
        <v>1</v>
      </c>
      <c r="O357" s="38">
        <v>60</v>
      </c>
      <c r="P357" s="60">
        <f t="shared" si="133"/>
        <v>0</v>
      </c>
      <c r="Q357" s="42" t="str">
        <f t="shared" si="131"/>
        <v>NIE</v>
      </c>
      <c r="R357" s="43">
        <f t="shared" si="134"/>
        <v>0</v>
      </c>
      <c r="S357" s="44" t="str">
        <f t="shared" si="138"/>
        <v>NIE</v>
      </c>
      <c r="Z357" s="63">
        <f t="shared" si="139"/>
        <v>0</v>
      </c>
      <c r="AA357" s="46">
        <f t="shared" si="135"/>
        <v>0</v>
      </c>
      <c r="AE357" s="64">
        <f t="shared" si="140"/>
        <v>0</v>
      </c>
      <c r="AF357" s="65">
        <f t="shared" si="136"/>
        <v>0</v>
      </c>
      <c r="AJ357" s="127">
        <f t="shared" si="141"/>
        <v>0</v>
      </c>
      <c r="AK357" s="128">
        <f t="shared" si="137"/>
        <v>0</v>
      </c>
      <c r="AL357" s="38">
        <f t="shared" si="132"/>
        <v>0</v>
      </c>
      <c r="AM357" s="63">
        <f t="shared" si="142"/>
        <v>18</v>
      </c>
    </row>
    <row r="358" spans="8:39" ht="12.75">
      <c r="H358" s="59">
        <v>1</v>
      </c>
      <c r="O358" s="38">
        <v>60</v>
      </c>
      <c r="P358" s="60">
        <f t="shared" si="133"/>
        <v>0</v>
      </c>
      <c r="Q358" s="42" t="str">
        <f t="shared" si="131"/>
        <v>NIE</v>
      </c>
      <c r="R358" s="43">
        <f t="shared" si="134"/>
        <v>0</v>
      </c>
      <c r="S358" s="44" t="str">
        <f t="shared" si="138"/>
        <v>NIE</v>
      </c>
      <c r="Z358" s="63">
        <f t="shared" si="139"/>
        <v>0</v>
      </c>
      <c r="AA358" s="46">
        <f t="shared" si="135"/>
        <v>0</v>
      </c>
      <c r="AE358" s="64">
        <f t="shared" si="140"/>
        <v>0</v>
      </c>
      <c r="AF358" s="65">
        <f t="shared" si="136"/>
        <v>0</v>
      </c>
      <c r="AJ358" s="127">
        <f t="shared" si="141"/>
        <v>0</v>
      </c>
      <c r="AK358" s="128">
        <f t="shared" si="137"/>
        <v>0</v>
      </c>
      <c r="AL358" s="38">
        <f t="shared" si="132"/>
        <v>0</v>
      </c>
      <c r="AM358" s="63">
        <f t="shared" si="142"/>
        <v>18</v>
      </c>
    </row>
    <row r="359" spans="8:39" ht="12.75">
      <c r="H359" s="59">
        <v>1</v>
      </c>
      <c r="O359" s="38">
        <v>60</v>
      </c>
      <c r="P359" s="60">
        <f t="shared" si="133"/>
        <v>0</v>
      </c>
      <c r="Q359" s="42" t="str">
        <f t="shared" si="131"/>
        <v>NIE</v>
      </c>
      <c r="R359" s="43">
        <f t="shared" si="134"/>
        <v>0</v>
      </c>
      <c r="S359" s="44" t="str">
        <f t="shared" si="138"/>
        <v>NIE</v>
      </c>
      <c r="Z359" s="63">
        <f t="shared" si="139"/>
        <v>0</v>
      </c>
      <c r="AA359" s="46">
        <f t="shared" si="135"/>
        <v>0</v>
      </c>
      <c r="AE359" s="64">
        <f t="shared" si="140"/>
        <v>0</v>
      </c>
      <c r="AF359" s="65">
        <f t="shared" si="136"/>
        <v>0</v>
      </c>
      <c r="AJ359" s="127">
        <f t="shared" si="141"/>
        <v>0</v>
      </c>
      <c r="AK359" s="128">
        <f t="shared" si="137"/>
        <v>0</v>
      </c>
      <c r="AL359" s="38">
        <f t="shared" si="132"/>
        <v>0</v>
      </c>
      <c r="AM359" s="63">
        <f t="shared" si="142"/>
        <v>18</v>
      </c>
    </row>
    <row r="360" spans="8:39" ht="12.75">
      <c r="H360" s="59">
        <v>1</v>
      </c>
      <c r="O360" s="38">
        <v>60</v>
      </c>
      <c r="P360" s="60">
        <f t="shared" si="133"/>
        <v>0</v>
      </c>
      <c r="Q360" s="42" t="str">
        <f t="shared" si="131"/>
        <v>NIE</v>
      </c>
      <c r="R360" s="43">
        <f t="shared" si="134"/>
        <v>0</v>
      </c>
      <c r="S360" s="44" t="str">
        <f t="shared" si="138"/>
        <v>NIE</v>
      </c>
      <c r="Z360" s="63">
        <f t="shared" si="139"/>
        <v>0</v>
      </c>
      <c r="AA360" s="46">
        <f t="shared" si="135"/>
        <v>0</v>
      </c>
      <c r="AE360" s="64">
        <f t="shared" si="140"/>
        <v>0</v>
      </c>
      <c r="AF360" s="65">
        <f t="shared" si="136"/>
        <v>0</v>
      </c>
      <c r="AJ360" s="127">
        <f t="shared" si="141"/>
        <v>0</v>
      </c>
      <c r="AK360" s="128">
        <f t="shared" si="137"/>
        <v>0</v>
      </c>
      <c r="AL360" s="38">
        <f t="shared" si="132"/>
        <v>0</v>
      </c>
      <c r="AM360" s="63">
        <f t="shared" si="142"/>
        <v>18</v>
      </c>
    </row>
    <row r="361" spans="8:39" ht="12.75">
      <c r="H361" s="59">
        <v>1</v>
      </c>
      <c r="O361" s="38">
        <v>60</v>
      </c>
      <c r="P361" s="60">
        <f t="shared" si="133"/>
        <v>0</v>
      </c>
      <c r="Q361" s="42" t="str">
        <f t="shared" si="131"/>
        <v>NIE</v>
      </c>
      <c r="R361" s="43">
        <f t="shared" si="134"/>
        <v>0</v>
      </c>
      <c r="S361" s="44" t="str">
        <f t="shared" si="138"/>
        <v>NIE</v>
      </c>
      <c r="Z361" s="63">
        <f t="shared" si="139"/>
        <v>0</v>
      </c>
      <c r="AA361" s="46">
        <f t="shared" si="135"/>
        <v>0</v>
      </c>
      <c r="AE361" s="64">
        <f t="shared" si="140"/>
        <v>0</v>
      </c>
      <c r="AF361" s="65">
        <f t="shared" si="136"/>
        <v>0</v>
      </c>
      <c r="AJ361" s="127">
        <f t="shared" si="141"/>
        <v>0</v>
      </c>
      <c r="AK361" s="128">
        <f t="shared" si="137"/>
        <v>0</v>
      </c>
      <c r="AL361" s="38">
        <f t="shared" si="132"/>
        <v>0</v>
      </c>
      <c r="AM361" s="63">
        <f t="shared" si="142"/>
        <v>18</v>
      </c>
    </row>
    <row r="362" spans="8:39" ht="12.75">
      <c r="H362" s="59">
        <v>1</v>
      </c>
      <c r="O362" s="38">
        <v>60</v>
      </c>
      <c r="P362" s="60">
        <f t="shared" si="133"/>
        <v>0</v>
      </c>
      <c r="Q362" s="42" t="str">
        <f t="shared" si="131"/>
        <v>NIE</v>
      </c>
      <c r="R362" s="43">
        <f t="shared" si="134"/>
        <v>0</v>
      </c>
      <c r="S362" s="44" t="str">
        <f t="shared" si="138"/>
        <v>NIE</v>
      </c>
      <c r="Z362" s="63">
        <f t="shared" si="139"/>
        <v>0</v>
      </c>
      <c r="AA362" s="46">
        <f t="shared" si="135"/>
        <v>0</v>
      </c>
      <c r="AE362" s="64">
        <f t="shared" si="140"/>
        <v>0</v>
      </c>
      <c r="AF362" s="65">
        <f t="shared" si="136"/>
        <v>0</v>
      </c>
      <c r="AJ362" s="127">
        <f t="shared" si="141"/>
        <v>0</v>
      </c>
      <c r="AK362" s="128">
        <f t="shared" si="137"/>
        <v>0</v>
      </c>
      <c r="AL362" s="38">
        <f t="shared" si="132"/>
        <v>0</v>
      </c>
      <c r="AM362" s="63">
        <f t="shared" si="142"/>
        <v>18</v>
      </c>
    </row>
    <row r="363" spans="8:39" ht="12.75">
      <c r="H363" s="59">
        <v>1</v>
      </c>
      <c r="O363" s="38">
        <v>60</v>
      </c>
      <c r="P363" s="60">
        <f t="shared" si="133"/>
        <v>0</v>
      </c>
      <c r="Q363" s="42" t="str">
        <f t="shared" ref="Q363:Q426" si="143">IF(OR(AND(AA363&lt;60%,AF363&lt;60%),AND(AA363&gt;=60%,AF363&lt;60%,AL363&lt;=AM363),AND(AA363&gt;=60%,AF363&gt;=60%,AL363&lt;=AM363),AND(AA363&lt;60%,AF363&gt;=60%,AL363&lt;=AM363)),"NIE","TAK")</f>
        <v>NIE</v>
      </c>
      <c r="R363" s="43">
        <f t="shared" si="134"/>
        <v>0</v>
      </c>
      <c r="S363" s="44" t="str">
        <f t="shared" si="138"/>
        <v>NIE</v>
      </c>
      <c r="Z363" s="63">
        <f t="shared" si="139"/>
        <v>0</v>
      </c>
      <c r="AA363" s="46">
        <f t="shared" si="135"/>
        <v>0</v>
      </c>
      <c r="AE363" s="64">
        <f t="shared" si="140"/>
        <v>0</v>
      </c>
      <c r="AF363" s="65">
        <f t="shared" si="136"/>
        <v>0</v>
      </c>
      <c r="AJ363" s="127">
        <f t="shared" si="141"/>
        <v>0</v>
      </c>
      <c r="AK363" s="128">
        <f t="shared" si="137"/>
        <v>0</v>
      </c>
      <c r="AL363" s="38">
        <f t="shared" si="132"/>
        <v>0</v>
      </c>
      <c r="AM363" s="63">
        <f t="shared" si="142"/>
        <v>18</v>
      </c>
    </row>
    <row r="364" spans="8:39" ht="12.75">
      <c r="H364" s="59">
        <v>1</v>
      </c>
      <c r="O364" s="38">
        <v>60</v>
      </c>
      <c r="P364" s="60">
        <f t="shared" si="133"/>
        <v>0</v>
      </c>
      <c r="Q364" s="42" t="str">
        <f t="shared" si="143"/>
        <v>NIE</v>
      </c>
      <c r="R364" s="43">
        <f t="shared" si="134"/>
        <v>0</v>
      </c>
      <c r="S364" s="44" t="str">
        <f t="shared" si="138"/>
        <v>NIE</v>
      </c>
      <c r="Z364" s="63">
        <f t="shared" si="139"/>
        <v>0</v>
      </c>
      <c r="AA364" s="46">
        <f t="shared" si="135"/>
        <v>0</v>
      </c>
      <c r="AE364" s="64">
        <f t="shared" si="140"/>
        <v>0</v>
      </c>
      <c r="AF364" s="65">
        <f t="shared" si="136"/>
        <v>0</v>
      </c>
      <c r="AJ364" s="127">
        <f t="shared" si="141"/>
        <v>0</v>
      </c>
      <c r="AK364" s="128">
        <f t="shared" si="137"/>
        <v>0</v>
      </c>
      <c r="AL364" s="38">
        <f t="shared" si="132"/>
        <v>0</v>
      </c>
      <c r="AM364" s="63">
        <f t="shared" si="142"/>
        <v>18</v>
      </c>
    </row>
    <row r="365" spans="8:39" ht="12.75">
      <c r="H365" s="59">
        <v>1</v>
      </c>
      <c r="O365" s="38">
        <v>60</v>
      </c>
      <c r="P365" s="60">
        <f t="shared" si="133"/>
        <v>0</v>
      </c>
      <c r="Q365" s="42" t="str">
        <f t="shared" si="143"/>
        <v>NIE</v>
      </c>
      <c r="R365" s="43">
        <f t="shared" si="134"/>
        <v>0</v>
      </c>
      <c r="S365" s="44" t="str">
        <f t="shared" si="138"/>
        <v>NIE</v>
      </c>
      <c r="Z365" s="63">
        <f t="shared" si="139"/>
        <v>0</v>
      </c>
      <c r="AA365" s="46">
        <f t="shared" si="135"/>
        <v>0</v>
      </c>
      <c r="AE365" s="64">
        <f t="shared" si="140"/>
        <v>0</v>
      </c>
      <c r="AF365" s="65">
        <f t="shared" si="136"/>
        <v>0</v>
      </c>
      <c r="AJ365" s="127">
        <f t="shared" si="141"/>
        <v>0</v>
      </c>
      <c r="AK365" s="128">
        <f t="shared" si="137"/>
        <v>0</v>
      </c>
      <c r="AL365" s="38">
        <f t="shared" si="132"/>
        <v>0</v>
      </c>
      <c r="AM365" s="63">
        <f t="shared" si="142"/>
        <v>18</v>
      </c>
    </row>
    <row r="366" spans="8:39" ht="12.75">
      <c r="H366" s="59">
        <v>1</v>
      </c>
      <c r="O366" s="38">
        <v>60</v>
      </c>
      <c r="P366" s="60">
        <f t="shared" si="133"/>
        <v>0</v>
      </c>
      <c r="Q366" s="42" t="str">
        <f t="shared" si="143"/>
        <v>NIE</v>
      </c>
      <c r="R366" s="43">
        <f t="shared" si="134"/>
        <v>0</v>
      </c>
      <c r="S366" s="44" t="str">
        <f t="shared" si="138"/>
        <v>NIE</v>
      </c>
      <c r="Z366" s="63">
        <f t="shared" si="139"/>
        <v>0</v>
      </c>
      <c r="AA366" s="46">
        <f t="shared" si="135"/>
        <v>0</v>
      </c>
      <c r="AE366" s="64">
        <f t="shared" si="140"/>
        <v>0</v>
      </c>
      <c r="AF366" s="65">
        <f t="shared" si="136"/>
        <v>0</v>
      </c>
      <c r="AJ366" s="127">
        <f t="shared" si="141"/>
        <v>0</v>
      </c>
      <c r="AK366" s="128">
        <f t="shared" si="137"/>
        <v>0</v>
      </c>
      <c r="AL366" s="38">
        <f t="shared" si="132"/>
        <v>0</v>
      </c>
      <c r="AM366" s="63">
        <f t="shared" si="142"/>
        <v>18</v>
      </c>
    </row>
    <row r="367" spans="8:39" ht="12.75">
      <c r="H367" s="59">
        <v>1</v>
      </c>
      <c r="O367" s="38">
        <v>60</v>
      </c>
      <c r="P367" s="60">
        <f t="shared" si="133"/>
        <v>0</v>
      </c>
      <c r="Q367" s="42" t="str">
        <f t="shared" si="143"/>
        <v>NIE</v>
      </c>
      <c r="R367" s="43">
        <f t="shared" si="134"/>
        <v>0</v>
      </c>
      <c r="S367" s="44" t="str">
        <f t="shared" si="138"/>
        <v>NIE</v>
      </c>
      <c r="Z367" s="63">
        <f t="shared" si="139"/>
        <v>0</v>
      </c>
      <c r="AA367" s="46">
        <f t="shared" si="135"/>
        <v>0</v>
      </c>
      <c r="AE367" s="64">
        <f t="shared" si="140"/>
        <v>0</v>
      </c>
      <c r="AF367" s="65">
        <f t="shared" si="136"/>
        <v>0</v>
      </c>
      <c r="AJ367" s="127">
        <f t="shared" si="141"/>
        <v>0</v>
      </c>
      <c r="AK367" s="128">
        <f t="shared" si="137"/>
        <v>0</v>
      </c>
      <c r="AL367" s="38">
        <f t="shared" si="132"/>
        <v>0</v>
      </c>
      <c r="AM367" s="63">
        <f t="shared" si="142"/>
        <v>18</v>
      </c>
    </row>
    <row r="368" spans="8:39" ht="12.75">
      <c r="H368" s="59">
        <v>1</v>
      </c>
      <c r="O368" s="38">
        <v>60</v>
      </c>
      <c r="P368" s="60">
        <f t="shared" si="133"/>
        <v>0</v>
      </c>
      <c r="Q368" s="42" t="str">
        <f t="shared" si="143"/>
        <v>NIE</v>
      </c>
      <c r="R368" s="43">
        <f t="shared" si="134"/>
        <v>0</v>
      </c>
      <c r="S368" s="44" t="str">
        <f t="shared" si="138"/>
        <v>NIE</v>
      </c>
      <c r="Z368" s="63">
        <f t="shared" si="139"/>
        <v>0</v>
      </c>
      <c r="AA368" s="46">
        <f t="shared" si="135"/>
        <v>0</v>
      </c>
      <c r="AE368" s="64">
        <f t="shared" si="140"/>
        <v>0</v>
      </c>
      <c r="AF368" s="65">
        <f t="shared" si="136"/>
        <v>0</v>
      </c>
      <c r="AJ368" s="127">
        <f t="shared" si="141"/>
        <v>0</v>
      </c>
      <c r="AK368" s="128">
        <f t="shared" si="137"/>
        <v>0</v>
      </c>
      <c r="AL368" s="38">
        <f t="shared" si="132"/>
        <v>0</v>
      </c>
      <c r="AM368" s="63">
        <f t="shared" si="142"/>
        <v>18</v>
      </c>
    </row>
    <row r="369" spans="8:39" ht="12.75">
      <c r="H369" s="59">
        <v>1</v>
      </c>
      <c r="O369" s="38">
        <v>60</v>
      </c>
      <c r="P369" s="60">
        <f t="shared" si="133"/>
        <v>0</v>
      </c>
      <c r="Q369" s="42" t="str">
        <f t="shared" si="143"/>
        <v>NIE</v>
      </c>
      <c r="R369" s="43">
        <f t="shared" si="134"/>
        <v>0</v>
      </c>
      <c r="S369" s="44" t="str">
        <f t="shared" si="138"/>
        <v>NIE</v>
      </c>
      <c r="Z369" s="63">
        <f t="shared" si="139"/>
        <v>0</v>
      </c>
      <c r="AA369" s="46">
        <f t="shared" si="135"/>
        <v>0</v>
      </c>
      <c r="AE369" s="64">
        <f t="shared" si="140"/>
        <v>0</v>
      </c>
      <c r="AF369" s="65">
        <f t="shared" si="136"/>
        <v>0</v>
      </c>
      <c r="AJ369" s="127">
        <f t="shared" si="141"/>
        <v>0</v>
      </c>
      <c r="AK369" s="128">
        <f t="shared" si="137"/>
        <v>0</v>
      </c>
      <c r="AL369" s="38">
        <f t="shared" si="132"/>
        <v>0</v>
      </c>
      <c r="AM369" s="63">
        <f t="shared" si="142"/>
        <v>18</v>
      </c>
    </row>
    <row r="370" spans="8:39" ht="12.75">
      <c r="O370" s="38">
        <v>60</v>
      </c>
      <c r="P370" s="60">
        <f t="shared" si="133"/>
        <v>0</v>
      </c>
      <c r="Q370" s="42" t="str">
        <f t="shared" si="143"/>
        <v>NIE</v>
      </c>
      <c r="R370" s="43">
        <f t="shared" si="134"/>
        <v>0</v>
      </c>
      <c r="S370" s="44" t="str">
        <f t="shared" si="138"/>
        <v>NIE</v>
      </c>
      <c r="Z370" s="63">
        <f t="shared" si="139"/>
        <v>0</v>
      </c>
      <c r="AA370" s="46">
        <f t="shared" si="135"/>
        <v>0</v>
      </c>
      <c r="AE370" s="64">
        <f t="shared" si="140"/>
        <v>0</v>
      </c>
      <c r="AF370" s="65">
        <f t="shared" si="136"/>
        <v>0</v>
      </c>
      <c r="AJ370" s="127">
        <f t="shared" si="141"/>
        <v>0</v>
      </c>
      <c r="AK370" s="128">
        <f t="shared" si="137"/>
        <v>0</v>
      </c>
      <c r="AL370" s="38">
        <f t="shared" si="132"/>
        <v>0</v>
      </c>
      <c r="AM370" s="63">
        <f t="shared" si="142"/>
        <v>18</v>
      </c>
    </row>
    <row r="371" spans="8:39" ht="12.75">
      <c r="O371" s="38">
        <v>60</v>
      </c>
      <c r="P371" s="60">
        <f t="shared" si="133"/>
        <v>0</v>
      </c>
      <c r="Q371" s="42" t="str">
        <f t="shared" si="143"/>
        <v>NIE</v>
      </c>
      <c r="R371" s="43">
        <f t="shared" si="134"/>
        <v>0</v>
      </c>
      <c r="S371" s="44" t="str">
        <f t="shared" si="138"/>
        <v>NIE</v>
      </c>
      <c r="Z371" s="63">
        <f t="shared" si="139"/>
        <v>0</v>
      </c>
      <c r="AA371" s="46">
        <f t="shared" si="135"/>
        <v>0</v>
      </c>
      <c r="AE371" s="64">
        <f t="shared" si="140"/>
        <v>0</v>
      </c>
      <c r="AF371" s="65">
        <f t="shared" si="136"/>
        <v>0</v>
      </c>
      <c r="AJ371" s="127">
        <f t="shared" si="141"/>
        <v>0</v>
      </c>
      <c r="AK371" s="128">
        <f t="shared" si="137"/>
        <v>0</v>
      </c>
      <c r="AL371" s="38">
        <f t="shared" ref="AL371:AL434" si="144">IF((Z371-AE371)&gt;=0,(Z371-AE371),(Z371-AE371)*(-1))</f>
        <v>0</v>
      </c>
      <c r="AM371" s="63">
        <f t="shared" si="142"/>
        <v>18</v>
      </c>
    </row>
    <row r="372" spans="8:39" ht="12.75">
      <c r="O372" s="38">
        <v>60</v>
      </c>
      <c r="P372" s="60">
        <f t="shared" si="133"/>
        <v>0</v>
      </c>
      <c r="Q372" s="42" t="str">
        <f t="shared" si="143"/>
        <v>NIE</v>
      </c>
      <c r="R372" s="43">
        <f t="shared" si="134"/>
        <v>0</v>
      </c>
      <c r="S372" s="44" t="str">
        <f t="shared" si="138"/>
        <v>NIE</v>
      </c>
      <c r="Z372" s="63">
        <f t="shared" si="139"/>
        <v>0</v>
      </c>
      <c r="AA372" s="46">
        <f t="shared" si="135"/>
        <v>0</v>
      </c>
      <c r="AE372" s="64">
        <f t="shared" si="140"/>
        <v>0</v>
      </c>
      <c r="AF372" s="65">
        <f t="shared" si="136"/>
        <v>0</v>
      </c>
      <c r="AJ372" s="127">
        <f t="shared" si="141"/>
        <v>0</v>
      </c>
      <c r="AK372" s="128">
        <f t="shared" si="137"/>
        <v>0</v>
      </c>
      <c r="AL372" s="38">
        <f t="shared" si="144"/>
        <v>0</v>
      </c>
      <c r="AM372" s="63">
        <f t="shared" si="142"/>
        <v>18</v>
      </c>
    </row>
    <row r="373" spans="8:39" ht="12.75">
      <c r="O373" s="38">
        <v>60</v>
      </c>
      <c r="P373" s="60">
        <f t="shared" si="133"/>
        <v>0</v>
      </c>
      <c r="Q373" s="42" t="str">
        <f t="shared" si="143"/>
        <v>NIE</v>
      </c>
      <c r="R373" s="43">
        <f t="shared" si="134"/>
        <v>0</v>
      </c>
      <c r="S373" s="44" t="str">
        <f t="shared" si="138"/>
        <v>NIE</v>
      </c>
      <c r="Z373" s="63">
        <f t="shared" si="139"/>
        <v>0</v>
      </c>
      <c r="AA373" s="46">
        <f t="shared" si="135"/>
        <v>0</v>
      </c>
      <c r="AE373" s="64">
        <f t="shared" si="140"/>
        <v>0</v>
      </c>
      <c r="AF373" s="65">
        <f t="shared" si="136"/>
        <v>0</v>
      </c>
      <c r="AJ373" s="127">
        <f t="shared" si="141"/>
        <v>0</v>
      </c>
      <c r="AK373" s="128">
        <f t="shared" si="137"/>
        <v>0</v>
      </c>
      <c r="AL373" s="38">
        <f t="shared" si="144"/>
        <v>0</v>
      </c>
      <c r="AM373" s="63">
        <f t="shared" si="142"/>
        <v>18</v>
      </c>
    </row>
    <row r="374" spans="8:39" ht="12.75">
      <c r="O374" s="38">
        <v>60</v>
      </c>
      <c r="P374" s="60">
        <f t="shared" si="133"/>
        <v>0</v>
      </c>
      <c r="Q374" s="42" t="str">
        <f t="shared" si="143"/>
        <v>NIE</v>
      </c>
      <c r="R374" s="43">
        <f t="shared" si="134"/>
        <v>0</v>
      </c>
      <c r="S374" s="44" t="str">
        <f t="shared" si="138"/>
        <v>NIE</v>
      </c>
      <c r="Z374" s="63">
        <f t="shared" si="139"/>
        <v>0</v>
      </c>
      <c r="AA374" s="46">
        <f t="shared" si="135"/>
        <v>0</v>
      </c>
      <c r="AE374" s="64">
        <f t="shared" si="140"/>
        <v>0</v>
      </c>
      <c r="AF374" s="65">
        <f t="shared" si="136"/>
        <v>0</v>
      </c>
      <c r="AJ374" s="127">
        <f t="shared" si="141"/>
        <v>0</v>
      </c>
      <c r="AK374" s="128">
        <f t="shared" si="137"/>
        <v>0</v>
      </c>
      <c r="AL374" s="38">
        <f t="shared" si="144"/>
        <v>0</v>
      </c>
      <c r="AM374" s="63">
        <f t="shared" si="142"/>
        <v>18</v>
      </c>
    </row>
    <row r="375" spans="8:39" ht="12.75">
      <c r="O375" s="38">
        <v>60</v>
      </c>
      <c r="P375" s="60">
        <f t="shared" si="133"/>
        <v>0</v>
      </c>
      <c r="Q375" s="42" t="str">
        <f t="shared" si="143"/>
        <v>NIE</v>
      </c>
      <c r="R375" s="43">
        <f t="shared" si="134"/>
        <v>0</v>
      </c>
      <c r="S375" s="44" t="str">
        <f t="shared" si="138"/>
        <v>NIE</v>
      </c>
      <c r="Z375" s="63">
        <f t="shared" si="139"/>
        <v>0</v>
      </c>
      <c r="AA375" s="46">
        <f t="shared" si="135"/>
        <v>0</v>
      </c>
      <c r="AE375" s="64">
        <f t="shared" si="140"/>
        <v>0</v>
      </c>
      <c r="AF375" s="65">
        <f t="shared" si="136"/>
        <v>0</v>
      </c>
      <c r="AJ375" s="127">
        <f t="shared" si="141"/>
        <v>0</v>
      </c>
      <c r="AK375" s="128">
        <f t="shared" si="137"/>
        <v>0</v>
      </c>
      <c r="AL375" s="38">
        <f t="shared" si="144"/>
        <v>0</v>
      </c>
      <c r="AM375" s="63">
        <f t="shared" si="142"/>
        <v>18</v>
      </c>
    </row>
    <row r="376" spans="8:39" ht="12.75">
      <c r="O376" s="38">
        <v>60</v>
      </c>
      <c r="P376" s="60">
        <f t="shared" si="133"/>
        <v>0</v>
      </c>
      <c r="Q376" s="42" t="str">
        <f t="shared" si="143"/>
        <v>NIE</v>
      </c>
      <c r="R376" s="43">
        <f t="shared" si="134"/>
        <v>0</v>
      </c>
      <c r="S376" s="44" t="str">
        <f t="shared" si="138"/>
        <v>NIE</v>
      </c>
      <c r="Z376" s="63">
        <f t="shared" si="139"/>
        <v>0</v>
      </c>
      <c r="AA376" s="46">
        <f t="shared" si="135"/>
        <v>0</v>
      </c>
      <c r="AE376" s="64">
        <f t="shared" si="140"/>
        <v>0</v>
      </c>
      <c r="AF376" s="65">
        <f t="shared" si="136"/>
        <v>0</v>
      </c>
      <c r="AJ376" s="127">
        <f t="shared" si="141"/>
        <v>0</v>
      </c>
      <c r="AK376" s="128">
        <f t="shared" si="137"/>
        <v>0</v>
      </c>
      <c r="AL376" s="38">
        <f t="shared" si="144"/>
        <v>0</v>
      </c>
      <c r="AM376" s="63">
        <f t="shared" si="142"/>
        <v>18</v>
      </c>
    </row>
    <row r="377" spans="8:39" ht="12.75">
      <c r="O377" s="38">
        <v>60</v>
      </c>
      <c r="P377" s="60">
        <f t="shared" si="133"/>
        <v>0</v>
      </c>
      <c r="Q377" s="42" t="str">
        <f t="shared" si="143"/>
        <v>NIE</v>
      </c>
      <c r="R377" s="43">
        <f t="shared" si="134"/>
        <v>0</v>
      </c>
      <c r="S377" s="44" t="str">
        <f t="shared" si="138"/>
        <v>NIE</v>
      </c>
      <c r="Z377" s="63">
        <f t="shared" si="139"/>
        <v>0</v>
      </c>
      <c r="AA377" s="46">
        <f t="shared" si="135"/>
        <v>0</v>
      </c>
      <c r="AE377" s="64">
        <f t="shared" si="140"/>
        <v>0</v>
      </c>
      <c r="AF377" s="65">
        <f t="shared" si="136"/>
        <v>0</v>
      </c>
      <c r="AJ377" s="127">
        <f t="shared" si="141"/>
        <v>0</v>
      </c>
      <c r="AK377" s="128">
        <f t="shared" si="137"/>
        <v>0</v>
      </c>
      <c r="AL377" s="38">
        <f t="shared" si="144"/>
        <v>0</v>
      </c>
      <c r="AM377" s="63">
        <f t="shared" si="142"/>
        <v>18</v>
      </c>
    </row>
    <row r="378" spans="8:39" ht="12.75">
      <c r="O378" s="38">
        <v>60</v>
      </c>
      <c r="P378" s="60">
        <f t="shared" si="133"/>
        <v>0</v>
      </c>
      <c r="Q378" s="42" t="str">
        <f t="shared" si="143"/>
        <v>NIE</v>
      </c>
      <c r="R378" s="43">
        <f t="shared" si="134"/>
        <v>0</v>
      </c>
      <c r="S378" s="44" t="str">
        <f t="shared" si="138"/>
        <v>NIE</v>
      </c>
      <c r="Z378" s="63">
        <f t="shared" si="139"/>
        <v>0</v>
      </c>
      <c r="AA378" s="46">
        <f t="shared" si="135"/>
        <v>0</v>
      </c>
      <c r="AE378" s="64">
        <f t="shared" si="140"/>
        <v>0</v>
      </c>
      <c r="AF378" s="65">
        <f t="shared" si="136"/>
        <v>0</v>
      </c>
      <c r="AJ378" s="127">
        <f t="shared" si="141"/>
        <v>0</v>
      </c>
      <c r="AK378" s="128">
        <f t="shared" si="137"/>
        <v>0</v>
      </c>
      <c r="AL378" s="38">
        <f t="shared" si="144"/>
        <v>0</v>
      </c>
      <c r="AM378" s="63">
        <f t="shared" si="142"/>
        <v>18</v>
      </c>
    </row>
    <row r="379" spans="8:39" ht="12.75">
      <c r="O379" s="38">
        <v>60</v>
      </c>
      <c r="P379" s="60">
        <f t="shared" si="133"/>
        <v>0</v>
      </c>
      <c r="Q379" s="42" t="str">
        <f t="shared" si="143"/>
        <v>NIE</v>
      </c>
      <c r="R379" s="43">
        <f t="shared" si="134"/>
        <v>0</v>
      </c>
      <c r="S379" s="44" t="str">
        <f t="shared" si="138"/>
        <v>NIE</v>
      </c>
      <c r="Z379" s="63">
        <f t="shared" si="139"/>
        <v>0</v>
      </c>
      <c r="AA379" s="46">
        <f t="shared" si="135"/>
        <v>0</v>
      </c>
      <c r="AE379" s="64">
        <f t="shared" si="140"/>
        <v>0</v>
      </c>
      <c r="AF379" s="65">
        <f t="shared" si="136"/>
        <v>0</v>
      </c>
      <c r="AJ379" s="127">
        <f t="shared" si="141"/>
        <v>0</v>
      </c>
      <c r="AK379" s="128">
        <f t="shared" si="137"/>
        <v>0</v>
      </c>
      <c r="AL379" s="38">
        <f t="shared" si="144"/>
        <v>0</v>
      </c>
      <c r="AM379" s="63">
        <f t="shared" si="142"/>
        <v>18</v>
      </c>
    </row>
    <row r="380" spans="8:39" ht="12.75">
      <c r="O380" s="38">
        <v>60</v>
      </c>
      <c r="P380" s="60">
        <f t="shared" si="133"/>
        <v>0</v>
      </c>
      <c r="Q380" s="42" t="str">
        <f t="shared" si="143"/>
        <v>NIE</v>
      </c>
      <c r="R380" s="43">
        <f t="shared" si="134"/>
        <v>0</v>
      </c>
      <c r="S380" s="44" t="str">
        <f t="shared" si="138"/>
        <v>NIE</v>
      </c>
      <c r="Z380" s="63">
        <f t="shared" si="139"/>
        <v>0</v>
      </c>
      <c r="AA380" s="46">
        <f t="shared" si="135"/>
        <v>0</v>
      </c>
      <c r="AE380" s="64">
        <f t="shared" si="140"/>
        <v>0</v>
      </c>
      <c r="AF380" s="65">
        <f t="shared" si="136"/>
        <v>0</v>
      </c>
      <c r="AJ380" s="127">
        <f t="shared" si="141"/>
        <v>0</v>
      </c>
      <c r="AK380" s="128">
        <f t="shared" si="137"/>
        <v>0</v>
      </c>
      <c r="AL380" s="38">
        <f t="shared" si="144"/>
        <v>0</v>
      </c>
      <c r="AM380" s="63">
        <f t="shared" si="142"/>
        <v>18</v>
      </c>
    </row>
    <row r="381" spans="8:39" ht="12.75">
      <c r="O381" s="38">
        <v>60</v>
      </c>
      <c r="P381" s="60">
        <f t="shared" si="133"/>
        <v>0</v>
      </c>
      <c r="Q381" s="42" t="str">
        <f t="shared" si="143"/>
        <v>NIE</v>
      </c>
      <c r="R381" s="43">
        <f t="shared" si="134"/>
        <v>0</v>
      </c>
      <c r="S381" s="44" t="str">
        <f t="shared" si="138"/>
        <v>NIE</v>
      </c>
      <c r="Z381" s="63">
        <f t="shared" si="139"/>
        <v>0</v>
      </c>
      <c r="AA381" s="46">
        <f t="shared" si="135"/>
        <v>0</v>
      </c>
      <c r="AE381" s="64">
        <f t="shared" si="140"/>
        <v>0</v>
      </c>
      <c r="AF381" s="65">
        <f t="shared" si="136"/>
        <v>0</v>
      </c>
      <c r="AJ381" s="127">
        <f t="shared" si="141"/>
        <v>0</v>
      </c>
      <c r="AK381" s="128">
        <f t="shared" si="137"/>
        <v>0</v>
      </c>
      <c r="AL381" s="38">
        <f t="shared" si="144"/>
        <v>0</v>
      </c>
      <c r="AM381" s="63">
        <f t="shared" si="142"/>
        <v>18</v>
      </c>
    </row>
    <row r="382" spans="8:39" ht="12.75">
      <c r="O382" s="38">
        <v>60</v>
      </c>
      <c r="P382" s="60">
        <f t="shared" si="133"/>
        <v>0</v>
      </c>
      <c r="Q382" s="42" t="str">
        <f t="shared" si="143"/>
        <v>NIE</v>
      </c>
      <c r="R382" s="43">
        <f t="shared" si="134"/>
        <v>0</v>
      </c>
      <c r="S382" s="44" t="str">
        <f t="shared" si="138"/>
        <v>NIE</v>
      </c>
      <c r="Z382" s="63">
        <f t="shared" si="139"/>
        <v>0</v>
      </c>
      <c r="AA382" s="46">
        <f t="shared" si="135"/>
        <v>0</v>
      </c>
      <c r="AE382" s="64">
        <f t="shared" si="140"/>
        <v>0</v>
      </c>
      <c r="AF382" s="65">
        <f t="shared" si="136"/>
        <v>0</v>
      </c>
      <c r="AJ382" s="127">
        <f t="shared" si="141"/>
        <v>0</v>
      </c>
      <c r="AK382" s="128">
        <f t="shared" si="137"/>
        <v>0</v>
      </c>
      <c r="AL382" s="38">
        <f t="shared" si="144"/>
        <v>0</v>
      </c>
      <c r="AM382" s="63">
        <f t="shared" si="142"/>
        <v>18</v>
      </c>
    </row>
    <row r="383" spans="8:39" ht="12.75">
      <c r="O383" s="38">
        <v>60</v>
      </c>
      <c r="P383" s="60">
        <f t="shared" si="133"/>
        <v>0</v>
      </c>
      <c r="Q383" s="42" t="str">
        <f t="shared" si="143"/>
        <v>NIE</v>
      </c>
      <c r="R383" s="43">
        <f t="shared" si="134"/>
        <v>0</v>
      </c>
      <c r="S383" s="44" t="str">
        <f t="shared" si="138"/>
        <v>NIE</v>
      </c>
      <c r="Z383" s="63">
        <f t="shared" si="139"/>
        <v>0</v>
      </c>
      <c r="AA383" s="46">
        <f t="shared" si="135"/>
        <v>0</v>
      </c>
      <c r="AE383" s="64">
        <f t="shared" si="140"/>
        <v>0</v>
      </c>
      <c r="AF383" s="65">
        <f t="shared" si="136"/>
        <v>0</v>
      </c>
      <c r="AJ383" s="127">
        <f t="shared" si="141"/>
        <v>0</v>
      </c>
      <c r="AK383" s="128">
        <f t="shared" si="137"/>
        <v>0</v>
      </c>
      <c r="AL383" s="38">
        <f t="shared" si="144"/>
        <v>0</v>
      </c>
      <c r="AM383" s="63">
        <f t="shared" si="142"/>
        <v>18</v>
      </c>
    </row>
    <row r="384" spans="8:39" ht="12.75">
      <c r="O384" s="38">
        <v>60</v>
      </c>
      <c r="P384" s="60">
        <f t="shared" si="133"/>
        <v>0</v>
      </c>
      <c r="Q384" s="42" t="str">
        <f t="shared" si="143"/>
        <v>NIE</v>
      </c>
      <c r="R384" s="43">
        <f t="shared" si="134"/>
        <v>0</v>
      </c>
      <c r="S384" s="44" t="str">
        <f t="shared" si="138"/>
        <v>NIE</v>
      </c>
      <c r="Z384" s="63">
        <f t="shared" si="139"/>
        <v>0</v>
      </c>
      <c r="AA384" s="46">
        <f t="shared" si="135"/>
        <v>0</v>
      </c>
      <c r="AE384" s="64">
        <f t="shared" si="140"/>
        <v>0</v>
      </c>
      <c r="AF384" s="65">
        <f t="shared" si="136"/>
        <v>0</v>
      </c>
      <c r="AJ384" s="127">
        <f t="shared" si="141"/>
        <v>0</v>
      </c>
      <c r="AK384" s="128">
        <f t="shared" si="137"/>
        <v>0</v>
      </c>
      <c r="AL384" s="38">
        <f t="shared" si="144"/>
        <v>0</v>
      </c>
      <c r="AM384" s="63">
        <f t="shared" si="142"/>
        <v>18</v>
      </c>
    </row>
    <row r="385" spans="15:39" ht="12.75">
      <c r="O385" s="38">
        <v>60</v>
      </c>
      <c r="P385" s="60">
        <f t="shared" si="133"/>
        <v>0</v>
      </c>
      <c r="Q385" s="42" t="str">
        <f t="shared" si="143"/>
        <v>NIE</v>
      </c>
      <c r="R385" s="43">
        <f t="shared" si="134"/>
        <v>0</v>
      </c>
      <c r="S385" s="44" t="str">
        <f t="shared" si="138"/>
        <v>NIE</v>
      </c>
      <c r="Z385" s="63">
        <f t="shared" si="139"/>
        <v>0</v>
      </c>
      <c r="AA385" s="46">
        <f t="shared" si="135"/>
        <v>0</v>
      </c>
      <c r="AE385" s="64">
        <f t="shared" si="140"/>
        <v>0</v>
      </c>
      <c r="AF385" s="65">
        <f t="shared" si="136"/>
        <v>0</v>
      </c>
      <c r="AJ385" s="127">
        <f t="shared" si="141"/>
        <v>0</v>
      </c>
      <c r="AK385" s="128">
        <f t="shared" si="137"/>
        <v>0</v>
      </c>
      <c r="AL385" s="38">
        <f t="shared" si="144"/>
        <v>0</v>
      </c>
      <c r="AM385" s="63">
        <f t="shared" si="142"/>
        <v>18</v>
      </c>
    </row>
    <row r="386" spans="15:39" ht="12.75">
      <c r="O386" s="38">
        <v>60</v>
      </c>
      <c r="P386" s="60">
        <f t="shared" si="133"/>
        <v>0</v>
      </c>
      <c r="Q386" s="42" t="str">
        <f t="shared" si="143"/>
        <v>NIE</v>
      </c>
      <c r="R386" s="43">
        <f t="shared" si="134"/>
        <v>0</v>
      </c>
      <c r="S386" s="44" t="str">
        <f t="shared" si="138"/>
        <v>NIE</v>
      </c>
      <c r="Z386" s="63">
        <f t="shared" si="139"/>
        <v>0</v>
      </c>
      <c r="AA386" s="46">
        <f t="shared" si="135"/>
        <v>0</v>
      </c>
      <c r="AE386" s="64">
        <f t="shared" si="140"/>
        <v>0</v>
      </c>
      <c r="AF386" s="65">
        <f t="shared" si="136"/>
        <v>0</v>
      </c>
      <c r="AJ386" s="127">
        <f t="shared" si="141"/>
        <v>0</v>
      </c>
      <c r="AK386" s="128">
        <f t="shared" si="137"/>
        <v>0</v>
      </c>
      <c r="AL386" s="38">
        <f t="shared" si="144"/>
        <v>0</v>
      </c>
      <c r="AM386" s="63">
        <f t="shared" si="142"/>
        <v>18</v>
      </c>
    </row>
    <row r="387" spans="15:39" ht="12.75">
      <c r="O387" s="38">
        <v>60</v>
      </c>
      <c r="P387" s="60">
        <f t="shared" si="133"/>
        <v>0</v>
      </c>
      <c r="Q387" s="42" t="str">
        <f t="shared" si="143"/>
        <v>NIE</v>
      </c>
      <c r="R387" s="43">
        <f t="shared" si="134"/>
        <v>0</v>
      </c>
      <c r="S387" s="44" t="str">
        <f t="shared" si="138"/>
        <v>NIE</v>
      </c>
      <c r="Z387" s="63">
        <f t="shared" si="139"/>
        <v>0</v>
      </c>
      <c r="AA387" s="46">
        <f t="shared" si="135"/>
        <v>0</v>
      </c>
      <c r="AE387" s="64">
        <f t="shared" si="140"/>
        <v>0</v>
      </c>
      <c r="AF387" s="65">
        <f t="shared" si="136"/>
        <v>0</v>
      </c>
      <c r="AJ387" s="127">
        <f t="shared" si="141"/>
        <v>0</v>
      </c>
      <c r="AK387" s="128">
        <f t="shared" si="137"/>
        <v>0</v>
      </c>
      <c r="AL387" s="38">
        <f t="shared" si="144"/>
        <v>0</v>
      </c>
      <c r="AM387" s="63">
        <f t="shared" si="142"/>
        <v>18</v>
      </c>
    </row>
    <row r="388" spans="15:39" ht="12.75">
      <c r="O388" s="38">
        <v>60</v>
      </c>
      <c r="P388" s="60">
        <f t="shared" si="133"/>
        <v>0</v>
      </c>
      <c r="Q388" s="42" t="str">
        <f t="shared" si="143"/>
        <v>NIE</v>
      </c>
      <c r="R388" s="43">
        <f t="shared" si="134"/>
        <v>0</v>
      </c>
      <c r="S388" s="44" t="str">
        <f t="shared" si="138"/>
        <v>NIE</v>
      </c>
      <c r="Z388" s="63">
        <f t="shared" si="139"/>
        <v>0</v>
      </c>
      <c r="AA388" s="46">
        <f t="shared" si="135"/>
        <v>0</v>
      </c>
      <c r="AE388" s="64">
        <f t="shared" si="140"/>
        <v>0</v>
      </c>
      <c r="AF388" s="65">
        <f t="shared" si="136"/>
        <v>0</v>
      </c>
      <c r="AJ388" s="127">
        <f t="shared" si="141"/>
        <v>0</v>
      </c>
      <c r="AK388" s="128">
        <f t="shared" si="137"/>
        <v>0</v>
      </c>
      <c r="AL388" s="38">
        <f t="shared" si="144"/>
        <v>0</v>
      </c>
      <c r="AM388" s="63">
        <f t="shared" si="142"/>
        <v>18</v>
      </c>
    </row>
    <row r="389" spans="15:39" ht="12.75">
      <c r="O389" s="38">
        <v>60</v>
      </c>
      <c r="P389" s="60">
        <f t="shared" si="133"/>
        <v>0</v>
      </c>
      <c r="Q389" s="42" t="str">
        <f t="shared" si="143"/>
        <v>NIE</v>
      </c>
      <c r="R389" s="43">
        <f t="shared" si="134"/>
        <v>0</v>
      </c>
      <c r="S389" s="44" t="str">
        <f t="shared" si="138"/>
        <v>NIE</v>
      </c>
      <c r="Z389" s="63">
        <f t="shared" si="139"/>
        <v>0</v>
      </c>
      <c r="AA389" s="46">
        <f t="shared" si="135"/>
        <v>0</v>
      </c>
      <c r="AE389" s="64">
        <f t="shared" si="140"/>
        <v>0</v>
      </c>
      <c r="AF389" s="65">
        <f t="shared" si="136"/>
        <v>0</v>
      </c>
      <c r="AJ389" s="127">
        <f t="shared" si="141"/>
        <v>0</v>
      </c>
      <c r="AK389" s="128">
        <f t="shared" si="137"/>
        <v>0</v>
      </c>
      <c r="AL389" s="38">
        <f t="shared" si="144"/>
        <v>0</v>
      </c>
      <c r="AM389" s="63">
        <f t="shared" si="142"/>
        <v>18</v>
      </c>
    </row>
    <row r="390" spans="15:39" ht="12.75">
      <c r="O390" s="38">
        <v>60</v>
      </c>
      <c r="P390" s="60">
        <f t="shared" si="133"/>
        <v>0</v>
      </c>
      <c r="Q390" s="42" t="str">
        <f t="shared" si="143"/>
        <v>NIE</v>
      </c>
      <c r="R390" s="43">
        <f t="shared" si="134"/>
        <v>0</v>
      </c>
      <c r="S390" s="44" t="str">
        <f t="shared" si="138"/>
        <v>NIE</v>
      </c>
      <c r="Z390" s="63">
        <f t="shared" si="139"/>
        <v>0</v>
      </c>
      <c r="AA390" s="46">
        <f t="shared" si="135"/>
        <v>0</v>
      </c>
      <c r="AE390" s="64">
        <f t="shared" si="140"/>
        <v>0</v>
      </c>
      <c r="AF390" s="65">
        <f t="shared" si="136"/>
        <v>0</v>
      </c>
      <c r="AJ390" s="127">
        <f t="shared" si="141"/>
        <v>0</v>
      </c>
      <c r="AK390" s="128">
        <f t="shared" si="137"/>
        <v>0</v>
      </c>
      <c r="AL390" s="38">
        <f t="shared" si="144"/>
        <v>0</v>
      </c>
      <c r="AM390" s="63">
        <f t="shared" si="142"/>
        <v>18</v>
      </c>
    </row>
    <row r="391" spans="15:39" ht="12.75">
      <c r="O391" s="38">
        <v>60</v>
      </c>
      <c r="P391" s="60">
        <f t="shared" si="133"/>
        <v>0</v>
      </c>
      <c r="Q391" s="42" t="str">
        <f t="shared" si="143"/>
        <v>NIE</v>
      </c>
      <c r="R391" s="43">
        <f t="shared" si="134"/>
        <v>0</v>
      </c>
      <c r="S391" s="44" t="str">
        <f t="shared" si="138"/>
        <v>NIE</v>
      </c>
      <c r="Z391" s="63">
        <f t="shared" si="139"/>
        <v>0</v>
      </c>
      <c r="AA391" s="46">
        <f t="shared" si="135"/>
        <v>0</v>
      </c>
      <c r="AE391" s="64">
        <f t="shared" si="140"/>
        <v>0</v>
      </c>
      <c r="AF391" s="65">
        <f t="shared" si="136"/>
        <v>0</v>
      </c>
      <c r="AJ391" s="127">
        <f t="shared" si="141"/>
        <v>0</v>
      </c>
      <c r="AK391" s="128">
        <f t="shared" si="137"/>
        <v>0</v>
      </c>
      <c r="AL391" s="38">
        <f t="shared" si="144"/>
        <v>0</v>
      </c>
      <c r="AM391" s="63">
        <f t="shared" si="142"/>
        <v>18</v>
      </c>
    </row>
    <row r="392" spans="15:39" ht="12.75">
      <c r="O392" s="38">
        <v>60</v>
      </c>
      <c r="P392" s="60">
        <f t="shared" si="133"/>
        <v>0</v>
      </c>
      <c r="Q392" s="42" t="str">
        <f t="shared" si="143"/>
        <v>NIE</v>
      </c>
      <c r="R392" s="43">
        <f t="shared" si="134"/>
        <v>0</v>
      </c>
      <c r="S392" s="44" t="str">
        <f t="shared" si="138"/>
        <v>NIE</v>
      </c>
      <c r="Z392" s="63">
        <f t="shared" si="139"/>
        <v>0</v>
      </c>
      <c r="AA392" s="46">
        <f t="shared" si="135"/>
        <v>0</v>
      </c>
      <c r="AE392" s="64">
        <f t="shared" si="140"/>
        <v>0</v>
      </c>
      <c r="AF392" s="65">
        <f t="shared" si="136"/>
        <v>0</v>
      </c>
      <c r="AJ392" s="127">
        <f t="shared" si="141"/>
        <v>0</v>
      </c>
      <c r="AK392" s="128">
        <f t="shared" si="137"/>
        <v>0</v>
      </c>
      <c r="AL392" s="38">
        <f t="shared" si="144"/>
        <v>0</v>
      </c>
      <c r="AM392" s="63">
        <f t="shared" si="142"/>
        <v>18</v>
      </c>
    </row>
    <row r="393" spans="15:39" ht="12.75">
      <c r="O393" s="38">
        <v>60</v>
      </c>
      <c r="P393" s="60">
        <f t="shared" si="133"/>
        <v>0</v>
      </c>
      <c r="Q393" s="42" t="str">
        <f t="shared" si="143"/>
        <v>NIE</v>
      </c>
      <c r="R393" s="43">
        <f t="shared" si="134"/>
        <v>0</v>
      </c>
      <c r="S393" s="44" t="str">
        <f t="shared" si="138"/>
        <v>NIE</v>
      </c>
      <c r="Z393" s="63">
        <f t="shared" si="139"/>
        <v>0</v>
      </c>
      <c r="AA393" s="46">
        <f t="shared" si="135"/>
        <v>0</v>
      </c>
      <c r="AE393" s="64">
        <f t="shared" si="140"/>
        <v>0</v>
      </c>
      <c r="AF393" s="65">
        <f t="shared" si="136"/>
        <v>0</v>
      </c>
      <c r="AJ393" s="127">
        <f t="shared" si="141"/>
        <v>0</v>
      </c>
      <c r="AK393" s="128">
        <f t="shared" si="137"/>
        <v>0</v>
      </c>
      <c r="AL393" s="38">
        <f t="shared" si="144"/>
        <v>0</v>
      </c>
      <c r="AM393" s="63">
        <f t="shared" si="142"/>
        <v>18</v>
      </c>
    </row>
    <row r="394" spans="15:39" ht="12.75">
      <c r="O394" s="38">
        <v>60</v>
      </c>
      <c r="P394" s="60">
        <f t="shared" si="133"/>
        <v>0</v>
      </c>
      <c r="Q394" s="42" t="str">
        <f t="shared" si="143"/>
        <v>NIE</v>
      </c>
      <c r="R394" s="43">
        <f t="shared" si="134"/>
        <v>0</v>
      </c>
      <c r="S394" s="44" t="str">
        <f t="shared" si="138"/>
        <v>NIE</v>
      </c>
      <c r="Z394" s="63">
        <f t="shared" si="139"/>
        <v>0</v>
      </c>
      <c r="AA394" s="46">
        <f t="shared" si="135"/>
        <v>0</v>
      </c>
      <c r="AE394" s="64">
        <f t="shared" si="140"/>
        <v>0</v>
      </c>
      <c r="AF394" s="65">
        <f t="shared" si="136"/>
        <v>0</v>
      </c>
      <c r="AJ394" s="127">
        <f t="shared" si="141"/>
        <v>0</v>
      </c>
      <c r="AK394" s="128">
        <f t="shared" si="137"/>
        <v>0</v>
      </c>
      <c r="AL394" s="38">
        <f t="shared" si="144"/>
        <v>0</v>
      </c>
      <c r="AM394" s="63">
        <f t="shared" si="142"/>
        <v>18</v>
      </c>
    </row>
    <row r="395" spans="15:39" ht="12.75">
      <c r="O395" s="38">
        <v>60</v>
      </c>
      <c r="P395" s="60">
        <f t="shared" si="133"/>
        <v>0</v>
      </c>
      <c r="Q395" s="42" t="str">
        <f t="shared" si="143"/>
        <v>NIE</v>
      </c>
      <c r="R395" s="43">
        <f t="shared" si="134"/>
        <v>0</v>
      </c>
      <c r="S395" s="44" t="str">
        <f t="shared" si="138"/>
        <v>NIE</v>
      </c>
      <c r="Z395" s="63">
        <f t="shared" si="139"/>
        <v>0</v>
      </c>
      <c r="AA395" s="46">
        <f t="shared" si="135"/>
        <v>0</v>
      </c>
      <c r="AE395" s="64">
        <f t="shared" si="140"/>
        <v>0</v>
      </c>
      <c r="AF395" s="65">
        <f t="shared" si="136"/>
        <v>0</v>
      </c>
      <c r="AJ395" s="127">
        <f t="shared" si="141"/>
        <v>0</v>
      </c>
      <c r="AK395" s="128">
        <f t="shared" si="137"/>
        <v>0</v>
      </c>
      <c r="AL395" s="38">
        <f t="shared" si="144"/>
        <v>0</v>
      </c>
      <c r="AM395" s="63">
        <f t="shared" si="142"/>
        <v>18</v>
      </c>
    </row>
    <row r="396" spans="15:39" ht="12.75">
      <c r="O396" s="38">
        <v>60</v>
      </c>
      <c r="P396" s="60">
        <f t="shared" si="133"/>
        <v>0</v>
      </c>
      <c r="Q396" s="42" t="str">
        <f t="shared" si="143"/>
        <v>NIE</v>
      </c>
      <c r="R396" s="43">
        <f t="shared" si="134"/>
        <v>0</v>
      </c>
      <c r="S396" s="44" t="str">
        <f t="shared" si="138"/>
        <v>NIE</v>
      </c>
      <c r="Z396" s="63">
        <f t="shared" si="139"/>
        <v>0</v>
      </c>
      <c r="AA396" s="46">
        <f t="shared" si="135"/>
        <v>0</v>
      </c>
      <c r="AE396" s="64">
        <f t="shared" si="140"/>
        <v>0</v>
      </c>
      <c r="AF396" s="65">
        <f t="shared" si="136"/>
        <v>0</v>
      </c>
      <c r="AJ396" s="127">
        <f t="shared" si="141"/>
        <v>0</v>
      </c>
      <c r="AK396" s="128">
        <f t="shared" si="137"/>
        <v>0</v>
      </c>
      <c r="AL396" s="38">
        <f t="shared" si="144"/>
        <v>0</v>
      </c>
      <c r="AM396" s="63">
        <f t="shared" si="142"/>
        <v>18</v>
      </c>
    </row>
    <row r="397" spans="15:39" ht="12.75">
      <c r="O397" s="38">
        <v>60</v>
      </c>
      <c r="P397" s="60">
        <f t="shared" si="133"/>
        <v>0</v>
      </c>
      <c r="Q397" s="42" t="str">
        <f t="shared" si="143"/>
        <v>NIE</v>
      </c>
      <c r="R397" s="43">
        <f t="shared" si="134"/>
        <v>0</v>
      </c>
      <c r="S397" s="44" t="str">
        <f t="shared" si="138"/>
        <v>NIE</v>
      </c>
      <c r="Z397" s="63">
        <f t="shared" si="139"/>
        <v>0</v>
      </c>
      <c r="AA397" s="46">
        <f t="shared" si="135"/>
        <v>0</v>
      </c>
      <c r="AE397" s="64">
        <f t="shared" si="140"/>
        <v>0</v>
      </c>
      <c r="AF397" s="65">
        <f t="shared" si="136"/>
        <v>0</v>
      </c>
      <c r="AJ397" s="127">
        <f t="shared" si="141"/>
        <v>0</v>
      </c>
      <c r="AK397" s="128">
        <f t="shared" si="137"/>
        <v>0</v>
      </c>
      <c r="AL397" s="38">
        <f t="shared" si="144"/>
        <v>0</v>
      </c>
      <c r="AM397" s="63">
        <f t="shared" si="142"/>
        <v>18</v>
      </c>
    </row>
    <row r="398" spans="15:39" ht="12.75">
      <c r="O398" s="38">
        <v>60</v>
      </c>
      <c r="P398" s="60">
        <f t="shared" si="133"/>
        <v>0</v>
      </c>
      <c r="Q398" s="42" t="str">
        <f t="shared" si="143"/>
        <v>NIE</v>
      </c>
      <c r="R398" s="43">
        <f t="shared" si="134"/>
        <v>0</v>
      </c>
      <c r="S398" s="44" t="str">
        <f t="shared" si="138"/>
        <v>NIE</v>
      </c>
      <c r="Z398" s="63">
        <f t="shared" si="139"/>
        <v>0</v>
      </c>
      <c r="AA398" s="46">
        <f t="shared" si="135"/>
        <v>0</v>
      </c>
      <c r="AE398" s="64">
        <f t="shared" si="140"/>
        <v>0</v>
      </c>
      <c r="AF398" s="65">
        <f t="shared" si="136"/>
        <v>0</v>
      </c>
      <c r="AJ398" s="127">
        <f t="shared" si="141"/>
        <v>0</v>
      </c>
      <c r="AK398" s="128">
        <f t="shared" si="137"/>
        <v>0</v>
      </c>
      <c r="AL398" s="38">
        <f t="shared" si="144"/>
        <v>0</v>
      </c>
      <c r="AM398" s="63">
        <f t="shared" si="142"/>
        <v>18</v>
      </c>
    </row>
    <row r="399" spans="15:39" ht="12.75">
      <c r="O399" s="38">
        <v>60</v>
      </c>
      <c r="P399" s="60">
        <f t="shared" ref="P399:P462" si="145">IF(Q399="tak",AK399,(AA399+AF399)/2)</f>
        <v>0</v>
      </c>
      <c r="Q399" s="42" t="str">
        <f t="shared" si="143"/>
        <v>NIE</v>
      </c>
      <c r="R399" s="43">
        <f t="shared" ref="R399:R462" si="146">IF(Q399="NIE",(Z399+AE399)/2,"III oceniający")</f>
        <v>0</v>
      </c>
      <c r="S399" s="44" t="str">
        <f t="shared" si="138"/>
        <v>NIE</v>
      </c>
      <c r="Z399" s="63">
        <f t="shared" si="139"/>
        <v>0</v>
      </c>
      <c r="AA399" s="46">
        <f t="shared" ref="AA399:AA462" si="147">Z399/O399</f>
        <v>0</v>
      </c>
      <c r="AE399" s="64">
        <f t="shared" si="140"/>
        <v>0</v>
      </c>
      <c r="AF399" s="65">
        <f t="shared" ref="AF399:AF462" si="148">AE399/O399</f>
        <v>0</v>
      </c>
      <c r="AJ399" s="127">
        <f t="shared" si="141"/>
        <v>0</v>
      </c>
      <c r="AK399" s="128">
        <f t="shared" ref="AK399:AK462" si="149">AJ399/O399</f>
        <v>0</v>
      </c>
      <c r="AL399" s="38">
        <f t="shared" si="144"/>
        <v>0</v>
      </c>
      <c r="AM399" s="63">
        <f t="shared" si="142"/>
        <v>18</v>
      </c>
    </row>
    <row r="400" spans="15:39" ht="12.75">
      <c r="O400" s="38">
        <v>60</v>
      </c>
      <c r="P400" s="60">
        <f t="shared" si="145"/>
        <v>0</v>
      </c>
      <c r="Q400" s="42" t="str">
        <f t="shared" si="143"/>
        <v>NIE</v>
      </c>
      <c r="R400" s="43">
        <f t="shared" si="146"/>
        <v>0</v>
      </c>
      <c r="S400" s="44" t="str">
        <f t="shared" si="138"/>
        <v>NIE</v>
      </c>
      <c r="Z400" s="63">
        <f t="shared" si="139"/>
        <v>0</v>
      </c>
      <c r="AA400" s="46">
        <f t="shared" si="147"/>
        <v>0</v>
      </c>
      <c r="AE400" s="64">
        <f t="shared" si="140"/>
        <v>0</v>
      </c>
      <c r="AF400" s="65">
        <f t="shared" si="148"/>
        <v>0</v>
      </c>
      <c r="AJ400" s="127">
        <f t="shared" si="141"/>
        <v>0</v>
      </c>
      <c r="AK400" s="128">
        <f t="shared" si="149"/>
        <v>0</v>
      </c>
      <c r="AL400" s="38">
        <f t="shared" si="144"/>
        <v>0</v>
      </c>
      <c r="AM400" s="63">
        <f t="shared" si="142"/>
        <v>18</v>
      </c>
    </row>
    <row r="401" spans="15:39" ht="12.75">
      <c r="O401" s="38">
        <v>60</v>
      </c>
      <c r="P401" s="60">
        <f t="shared" si="145"/>
        <v>0</v>
      </c>
      <c r="Q401" s="42" t="str">
        <f t="shared" si="143"/>
        <v>NIE</v>
      </c>
      <c r="R401" s="43">
        <f t="shared" si="146"/>
        <v>0</v>
      </c>
      <c r="S401" s="44" t="str">
        <f t="shared" si="138"/>
        <v>NIE</v>
      </c>
      <c r="Z401" s="63">
        <f t="shared" si="139"/>
        <v>0</v>
      </c>
      <c r="AA401" s="46">
        <f t="shared" si="147"/>
        <v>0</v>
      </c>
      <c r="AE401" s="64">
        <f t="shared" si="140"/>
        <v>0</v>
      </c>
      <c r="AF401" s="65">
        <f t="shared" si="148"/>
        <v>0</v>
      </c>
      <c r="AJ401" s="127">
        <f t="shared" si="141"/>
        <v>0</v>
      </c>
      <c r="AK401" s="128">
        <f t="shared" si="149"/>
        <v>0</v>
      </c>
      <c r="AL401" s="38">
        <f t="shared" si="144"/>
        <v>0</v>
      </c>
      <c r="AM401" s="63">
        <f t="shared" si="142"/>
        <v>18</v>
      </c>
    </row>
    <row r="402" spans="15:39" ht="12.75">
      <c r="O402" s="38">
        <v>60</v>
      </c>
      <c r="P402" s="60">
        <f t="shared" si="145"/>
        <v>0</v>
      </c>
      <c r="Q402" s="42" t="str">
        <f t="shared" si="143"/>
        <v>NIE</v>
      </c>
      <c r="R402" s="43">
        <f t="shared" si="146"/>
        <v>0</v>
      </c>
      <c r="S402" s="44" t="str">
        <f t="shared" si="138"/>
        <v>NIE</v>
      </c>
      <c r="Z402" s="63">
        <f t="shared" si="139"/>
        <v>0</v>
      </c>
      <c r="AA402" s="46">
        <f t="shared" si="147"/>
        <v>0</v>
      </c>
      <c r="AE402" s="64">
        <f t="shared" si="140"/>
        <v>0</v>
      </c>
      <c r="AF402" s="65">
        <f t="shared" si="148"/>
        <v>0</v>
      </c>
      <c r="AJ402" s="127">
        <f t="shared" si="141"/>
        <v>0</v>
      </c>
      <c r="AK402" s="128">
        <f t="shared" si="149"/>
        <v>0</v>
      </c>
      <c r="AL402" s="38">
        <f t="shared" si="144"/>
        <v>0</v>
      </c>
      <c r="AM402" s="63">
        <f t="shared" si="142"/>
        <v>18</v>
      </c>
    </row>
    <row r="403" spans="15:39" ht="12.75">
      <c r="O403" s="38">
        <v>60</v>
      </c>
      <c r="P403" s="60">
        <f t="shared" si="145"/>
        <v>0</v>
      </c>
      <c r="Q403" s="42" t="str">
        <f t="shared" si="143"/>
        <v>NIE</v>
      </c>
      <c r="R403" s="43">
        <f t="shared" si="146"/>
        <v>0</v>
      </c>
      <c r="S403" s="44" t="str">
        <f t="shared" si="138"/>
        <v>NIE</v>
      </c>
      <c r="Z403" s="63">
        <f t="shared" si="139"/>
        <v>0</v>
      </c>
      <c r="AA403" s="46">
        <f t="shared" si="147"/>
        <v>0</v>
      </c>
      <c r="AE403" s="64">
        <f t="shared" si="140"/>
        <v>0</v>
      </c>
      <c r="AF403" s="65">
        <f t="shared" si="148"/>
        <v>0</v>
      </c>
      <c r="AJ403" s="127">
        <f t="shared" si="141"/>
        <v>0</v>
      </c>
      <c r="AK403" s="128">
        <f t="shared" si="149"/>
        <v>0</v>
      </c>
      <c r="AL403" s="38">
        <f t="shared" si="144"/>
        <v>0</v>
      </c>
      <c r="AM403" s="63">
        <f t="shared" si="142"/>
        <v>18</v>
      </c>
    </row>
    <row r="404" spans="15:39" ht="12.75">
      <c r="O404" s="38">
        <v>60</v>
      </c>
      <c r="P404" s="60">
        <f t="shared" si="145"/>
        <v>0</v>
      </c>
      <c r="Q404" s="42" t="str">
        <f t="shared" si="143"/>
        <v>NIE</v>
      </c>
      <c r="R404" s="43">
        <f t="shared" si="146"/>
        <v>0</v>
      </c>
      <c r="S404" s="44" t="str">
        <f t="shared" si="138"/>
        <v>NIE</v>
      </c>
      <c r="Z404" s="63">
        <f t="shared" si="139"/>
        <v>0</v>
      </c>
      <c r="AA404" s="46">
        <f t="shared" si="147"/>
        <v>0</v>
      </c>
      <c r="AE404" s="64">
        <f t="shared" si="140"/>
        <v>0</v>
      </c>
      <c r="AF404" s="65">
        <f t="shared" si="148"/>
        <v>0</v>
      </c>
      <c r="AJ404" s="127">
        <f t="shared" si="141"/>
        <v>0</v>
      </c>
      <c r="AK404" s="128">
        <f t="shared" si="149"/>
        <v>0</v>
      </c>
      <c r="AL404" s="38">
        <f t="shared" si="144"/>
        <v>0</v>
      </c>
      <c r="AM404" s="63">
        <f t="shared" si="142"/>
        <v>18</v>
      </c>
    </row>
    <row r="405" spans="15:39" ht="12.75">
      <c r="O405" s="38">
        <v>60</v>
      </c>
      <c r="P405" s="60">
        <f t="shared" si="145"/>
        <v>0</v>
      </c>
      <c r="Q405" s="42" t="str">
        <f t="shared" si="143"/>
        <v>NIE</v>
      </c>
      <c r="R405" s="43">
        <f t="shared" si="146"/>
        <v>0</v>
      </c>
      <c r="S405" s="44" t="str">
        <f t="shared" si="138"/>
        <v>NIE</v>
      </c>
      <c r="Z405" s="63">
        <f t="shared" si="139"/>
        <v>0</v>
      </c>
      <c r="AA405" s="46">
        <f t="shared" si="147"/>
        <v>0</v>
      </c>
      <c r="AE405" s="64">
        <f t="shared" si="140"/>
        <v>0</v>
      </c>
      <c r="AF405" s="65">
        <f t="shared" si="148"/>
        <v>0</v>
      </c>
      <c r="AJ405" s="127">
        <f t="shared" si="141"/>
        <v>0</v>
      </c>
      <c r="AK405" s="128">
        <f t="shared" si="149"/>
        <v>0</v>
      </c>
      <c r="AL405" s="38">
        <f t="shared" si="144"/>
        <v>0</v>
      </c>
      <c r="AM405" s="63">
        <f t="shared" si="142"/>
        <v>18</v>
      </c>
    </row>
    <row r="406" spans="15:39" ht="12.75">
      <c r="O406" s="38">
        <v>60</v>
      </c>
      <c r="P406" s="60">
        <f t="shared" si="145"/>
        <v>0</v>
      </c>
      <c r="Q406" s="42" t="str">
        <f t="shared" si="143"/>
        <v>NIE</v>
      </c>
      <c r="R406" s="43">
        <f t="shared" si="146"/>
        <v>0</v>
      </c>
      <c r="S406" s="44" t="str">
        <f t="shared" si="138"/>
        <v>NIE</v>
      </c>
      <c r="Z406" s="63">
        <f t="shared" si="139"/>
        <v>0</v>
      </c>
      <c r="AA406" s="46">
        <f t="shared" si="147"/>
        <v>0</v>
      </c>
      <c r="AE406" s="64">
        <f t="shared" si="140"/>
        <v>0</v>
      </c>
      <c r="AF406" s="65">
        <f t="shared" si="148"/>
        <v>0</v>
      </c>
      <c r="AJ406" s="127">
        <f t="shared" si="141"/>
        <v>0</v>
      </c>
      <c r="AK406" s="128">
        <f t="shared" si="149"/>
        <v>0</v>
      </c>
      <c r="AL406" s="38">
        <f t="shared" si="144"/>
        <v>0</v>
      </c>
      <c r="AM406" s="63">
        <f t="shared" si="142"/>
        <v>18</v>
      </c>
    </row>
    <row r="407" spans="15:39" ht="12.75">
      <c r="O407" s="38">
        <v>60</v>
      </c>
      <c r="P407" s="60">
        <f t="shared" si="145"/>
        <v>0</v>
      </c>
      <c r="Q407" s="42" t="str">
        <f t="shared" si="143"/>
        <v>NIE</v>
      </c>
      <c r="R407" s="43">
        <f t="shared" si="146"/>
        <v>0</v>
      </c>
      <c r="S407" s="44" t="str">
        <f t="shared" si="138"/>
        <v>NIE</v>
      </c>
      <c r="Z407" s="63">
        <f t="shared" si="139"/>
        <v>0</v>
      </c>
      <c r="AA407" s="46">
        <f t="shared" si="147"/>
        <v>0</v>
      </c>
      <c r="AE407" s="64">
        <f t="shared" si="140"/>
        <v>0</v>
      </c>
      <c r="AF407" s="65">
        <f t="shared" si="148"/>
        <v>0</v>
      </c>
      <c r="AJ407" s="127">
        <f t="shared" si="141"/>
        <v>0</v>
      </c>
      <c r="AK407" s="128">
        <f t="shared" si="149"/>
        <v>0</v>
      </c>
      <c r="AL407" s="38">
        <f t="shared" si="144"/>
        <v>0</v>
      </c>
      <c r="AM407" s="63">
        <f t="shared" si="142"/>
        <v>18</v>
      </c>
    </row>
    <row r="408" spans="15:39" ht="12.75">
      <c r="O408" s="38">
        <v>60</v>
      </c>
      <c r="P408" s="60">
        <f t="shared" si="145"/>
        <v>0</v>
      </c>
      <c r="Q408" s="42" t="str">
        <f t="shared" si="143"/>
        <v>NIE</v>
      </c>
      <c r="R408" s="43">
        <f t="shared" si="146"/>
        <v>0</v>
      </c>
      <c r="S408" s="44" t="str">
        <f t="shared" si="138"/>
        <v>NIE</v>
      </c>
      <c r="Z408" s="63">
        <f t="shared" si="139"/>
        <v>0</v>
      </c>
      <c r="AA408" s="46">
        <f t="shared" si="147"/>
        <v>0</v>
      </c>
      <c r="AE408" s="64">
        <f t="shared" si="140"/>
        <v>0</v>
      </c>
      <c r="AF408" s="65">
        <f t="shared" si="148"/>
        <v>0</v>
      </c>
      <c r="AJ408" s="127">
        <f t="shared" si="141"/>
        <v>0</v>
      </c>
      <c r="AK408" s="128">
        <f t="shared" si="149"/>
        <v>0</v>
      </c>
      <c r="AL408" s="38">
        <f t="shared" si="144"/>
        <v>0</v>
      </c>
      <c r="AM408" s="63">
        <f t="shared" si="142"/>
        <v>18</v>
      </c>
    </row>
    <row r="409" spans="15:39" ht="12.75">
      <c r="O409" s="38">
        <v>60</v>
      </c>
      <c r="P409" s="60">
        <f t="shared" si="145"/>
        <v>0</v>
      </c>
      <c r="Q409" s="42" t="str">
        <f t="shared" si="143"/>
        <v>NIE</v>
      </c>
      <c r="R409" s="43">
        <f t="shared" si="146"/>
        <v>0</v>
      </c>
      <c r="S409" s="44" t="str">
        <f t="shared" si="138"/>
        <v>NIE</v>
      </c>
      <c r="Z409" s="63">
        <f t="shared" si="139"/>
        <v>0</v>
      </c>
      <c r="AA409" s="46">
        <f t="shared" si="147"/>
        <v>0</v>
      </c>
      <c r="AE409" s="64">
        <f t="shared" si="140"/>
        <v>0</v>
      </c>
      <c r="AF409" s="65">
        <f t="shared" si="148"/>
        <v>0</v>
      </c>
      <c r="AJ409" s="127">
        <f t="shared" si="141"/>
        <v>0</v>
      </c>
      <c r="AK409" s="128">
        <f t="shared" si="149"/>
        <v>0</v>
      </c>
      <c r="AL409" s="38">
        <f t="shared" si="144"/>
        <v>0</v>
      </c>
      <c r="AM409" s="63">
        <f t="shared" si="142"/>
        <v>18</v>
      </c>
    </row>
    <row r="410" spans="15:39" ht="12.75">
      <c r="O410" s="38">
        <v>60</v>
      </c>
      <c r="P410" s="60">
        <f t="shared" si="145"/>
        <v>0</v>
      </c>
      <c r="Q410" s="42" t="str">
        <f t="shared" si="143"/>
        <v>NIE</v>
      </c>
      <c r="R410" s="43">
        <f t="shared" si="146"/>
        <v>0</v>
      </c>
      <c r="S410" s="44" t="str">
        <f t="shared" si="138"/>
        <v>NIE</v>
      </c>
      <c r="Z410" s="63">
        <f t="shared" si="139"/>
        <v>0</v>
      </c>
      <c r="AA410" s="46">
        <f t="shared" si="147"/>
        <v>0</v>
      </c>
      <c r="AE410" s="64">
        <f t="shared" si="140"/>
        <v>0</v>
      </c>
      <c r="AF410" s="65">
        <f t="shared" si="148"/>
        <v>0</v>
      </c>
      <c r="AJ410" s="127">
        <f t="shared" si="141"/>
        <v>0</v>
      </c>
      <c r="AK410" s="128">
        <f t="shared" si="149"/>
        <v>0</v>
      </c>
      <c r="AL410" s="38">
        <f t="shared" si="144"/>
        <v>0</v>
      </c>
      <c r="AM410" s="63">
        <f t="shared" si="142"/>
        <v>18</v>
      </c>
    </row>
    <row r="411" spans="15:39" ht="12.75">
      <c r="O411" s="38">
        <v>60</v>
      </c>
      <c r="P411" s="60">
        <f t="shared" si="145"/>
        <v>0</v>
      </c>
      <c r="Q411" s="42" t="str">
        <f t="shared" si="143"/>
        <v>NIE</v>
      </c>
      <c r="R411" s="43">
        <f t="shared" si="146"/>
        <v>0</v>
      </c>
      <c r="S411" s="44" t="str">
        <f t="shared" si="138"/>
        <v>NIE</v>
      </c>
      <c r="Z411" s="63">
        <f t="shared" si="139"/>
        <v>0</v>
      </c>
      <c r="AA411" s="46">
        <f t="shared" si="147"/>
        <v>0</v>
      </c>
      <c r="AE411" s="64">
        <f t="shared" si="140"/>
        <v>0</v>
      </c>
      <c r="AF411" s="65">
        <f t="shared" si="148"/>
        <v>0</v>
      </c>
      <c r="AJ411" s="127">
        <f t="shared" si="141"/>
        <v>0</v>
      </c>
      <c r="AK411" s="128">
        <f t="shared" si="149"/>
        <v>0</v>
      </c>
      <c r="AL411" s="38">
        <f t="shared" si="144"/>
        <v>0</v>
      </c>
      <c r="AM411" s="63">
        <f t="shared" si="142"/>
        <v>18</v>
      </c>
    </row>
    <row r="412" spans="15:39" ht="12.75">
      <c r="O412" s="38">
        <v>60</v>
      </c>
      <c r="P412" s="60">
        <f t="shared" si="145"/>
        <v>0</v>
      </c>
      <c r="Q412" s="42" t="str">
        <f t="shared" si="143"/>
        <v>NIE</v>
      </c>
      <c r="R412" s="43">
        <f t="shared" si="146"/>
        <v>0</v>
      </c>
      <c r="S412" s="44" t="str">
        <f t="shared" si="138"/>
        <v>NIE</v>
      </c>
      <c r="Z412" s="63">
        <f t="shared" si="139"/>
        <v>0</v>
      </c>
      <c r="AA412" s="46">
        <f t="shared" si="147"/>
        <v>0</v>
      </c>
      <c r="AE412" s="64">
        <f t="shared" si="140"/>
        <v>0</v>
      </c>
      <c r="AF412" s="65">
        <f t="shared" si="148"/>
        <v>0</v>
      </c>
      <c r="AJ412" s="127">
        <f t="shared" si="141"/>
        <v>0</v>
      </c>
      <c r="AK412" s="128">
        <f t="shared" si="149"/>
        <v>0</v>
      </c>
      <c r="AL412" s="38">
        <f t="shared" si="144"/>
        <v>0</v>
      </c>
      <c r="AM412" s="63">
        <f t="shared" si="142"/>
        <v>18</v>
      </c>
    </row>
    <row r="413" spans="15:39" ht="12.75">
      <c r="O413" s="38">
        <v>60</v>
      </c>
      <c r="P413" s="60">
        <f t="shared" si="145"/>
        <v>0</v>
      </c>
      <c r="Q413" s="42" t="str">
        <f t="shared" si="143"/>
        <v>NIE</v>
      </c>
      <c r="R413" s="43">
        <f t="shared" si="146"/>
        <v>0</v>
      </c>
      <c r="S413" s="44" t="str">
        <f t="shared" si="138"/>
        <v>NIE</v>
      </c>
      <c r="Z413" s="63">
        <f t="shared" si="139"/>
        <v>0</v>
      </c>
      <c r="AA413" s="46">
        <f t="shared" si="147"/>
        <v>0</v>
      </c>
      <c r="AE413" s="64">
        <f t="shared" si="140"/>
        <v>0</v>
      </c>
      <c r="AF413" s="65">
        <f t="shared" si="148"/>
        <v>0</v>
      </c>
      <c r="AJ413" s="127">
        <f t="shared" si="141"/>
        <v>0</v>
      </c>
      <c r="AK413" s="128">
        <f t="shared" si="149"/>
        <v>0</v>
      </c>
      <c r="AL413" s="38">
        <f t="shared" si="144"/>
        <v>0</v>
      </c>
      <c r="AM413" s="63">
        <f t="shared" si="142"/>
        <v>18</v>
      </c>
    </row>
    <row r="414" spans="15:39" ht="12.75">
      <c r="O414" s="38">
        <v>60</v>
      </c>
      <c r="P414" s="60">
        <f t="shared" si="145"/>
        <v>0</v>
      </c>
      <c r="Q414" s="42" t="str">
        <f t="shared" si="143"/>
        <v>NIE</v>
      </c>
      <c r="R414" s="43">
        <f t="shared" si="146"/>
        <v>0</v>
      </c>
      <c r="S414" s="44" t="str">
        <f t="shared" si="138"/>
        <v>NIE</v>
      </c>
      <c r="Z414" s="63">
        <f t="shared" si="139"/>
        <v>0</v>
      </c>
      <c r="AA414" s="46">
        <f t="shared" si="147"/>
        <v>0</v>
      </c>
      <c r="AE414" s="64">
        <f t="shared" si="140"/>
        <v>0</v>
      </c>
      <c r="AF414" s="65">
        <f t="shared" si="148"/>
        <v>0</v>
      </c>
      <c r="AJ414" s="127">
        <f t="shared" si="141"/>
        <v>0</v>
      </c>
      <c r="AK414" s="128">
        <f t="shared" si="149"/>
        <v>0</v>
      </c>
      <c r="AL414" s="38">
        <f t="shared" si="144"/>
        <v>0</v>
      </c>
      <c r="AM414" s="63">
        <f t="shared" si="142"/>
        <v>18</v>
      </c>
    </row>
    <row r="415" spans="15:39" ht="12.75">
      <c r="O415" s="38">
        <v>60</v>
      </c>
      <c r="P415" s="60">
        <f t="shared" si="145"/>
        <v>0</v>
      </c>
      <c r="Q415" s="42" t="str">
        <f t="shared" si="143"/>
        <v>NIE</v>
      </c>
      <c r="R415" s="43">
        <f t="shared" si="146"/>
        <v>0</v>
      </c>
      <c r="S415" s="44" t="str">
        <f t="shared" si="138"/>
        <v>NIE</v>
      </c>
      <c r="Z415" s="63">
        <f t="shared" si="139"/>
        <v>0</v>
      </c>
      <c r="AA415" s="46">
        <f t="shared" si="147"/>
        <v>0</v>
      </c>
      <c r="AE415" s="64">
        <f t="shared" si="140"/>
        <v>0</v>
      </c>
      <c r="AF415" s="65">
        <f t="shared" si="148"/>
        <v>0</v>
      </c>
      <c r="AJ415" s="127">
        <f t="shared" si="141"/>
        <v>0</v>
      </c>
      <c r="AK415" s="128">
        <f t="shared" si="149"/>
        <v>0</v>
      </c>
      <c r="AL415" s="38">
        <f t="shared" si="144"/>
        <v>0</v>
      </c>
      <c r="AM415" s="63">
        <f t="shared" si="142"/>
        <v>18</v>
      </c>
    </row>
    <row r="416" spans="15:39" ht="12.75">
      <c r="O416" s="38">
        <v>60</v>
      </c>
      <c r="P416" s="60">
        <f t="shared" si="145"/>
        <v>0</v>
      </c>
      <c r="Q416" s="42" t="str">
        <f t="shared" si="143"/>
        <v>NIE</v>
      </c>
      <c r="R416" s="43">
        <f t="shared" si="146"/>
        <v>0</v>
      </c>
      <c r="S416" s="44" t="str">
        <f t="shared" si="138"/>
        <v>NIE</v>
      </c>
      <c r="Z416" s="63">
        <f t="shared" si="139"/>
        <v>0</v>
      </c>
      <c r="AA416" s="46">
        <f t="shared" si="147"/>
        <v>0</v>
      </c>
      <c r="AE416" s="64">
        <f t="shared" si="140"/>
        <v>0</v>
      </c>
      <c r="AF416" s="65">
        <f t="shared" si="148"/>
        <v>0</v>
      </c>
      <c r="AJ416" s="127">
        <f t="shared" si="141"/>
        <v>0</v>
      </c>
      <c r="AK416" s="128">
        <f t="shared" si="149"/>
        <v>0</v>
      </c>
      <c r="AL416" s="38">
        <f t="shared" si="144"/>
        <v>0</v>
      </c>
      <c r="AM416" s="63">
        <f t="shared" si="142"/>
        <v>18</v>
      </c>
    </row>
    <row r="417" spans="15:39" ht="12.75">
      <c r="O417" s="38">
        <v>60</v>
      </c>
      <c r="P417" s="60">
        <f t="shared" si="145"/>
        <v>0</v>
      </c>
      <c r="Q417" s="42" t="str">
        <f t="shared" si="143"/>
        <v>NIE</v>
      </c>
      <c r="R417" s="43">
        <f t="shared" si="146"/>
        <v>0</v>
      </c>
      <c r="S417" s="44" t="str">
        <f t="shared" si="138"/>
        <v>NIE</v>
      </c>
      <c r="Z417" s="63">
        <f t="shared" si="139"/>
        <v>0</v>
      </c>
      <c r="AA417" s="46">
        <f t="shared" si="147"/>
        <v>0</v>
      </c>
      <c r="AE417" s="64">
        <f t="shared" si="140"/>
        <v>0</v>
      </c>
      <c r="AF417" s="65">
        <f t="shared" si="148"/>
        <v>0</v>
      </c>
      <c r="AJ417" s="127">
        <f t="shared" si="141"/>
        <v>0</v>
      </c>
      <c r="AK417" s="128">
        <f t="shared" si="149"/>
        <v>0</v>
      </c>
      <c r="AL417" s="38">
        <f t="shared" si="144"/>
        <v>0</v>
      </c>
      <c r="AM417" s="63">
        <f t="shared" si="142"/>
        <v>18</v>
      </c>
    </row>
    <row r="418" spans="15:39" ht="12.75">
      <c r="O418" s="38">
        <v>60</v>
      </c>
      <c r="P418" s="60">
        <f t="shared" si="145"/>
        <v>0</v>
      </c>
      <c r="Q418" s="42" t="str">
        <f t="shared" si="143"/>
        <v>NIE</v>
      </c>
      <c r="R418" s="43">
        <f t="shared" si="146"/>
        <v>0</v>
      </c>
      <c r="S418" s="44" t="str">
        <f t="shared" si="138"/>
        <v>NIE</v>
      </c>
      <c r="Z418" s="63">
        <f t="shared" si="139"/>
        <v>0</v>
      </c>
      <c r="AA418" s="46">
        <f t="shared" si="147"/>
        <v>0</v>
      </c>
      <c r="AE418" s="64">
        <f t="shared" si="140"/>
        <v>0</v>
      </c>
      <c r="AF418" s="65">
        <f t="shared" si="148"/>
        <v>0</v>
      </c>
      <c r="AJ418" s="127">
        <f t="shared" si="141"/>
        <v>0</v>
      </c>
      <c r="AK418" s="128">
        <f t="shared" si="149"/>
        <v>0</v>
      </c>
      <c r="AL418" s="38">
        <f t="shared" si="144"/>
        <v>0</v>
      </c>
      <c r="AM418" s="63">
        <f t="shared" si="142"/>
        <v>18</v>
      </c>
    </row>
    <row r="419" spans="15:39" ht="12.75">
      <c r="O419" s="38">
        <v>60</v>
      </c>
      <c r="P419" s="60">
        <f t="shared" si="145"/>
        <v>0</v>
      </c>
      <c r="Q419" s="42" t="str">
        <f t="shared" si="143"/>
        <v>NIE</v>
      </c>
      <c r="R419" s="43">
        <f t="shared" si="146"/>
        <v>0</v>
      </c>
      <c r="S419" s="44" t="str">
        <f t="shared" ref="S419:S482" si="150">IF(P419&gt;=60%,"TAK","NIE")</f>
        <v>NIE</v>
      </c>
      <c r="Z419" s="63">
        <f t="shared" ref="Z419:Z482" si="151">SUM(X419:Y419)</f>
        <v>0</v>
      </c>
      <c r="AA419" s="46">
        <f t="shared" si="147"/>
        <v>0</v>
      </c>
      <c r="AE419" s="64">
        <f t="shared" ref="AE419:AE482" si="152">SUM(AC419:AD419)</f>
        <v>0</v>
      </c>
      <c r="AF419" s="65">
        <f t="shared" si="148"/>
        <v>0</v>
      </c>
      <c r="AJ419" s="127">
        <f t="shared" ref="AJ419:AJ482" si="153">SUM(AH419:AI419)</f>
        <v>0</v>
      </c>
      <c r="AK419" s="128">
        <f t="shared" si="149"/>
        <v>0</v>
      </c>
      <c r="AL419" s="38">
        <f t="shared" si="144"/>
        <v>0</v>
      </c>
      <c r="AM419" s="63">
        <f t="shared" ref="AM419:AM482" si="154">O419*30%</f>
        <v>18</v>
      </c>
    </row>
    <row r="420" spans="15:39" ht="12.75">
      <c r="O420" s="38">
        <v>60</v>
      </c>
      <c r="P420" s="60">
        <f t="shared" si="145"/>
        <v>0</v>
      </c>
      <c r="Q420" s="42" t="str">
        <f t="shared" si="143"/>
        <v>NIE</v>
      </c>
      <c r="R420" s="43">
        <f t="shared" si="146"/>
        <v>0</v>
      </c>
      <c r="S420" s="44" t="str">
        <f t="shared" si="150"/>
        <v>NIE</v>
      </c>
      <c r="Z420" s="63">
        <f t="shared" si="151"/>
        <v>0</v>
      </c>
      <c r="AA420" s="46">
        <f t="shared" si="147"/>
        <v>0</v>
      </c>
      <c r="AE420" s="64">
        <f t="shared" si="152"/>
        <v>0</v>
      </c>
      <c r="AF420" s="65">
        <f t="shared" si="148"/>
        <v>0</v>
      </c>
      <c r="AJ420" s="127">
        <f t="shared" si="153"/>
        <v>0</v>
      </c>
      <c r="AK420" s="128">
        <f t="shared" si="149"/>
        <v>0</v>
      </c>
      <c r="AL420" s="38">
        <f t="shared" si="144"/>
        <v>0</v>
      </c>
      <c r="AM420" s="63">
        <f t="shared" si="154"/>
        <v>18</v>
      </c>
    </row>
    <row r="421" spans="15:39" ht="12.75">
      <c r="O421" s="38">
        <v>60</v>
      </c>
      <c r="P421" s="60">
        <f t="shared" si="145"/>
        <v>0</v>
      </c>
      <c r="Q421" s="42" t="str">
        <f t="shared" si="143"/>
        <v>NIE</v>
      </c>
      <c r="R421" s="43">
        <f t="shared" si="146"/>
        <v>0</v>
      </c>
      <c r="S421" s="44" t="str">
        <f t="shared" si="150"/>
        <v>NIE</v>
      </c>
      <c r="Z421" s="63">
        <f t="shared" si="151"/>
        <v>0</v>
      </c>
      <c r="AA421" s="46">
        <f t="shared" si="147"/>
        <v>0</v>
      </c>
      <c r="AE421" s="64">
        <f t="shared" si="152"/>
        <v>0</v>
      </c>
      <c r="AF421" s="65">
        <f t="shared" si="148"/>
        <v>0</v>
      </c>
      <c r="AJ421" s="127">
        <f t="shared" si="153"/>
        <v>0</v>
      </c>
      <c r="AK421" s="128">
        <f t="shared" si="149"/>
        <v>0</v>
      </c>
      <c r="AL421" s="38">
        <f t="shared" si="144"/>
        <v>0</v>
      </c>
      <c r="AM421" s="63">
        <f t="shared" si="154"/>
        <v>18</v>
      </c>
    </row>
    <row r="422" spans="15:39" ht="12.75">
      <c r="O422" s="38">
        <v>60</v>
      </c>
      <c r="P422" s="60">
        <f t="shared" si="145"/>
        <v>0</v>
      </c>
      <c r="Q422" s="42" t="str">
        <f t="shared" si="143"/>
        <v>NIE</v>
      </c>
      <c r="R422" s="43">
        <f t="shared" si="146"/>
        <v>0</v>
      </c>
      <c r="S422" s="44" t="str">
        <f t="shared" si="150"/>
        <v>NIE</v>
      </c>
      <c r="Z422" s="63">
        <f t="shared" si="151"/>
        <v>0</v>
      </c>
      <c r="AA422" s="46">
        <f t="shared" si="147"/>
        <v>0</v>
      </c>
      <c r="AE422" s="64">
        <f t="shared" si="152"/>
        <v>0</v>
      </c>
      <c r="AF422" s="65">
        <f t="shared" si="148"/>
        <v>0</v>
      </c>
      <c r="AJ422" s="127">
        <f t="shared" si="153"/>
        <v>0</v>
      </c>
      <c r="AK422" s="128">
        <f t="shared" si="149"/>
        <v>0</v>
      </c>
      <c r="AL422" s="38">
        <f t="shared" si="144"/>
        <v>0</v>
      </c>
      <c r="AM422" s="63">
        <f t="shared" si="154"/>
        <v>18</v>
      </c>
    </row>
    <row r="423" spans="15:39" ht="12.75">
      <c r="O423" s="38">
        <v>60</v>
      </c>
      <c r="P423" s="60">
        <f t="shared" si="145"/>
        <v>0</v>
      </c>
      <c r="Q423" s="42" t="str">
        <f t="shared" si="143"/>
        <v>NIE</v>
      </c>
      <c r="R423" s="43">
        <f t="shared" si="146"/>
        <v>0</v>
      </c>
      <c r="S423" s="44" t="str">
        <f t="shared" si="150"/>
        <v>NIE</v>
      </c>
      <c r="Z423" s="63">
        <f t="shared" si="151"/>
        <v>0</v>
      </c>
      <c r="AA423" s="46">
        <f t="shared" si="147"/>
        <v>0</v>
      </c>
      <c r="AE423" s="64">
        <f t="shared" si="152"/>
        <v>0</v>
      </c>
      <c r="AF423" s="65">
        <f t="shared" si="148"/>
        <v>0</v>
      </c>
      <c r="AJ423" s="127">
        <f t="shared" si="153"/>
        <v>0</v>
      </c>
      <c r="AK423" s="128">
        <f t="shared" si="149"/>
        <v>0</v>
      </c>
      <c r="AL423" s="38">
        <f t="shared" si="144"/>
        <v>0</v>
      </c>
      <c r="AM423" s="63">
        <f t="shared" si="154"/>
        <v>18</v>
      </c>
    </row>
    <row r="424" spans="15:39" ht="12.75">
      <c r="O424" s="38">
        <v>60</v>
      </c>
      <c r="P424" s="60">
        <f t="shared" si="145"/>
        <v>0</v>
      </c>
      <c r="Q424" s="42" t="str">
        <f t="shared" si="143"/>
        <v>NIE</v>
      </c>
      <c r="R424" s="43">
        <f t="shared" si="146"/>
        <v>0</v>
      </c>
      <c r="S424" s="44" t="str">
        <f t="shared" si="150"/>
        <v>NIE</v>
      </c>
      <c r="Z424" s="63">
        <f t="shared" si="151"/>
        <v>0</v>
      </c>
      <c r="AA424" s="46">
        <f t="shared" si="147"/>
        <v>0</v>
      </c>
      <c r="AE424" s="64">
        <f t="shared" si="152"/>
        <v>0</v>
      </c>
      <c r="AF424" s="65">
        <f t="shared" si="148"/>
        <v>0</v>
      </c>
      <c r="AJ424" s="127">
        <f t="shared" si="153"/>
        <v>0</v>
      </c>
      <c r="AK424" s="128">
        <f t="shared" si="149"/>
        <v>0</v>
      </c>
      <c r="AL424" s="38">
        <f t="shared" si="144"/>
        <v>0</v>
      </c>
      <c r="AM424" s="63">
        <f t="shared" si="154"/>
        <v>18</v>
      </c>
    </row>
    <row r="425" spans="15:39" ht="12.75">
      <c r="O425" s="38">
        <v>60</v>
      </c>
      <c r="P425" s="60">
        <f t="shared" si="145"/>
        <v>0</v>
      </c>
      <c r="Q425" s="42" t="str">
        <f t="shared" si="143"/>
        <v>NIE</v>
      </c>
      <c r="R425" s="43">
        <f t="shared" si="146"/>
        <v>0</v>
      </c>
      <c r="S425" s="44" t="str">
        <f t="shared" si="150"/>
        <v>NIE</v>
      </c>
      <c r="Z425" s="63">
        <f t="shared" si="151"/>
        <v>0</v>
      </c>
      <c r="AA425" s="46">
        <f t="shared" si="147"/>
        <v>0</v>
      </c>
      <c r="AE425" s="64">
        <f t="shared" si="152"/>
        <v>0</v>
      </c>
      <c r="AF425" s="65">
        <f t="shared" si="148"/>
        <v>0</v>
      </c>
      <c r="AJ425" s="127">
        <f t="shared" si="153"/>
        <v>0</v>
      </c>
      <c r="AK425" s="128">
        <f t="shared" si="149"/>
        <v>0</v>
      </c>
      <c r="AL425" s="38">
        <f t="shared" si="144"/>
        <v>0</v>
      </c>
      <c r="AM425" s="63">
        <f t="shared" si="154"/>
        <v>18</v>
      </c>
    </row>
    <row r="426" spans="15:39" ht="12.75">
      <c r="O426" s="38">
        <v>60</v>
      </c>
      <c r="P426" s="60">
        <f t="shared" si="145"/>
        <v>0</v>
      </c>
      <c r="Q426" s="42" t="str">
        <f t="shared" si="143"/>
        <v>NIE</v>
      </c>
      <c r="R426" s="43">
        <f t="shared" si="146"/>
        <v>0</v>
      </c>
      <c r="S426" s="44" t="str">
        <f t="shared" si="150"/>
        <v>NIE</v>
      </c>
      <c r="Z426" s="63">
        <f t="shared" si="151"/>
        <v>0</v>
      </c>
      <c r="AA426" s="46">
        <f t="shared" si="147"/>
        <v>0</v>
      </c>
      <c r="AE426" s="64">
        <f t="shared" si="152"/>
        <v>0</v>
      </c>
      <c r="AF426" s="65">
        <f t="shared" si="148"/>
        <v>0</v>
      </c>
      <c r="AJ426" s="127">
        <f t="shared" si="153"/>
        <v>0</v>
      </c>
      <c r="AK426" s="128">
        <f t="shared" si="149"/>
        <v>0</v>
      </c>
      <c r="AL426" s="38">
        <f t="shared" si="144"/>
        <v>0</v>
      </c>
      <c r="AM426" s="63">
        <f t="shared" si="154"/>
        <v>18</v>
      </c>
    </row>
    <row r="427" spans="15:39" ht="12.75">
      <c r="O427" s="38">
        <v>60</v>
      </c>
      <c r="P427" s="60">
        <f t="shared" si="145"/>
        <v>0</v>
      </c>
      <c r="Q427" s="42" t="str">
        <f t="shared" ref="Q427:Q490" si="155">IF(OR(AND(AA427&lt;60%,AF427&lt;60%),AND(AA427&gt;=60%,AF427&lt;60%,AL427&lt;=AM427),AND(AA427&gt;=60%,AF427&gt;=60%,AL427&lt;=AM427),AND(AA427&lt;60%,AF427&gt;=60%,AL427&lt;=AM427)),"NIE","TAK")</f>
        <v>NIE</v>
      </c>
      <c r="R427" s="43">
        <f t="shared" si="146"/>
        <v>0</v>
      </c>
      <c r="S427" s="44" t="str">
        <f t="shared" si="150"/>
        <v>NIE</v>
      </c>
      <c r="Z427" s="63">
        <f t="shared" si="151"/>
        <v>0</v>
      </c>
      <c r="AA427" s="46">
        <f t="shared" si="147"/>
        <v>0</v>
      </c>
      <c r="AE427" s="64">
        <f t="shared" si="152"/>
        <v>0</v>
      </c>
      <c r="AF427" s="65">
        <f t="shared" si="148"/>
        <v>0</v>
      </c>
      <c r="AJ427" s="127">
        <f t="shared" si="153"/>
        <v>0</v>
      </c>
      <c r="AK427" s="128">
        <f t="shared" si="149"/>
        <v>0</v>
      </c>
      <c r="AL427" s="38">
        <f t="shared" si="144"/>
        <v>0</v>
      </c>
      <c r="AM427" s="63">
        <f t="shared" si="154"/>
        <v>18</v>
      </c>
    </row>
    <row r="428" spans="15:39" ht="12.75">
      <c r="O428" s="38">
        <v>60</v>
      </c>
      <c r="P428" s="60">
        <f t="shared" si="145"/>
        <v>0</v>
      </c>
      <c r="Q428" s="42" t="str">
        <f t="shared" si="155"/>
        <v>NIE</v>
      </c>
      <c r="R428" s="43">
        <f t="shared" si="146"/>
        <v>0</v>
      </c>
      <c r="S428" s="44" t="str">
        <f t="shared" si="150"/>
        <v>NIE</v>
      </c>
      <c r="Z428" s="63">
        <f t="shared" si="151"/>
        <v>0</v>
      </c>
      <c r="AA428" s="46">
        <f t="shared" si="147"/>
        <v>0</v>
      </c>
      <c r="AE428" s="64">
        <f t="shared" si="152"/>
        <v>0</v>
      </c>
      <c r="AF428" s="65">
        <f t="shared" si="148"/>
        <v>0</v>
      </c>
      <c r="AJ428" s="127">
        <f t="shared" si="153"/>
        <v>0</v>
      </c>
      <c r="AK428" s="128">
        <f t="shared" si="149"/>
        <v>0</v>
      </c>
      <c r="AL428" s="38">
        <f t="shared" si="144"/>
        <v>0</v>
      </c>
      <c r="AM428" s="63">
        <f t="shared" si="154"/>
        <v>18</v>
      </c>
    </row>
    <row r="429" spans="15:39" ht="12.75">
      <c r="O429" s="38">
        <v>60</v>
      </c>
      <c r="P429" s="60">
        <f t="shared" si="145"/>
        <v>0</v>
      </c>
      <c r="Q429" s="42" t="str">
        <f t="shared" si="155"/>
        <v>NIE</v>
      </c>
      <c r="R429" s="43">
        <f t="shared" si="146"/>
        <v>0</v>
      </c>
      <c r="S429" s="44" t="str">
        <f t="shared" si="150"/>
        <v>NIE</v>
      </c>
      <c r="Z429" s="63">
        <f t="shared" si="151"/>
        <v>0</v>
      </c>
      <c r="AA429" s="46">
        <f t="shared" si="147"/>
        <v>0</v>
      </c>
      <c r="AE429" s="64">
        <f t="shared" si="152"/>
        <v>0</v>
      </c>
      <c r="AF429" s="65">
        <f t="shared" si="148"/>
        <v>0</v>
      </c>
      <c r="AJ429" s="127">
        <f t="shared" si="153"/>
        <v>0</v>
      </c>
      <c r="AK429" s="128">
        <f t="shared" si="149"/>
        <v>0</v>
      </c>
      <c r="AL429" s="38">
        <f t="shared" si="144"/>
        <v>0</v>
      </c>
      <c r="AM429" s="63">
        <f t="shared" si="154"/>
        <v>18</v>
      </c>
    </row>
    <row r="430" spans="15:39" ht="12.75">
      <c r="O430" s="38">
        <v>60</v>
      </c>
      <c r="P430" s="60">
        <f t="shared" si="145"/>
        <v>0</v>
      </c>
      <c r="Q430" s="42" t="str">
        <f t="shared" si="155"/>
        <v>NIE</v>
      </c>
      <c r="R430" s="43">
        <f t="shared" si="146"/>
        <v>0</v>
      </c>
      <c r="S430" s="44" t="str">
        <f t="shared" si="150"/>
        <v>NIE</v>
      </c>
      <c r="Z430" s="63">
        <f t="shared" si="151"/>
        <v>0</v>
      </c>
      <c r="AA430" s="46">
        <f t="shared" si="147"/>
        <v>0</v>
      </c>
      <c r="AE430" s="64">
        <f t="shared" si="152"/>
        <v>0</v>
      </c>
      <c r="AF430" s="65">
        <f t="shared" si="148"/>
        <v>0</v>
      </c>
      <c r="AJ430" s="127">
        <f t="shared" si="153"/>
        <v>0</v>
      </c>
      <c r="AK430" s="128">
        <f t="shared" si="149"/>
        <v>0</v>
      </c>
      <c r="AL430" s="38">
        <f t="shared" si="144"/>
        <v>0</v>
      </c>
      <c r="AM430" s="63">
        <f t="shared" si="154"/>
        <v>18</v>
      </c>
    </row>
    <row r="431" spans="15:39" ht="12.75">
      <c r="O431" s="38">
        <v>60</v>
      </c>
      <c r="P431" s="60">
        <f t="shared" si="145"/>
        <v>0</v>
      </c>
      <c r="Q431" s="42" t="str">
        <f t="shared" si="155"/>
        <v>NIE</v>
      </c>
      <c r="R431" s="43">
        <f t="shared" si="146"/>
        <v>0</v>
      </c>
      <c r="S431" s="44" t="str">
        <f t="shared" si="150"/>
        <v>NIE</v>
      </c>
      <c r="Z431" s="63">
        <f t="shared" si="151"/>
        <v>0</v>
      </c>
      <c r="AA431" s="46">
        <f t="shared" si="147"/>
        <v>0</v>
      </c>
      <c r="AE431" s="64">
        <f t="shared" si="152"/>
        <v>0</v>
      </c>
      <c r="AF431" s="65">
        <f t="shared" si="148"/>
        <v>0</v>
      </c>
      <c r="AJ431" s="127">
        <f t="shared" si="153"/>
        <v>0</v>
      </c>
      <c r="AK431" s="128">
        <f t="shared" si="149"/>
        <v>0</v>
      </c>
      <c r="AL431" s="38">
        <f t="shared" si="144"/>
        <v>0</v>
      </c>
      <c r="AM431" s="63">
        <f t="shared" si="154"/>
        <v>18</v>
      </c>
    </row>
    <row r="432" spans="15:39" ht="12.75">
      <c r="O432" s="38">
        <v>60</v>
      </c>
      <c r="P432" s="60">
        <f t="shared" si="145"/>
        <v>0</v>
      </c>
      <c r="Q432" s="42" t="str">
        <f t="shared" si="155"/>
        <v>NIE</v>
      </c>
      <c r="R432" s="43">
        <f t="shared" si="146"/>
        <v>0</v>
      </c>
      <c r="S432" s="44" t="str">
        <f t="shared" si="150"/>
        <v>NIE</v>
      </c>
      <c r="Z432" s="63">
        <f t="shared" si="151"/>
        <v>0</v>
      </c>
      <c r="AA432" s="46">
        <f t="shared" si="147"/>
        <v>0</v>
      </c>
      <c r="AE432" s="64">
        <f t="shared" si="152"/>
        <v>0</v>
      </c>
      <c r="AF432" s="65">
        <f t="shared" si="148"/>
        <v>0</v>
      </c>
      <c r="AJ432" s="127">
        <f t="shared" si="153"/>
        <v>0</v>
      </c>
      <c r="AK432" s="128">
        <f t="shared" si="149"/>
        <v>0</v>
      </c>
      <c r="AL432" s="38">
        <f t="shared" si="144"/>
        <v>0</v>
      </c>
      <c r="AM432" s="63">
        <f t="shared" si="154"/>
        <v>18</v>
      </c>
    </row>
    <row r="433" spans="15:39" ht="12.75">
      <c r="O433" s="38">
        <v>60</v>
      </c>
      <c r="P433" s="60">
        <f t="shared" si="145"/>
        <v>0</v>
      </c>
      <c r="Q433" s="42" t="str">
        <f t="shared" si="155"/>
        <v>NIE</v>
      </c>
      <c r="R433" s="43">
        <f t="shared" si="146"/>
        <v>0</v>
      </c>
      <c r="S433" s="44" t="str">
        <f t="shared" si="150"/>
        <v>NIE</v>
      </c>
      <c r="Z433" s="63">
        <f t="shared" si="151"/>
        <v>0</v>
      </c>
      <c r="AA433" s="46">
        <f t="shared" si="147"/>
        <v>0</v>
      </c>
      <c r="AE433" s="64">
        <f t="shared" si="152"/>
        <v>0</v>
      </c>
      <c r="AF433" s="65">
        <f t="shared" si="148"/>
        <v>0</v>
      </c>
      <c r="AJ433" s="127">
        <f t="shared" si="153"/>
        <v>0</v>
      </c>
      <c r="AK433" s="128">
        <f t="shared" si="149"/>
        <v>0</v>
      </c>
      <c r="AL433" s="38">
        <f t="shared" si="144"/>
        <v>0</v>
      </c>
      <c r="AM433" s="63">
        <f t="shared" si="154"/>
        <v>18</v>
      </c>
    </row>
    <row r="434" spans="15:39" ht="12.75">
      <c r="O434" s="38">
        <v>60</v>
      </c>
      <c r="P434" s="60">
        <f t="shared" si="145"/>
        <v>0</v>
      </c>
      <c r="Q434" s="42" t="str">
        <f t="shared" si="155"/>
        <v>NIE</v>
      </c>
      <c r="R434" s="43">
        <f t="shared" si="146"/>
        <v>0</v>
      </c>
      <c r="S434" s="44" t="str">
        <f t="shared" si="150"/>
        <v>NIE</v>
      </c>
      <c r="Z434" s="63">
        <f t="shared" si="151"/>
        <v>0</v>
      </c>
      <c r="AA434" s="46">
        <f t="shared" si="147"/>
        <v>0</v>
      </c>
      <c r="AE434" s="64">
        <f t="shared" si="152"/>
        <v>0</v>
      </c>
      <c r="AF434" s="65">
        <f t="shared" si="148"/>
        <v>0</v>
      </c>
      <c r="AJ434" s="127">
        <f t="shared" si="153"/>
        <v>0</v>
      </c>
      <c r="AK434" s="128">
        <f t="shared" si="149"/>
        <v>0</v>
      </c>
      <c r="AL434" s="38">
        <f t="shared" si="144"/>
        <v>0</v>
      </c>
      <c r="AM434" s="63">
        <f t="shared" si="154"/>
        <v>18</v>
      </c>
    </row>
    <row r="435" spans="15:39" ht="12.75">
      <c r="O435" s="38">
        <v>60</v>
      </c>
      <c r="P435" s="60">
        <f t="shared" si="145"/>
        <v>0</v>
      </c>
      <c r="Q435" s="42" t="str">
        <f t="shared" si="155"/>
        <v>NIE</v>
      </c>
      <c r="R435" s="43">
        <f t="shared" si="146"/>
        <v>0</v>
      </c>
      <c r="S435" s="44" t="str">
        <f t="shared" si="150"/>
        <v>NIE</v>
      </c>
      <c r="Z435" s="63">
        <f t="shared" si="151"/>
        <v>0</v>
      </c>
      <c r="AA435" s="46">
        <f t="shared" si="147"/>
        <v>0</v>
      </c>
      <c r="AE435" s="64">
        <f t="shared" si="152"/>
        <v>0</v>
      </c>
      <c r="AF435" s="65">
        <f t="shared" si="148"/>
        <v>0</v>
      </c>
      <c r="AJ435" s="127">
        <f t="shared" si="153"/>
        <v>0</v>
      </c>
      <c r="AK435" s="128">
        <f t="shared" si="149"/>
        <v>0</v>
      </c>
      <c r="AL435" s="38">
        <f t="shared" ref="AL435:AL498" si="156">IF((Z435-AE435)&gt;=0,(Z435-AE435),(Z435-AE435)*(-1))</f>
        <v>0</v>
      </c>
      <c r="AM435" s="63">
        <f t="shared" si="154"/>
        <v>18</v>
      </c>
    </row>
    <row r="436" spans="15:39" ht="12.75">
      <c r="O436" s="38">
        <v>60</v>
      </c>
      <c r="P436" s="60">
        <f t="shared" si="145"/>
        <v>0</v>
      </c>
      <c r="Q436" s="42" t="str">
        <f t="shared" si="155"/>
        <v>NIE</v>
      </c>
      <c r="R436" s="43">
        <f t="shared" si="146"/>
        <v>0</v>
      </c>
      <c r="S436" s="44" t="str">
        <f t="shared" si="150"/>
        <v>NIE</v>
      </c>
      <c r="Z436" s="63">
        <f t="shared" si="151"/>
        <v>0</v>
      </c>
      <c r="AA436" s="46">
        <f t="shared" si="147"/>
        <v>0</v>
      </c>
      <c r="AE436" s="64">
        <f t="shared" si="152"/>
        <v>0</v>
      </c>
      <c r="AF436" s="65">
        <f t="shared" si="148"/>
        <v>0</v>
      </c>
      <c r="AJ436" s="127">
        <f t="shared" si="153"/>
        <v>0</v>
      </c>
      <c r="AK436" s="128">
        <f t="shared" si="149"/>
        <v>0</v>
      </c>
      <c r="AL436" s="38">
        <f t="shared" si="156"/>
        <v>0</v>
      </c>
      <c r="AM436" s="63">
        <f t="shared" si="154"/>
        <v>18</v>
      </c>
    </row>
    <row r="437" spans="15:39" ht="12.75">
      <c r="O437" s="38">
        <v>60</v>
      </c>
      <c r="P437" s="60">
        <f t="shared" si="145"/>
        <v>0</v>
      </c>
      <c r="Q437" s="42" t="str">
        <f t="shared" si="155"/>
        <v>NIE</v>
      </c>
      <c r="R437" s="43">
        <f t="shared" si="146"/>
        <v>0</v>
      </c>
      <c r="S437" s="44" t="str">
        <f t="shared" si="150"/>
        <v>NIE</v>
      </c>
      <c r="Z437" s="63">
        <f t="shared" si="151"/>
        <v>0</v>
      </c>
      <c r="AA437" s="46">
        <f t="shared" si="147"/>
        <v>0</v>
      </c>
      <c r="AE437" s="64">
        <f t="shared" si="152"/>
        <v>0</v>
      </c>
      <c r="AF437" s="65">
        <f t="shared" si="148"/>
        <v>0</v>
      </c>
      <c r="AJ437" s="127">
        <f t="shared" si="153"/>
        <v>0</v>
      </c>
      <c r="AK437" s="128">
        <f t="shared" si="149"/>
        <v>0</v>
      </c>
      <c r="AL437" s="38">
        <f t="shared" si="156"/>
        <v>0</v>
      </c>
      <c r="AM437" s="63">
        <f t="shared" si="154"/>
        <v>18</v>
      </c>
    </row>
    <row r="438" spans="15:39" ht="12.75">
      <c r="O438" s="38">
        <v>60</v>
      </c>
      <c r="P438" s="60">
        <f t="shared" si="145"/>
        <v>0</v>
      </c>
      <c r="Q438" s="42" t="str">
        <f t="shared" si="155"/>
        <v>NIE</v>
      </c>
      <c r="R438" s="43">
        <f t="shared" si="146"/>
        <v>0</v>
      </c>
      <c r="S438" s="44" t="str">
        <f t="shared" si="150"/>
        <v>NIE</v>
      </c>
      <c r="Z438" s="63">
        <f t="shared" si="151"/>
        <v>0</v>
      </c>
      <c r="AA438" s="46">
        <f t="shared" si="147"/>
        <v>0</v>
      </c>
      <c r="AE438" s="64">
        <f t="shared" si="152"/>
        <v>0</v>
      </c>
      <c r="AF438" s="65">
        <f t="shared" si="148"/>
        <v>0</v>
      </c>
      <c r="AJ438" s="127">
        <f t="shared" si="153"/>
        <v>0</v>
      </c>
      <c r="AK438" s="128">
        <f t="shared" si="149"/>
        <v>0</v>
      </c>
      <c r="AL438" s="38">
        <f t="shared" si="156"/>
        <v>0</v>
      </c>
      <c r="AM438" s="63">
        <f t="shared" si="154"/>
        <v>18</v>
      </c>
    </row>
    <row r="439" spans="15:39" ht="12.75">
      <c r="O439" s="38">
        <v>60</v>
      </c>
      <c r="P439" s="60">
        <f t="shared" si="145"/>
        <v>0</v>
      </c>
      <c r="Q439" s="42" t="str">
        <f t="shared" si="155"/>
        <v>NIE</v>
      </c>
      <c r="R439" s="43">
        <f t="shared" si="146"/>
        <v>0</v>
      </c>
      <c r="S439" s="44" t="str">
        <f t="shared" si="150"/>
        <v>NIE</v>
      </c>
      <c r="Z439" s="63">
        <f t="shared" si="151"/>
        <v>0</v>
      </c>
      <c r="AA439" s="46">
        <f t="shared" si="147"/>
        <v>0</v>
      </c>
      <c r="AE439" s="64">
        <f t="shared" si="152"/>
        <v>0</v>
      </c>
      <c r="AF439" s="65">
        <f t="shared" si="148"/>
        <v>0</v>
      </c>
      <c r="AJ439" s="127">
        <f t="shared" si="153"/>
        <v>0</v>
      </c>
      <c r="AK439" s="128">
        <f t="shared" si="149"/>
        <v>0</v>
      </c>
      <c r="AL439" s="38">
        <f t="shared" si="156"/>
        <v>0</v>
      </c>
      <c r="AM439" s="63">
        <f t="shared" si="154"/>
        <v>18</v>
      </c>
    </row>
    <row r="440" spans="15:39" ht="12.75">
      <c r="O440" s="38">
        <v>60</v>
      </c>
      <c r="P440" s="60">
        <f t="shared" si="145"/>
        <v>0</v>
      </c>
      <c r="Q440" s="42" t="str">
        <f t="shared" si="155"/>
        <v>NIE</v>
      </c>
      <c r="R440" s="43">
        <f t="shared" si="146"/>
        <v>0</v>
      </c>
      <c r="S440" s="44" t="str">
        <f t="shared" si="150"/>
        <v>NIE</v>
      </c>
      <c r="Z440" s="63">
        <f t="shared" si="151"/>
        <v>0</v>
      </c>
      <c r="AA440" s="46">
        <f t="shared" si="147"/>
        <v>0</v>
      </c>
      <c r="AE440" s="64">
        <f t="shared" si="152"/>
        <v>0</v>
      </c>
      <c r="AF440" s="65">
        <f t="shared" si="148"/>
        <v>0</v>
      </c>
      <c r="AJ440" s="127">
        <f t="shared" si="153"/>
        <v>0</v>
      </c>
      <c r="AK440" s="128">
        <f t="shared" si="149"/>
        <v>0</v>
      </c>
      <c r="AL440" s="38">
        <f t="shared" si="156"/>
        <v>0</v>
      </c>
      <c r="AM440" s="63">
        <f t="shared" si="154"/>
        <v>18</v>
      </c>
    </row>
    <row r="441" spans="15:39" ht="12.75">
      <c r="O441" s="38">
        <v>60</v>
      </c>
      <c r="P441" s="60">
        <f t="shared" si="145"/>
        <v>0</v>
      </c>
      <c r="Q441" s="42" t="str">
        <f t="shared" si="155"/>
        <v>NIE</v>
      </c>
      <c r="R441" s="43">
        <f t="shared" si="146"/>
        <v>0</v>
      </c>
      <c r="S441" s="44" t="str">
        <f t="shared" si="150"/>
        <v>NIE</v>
      </c>
      <c r="Z441" s="63">
        <f t="shared" si="151"/>
        <v>0</v>
      </c>
      <c r="AA441" s="46">
        <f t="shared" si="147"/>
        <v>0</v>
      </c>
      <c r="AE441" s="64">
        <f t="shared" si="152"/>
        <v>0</v>
      </c>
      <c r="AF441" s="65">
        <f t="shared" si="148"/>
        <v>0</v>
      </c>
      <c r="AJ441" s="127">
        <f t="shared" si="153"/>
        <v>0</v>
      </c>
      <c r="AK441" s="128">
        <f t="shared" si="149"/>
        <v>0</v>
      </c>
      <c r="AL441" s="38">
        <f t="shared" si="156"/>
        <v>0</v>
      </c>
      <c r="AM441" s="63">
        <f t="shared" si="154"/>
        <v>18</v>
      </c>
    </row>
    <row r="442" spans="15:39" ht="12.75">
      <c r="O442" s="38">
        <v>60</v>
      </c>
      <c r="P442" s="60">
        <f t="shared" si="145"/>
        <v>0</v>
      </c>
      <c r="Q442" s="42" t="str">
        <f t="shared" si="155"/>
        <v>NIE</v>
      </c>
      <c r="R442" s="43">
        <f t="shared" si="146"/>
        <v>0</v>
      </c>
      <c r="S442" s="44" t="str">
        <f t="shared" si="150"/>
        <v>NIE</v>
      </c>
      <c r="Z442" s="63">
        <f t="shared" si="151"/>
        <v>0</v>
      </c>
      <c r="AA442" s="46">
        <f t="shared" si="147"/>
        <v>0</v>
      </c>
      <c r="AE442" s="64">
        <f t="shared" si="152"/>
        <v>0</v>
      </c>
      <c r="AF442" s="65">
        <f t="shared" si="148"/>
        <v>0</v>
      </c>
      <c r="AJ442" s="127">
        <f t="shared" si="153"/>
        <v>0</v>
      </c>
      <c r="AK442" s="128">
        <f t="shared" si="149"/>
        <v>0</v>
      </c>
      <c r="AL442" s="38">
        <f t="shared" si="156"/>
        <v>0</v>
      </c>
      <c r="AM442" s="63">
        <f t="shared" si="154"/>
        <v>18</v>
      </c>
    </row>
    <row r="443" spans="15:39" ht="12.75">
      <c r="O443" s="38">
        <v>60</v>
      </c>
      <c r="P443" s="60">
        <f t="shared" si="145"/>
        <v>0</v>
      </c>
      <c r="Q443" s="42" t="str">
        <f t="shared" si="155"/>
        <v>NIE</v>
      </c>
      <c r="R443" s="43">
        <f t="shared" si="146"/>
        <v>0</v>
      </c>
      <c r="S443" s="44" t="str">
        <f t="shared" si="150"/>
        <v>NIE</v>
      </c>
      <c r="Z443" s="63">
        <f t="shared" si="151"/>
        <v>0</v>
      </c>
      <c r="AA443" s="46">
        <f t="shared" si="147"/>
        <v>0</v>
      </c>
      <c r="AE443" s="64">
        <f t="shared" si="152"/>
        <v>0</v>
      </c>
      <c r="AF443" s="65">
        <f t="shared" si="148"/>
        <v>0</v>
      </c>
      <c r="AJ443" s="127">
        <f t="shared" si="153"/>
        <v>0</v>
      </c>
      <c r="AK443" s="128">
        <f t="shared" si="149"/>
        <v>0</v>
      </c>
      <c r="AL443" s="38">
        <f t="shared" si="156"/>
        <v>0</v>
      </c>
      <c r="AM443" s="63">
        <f t="shared" si="154"/>
        <v>18</v>
      </c>
    </row>
    <row r="444" spans="15:39" ht="12.75">
      <c r="O444" s="38">
        <v>60</v>
      </c>
      <c r="P444" s="60">
        <f t="shared" si="145"/>
        <v>0</v>
      </c>
      <c r="Q444" s="42" t="str">
        <f t="shared" si="155"/>
        <v>NIE</v>
      </c>
      <c r="R444" s="43">
        <f t="shared" si="146"/>
        <v>0</v>
      </c>
      <c r="S444" s="44" t="str">
        <f t="shared" si="150"/>
        <v>NIE</v>
      </c>
      <c r="Z444" s="63">
        <f t="shared" si="151"/>
        <v>0</v>
      </c>
      <c r="AA444" s="46">
        <f t="shared" si="147"/>
        <v>0</v>
      </c>
      <c r="AE444" s="64">
        <f t="shared" si="152"/>
        <v>0</v>
      </c>
      <c r="AF444" s="65">
        <f t="shared" si="148"/>
        <v>0</v>
      </c>
      <c r="AJ444" s="127">
        <f t="shared" si="153"/>
        <v>0</v>
      </c>
      <c r="AK444" s="128">
        <f t="shared" si="149"/>
        <v>0</v>
      </c>
      <c r="AL444" s="38">
        <f t="shared" si="156"/>
        <v>0</v>
      </c>
      <c r="AM444" s="63">
        <f t="shared" si="154"/>
        <v>18</v>
      </c>
    </row>
    <row r="445" spans="15:39" ht="12.75">
      <c r="O445" s="38">
        <v>60</v>
      </c>
      <c r="P445" s="60">
        <f t="shared" si="145"/>
        <v>0</v>
      </c>
      <c r="Q445" s="42" t="str">
        <f t="shared" si="155"/>
        <v>NIE</v>
      </c>
      <c r="R445" s="43">
        <f t="shared" si="146"/>
        <v>0</v>
      </c>
      <c r="S445" s="44" t="str">
        <f t="shared" si="150"/>
        <v>NIE</v>
      </c>
      <c r="Z445" s="63">
        <f t="shared" si="151"/>
        <v>0</v>
      </c>
      <c r="AA445" s="46">
        <f t="shared" si="147"/>
        <v>0</v>
      </c>
      <c r="AE445" s="64">
        <f t="shared" si="152"/>
        <v>0</v>
      </c>
      <c r="AF445" s="65">
        <f t="shared" si="148"/>
        <v>0</v>
      </c>
      <c r="AJ445" s="127">
        <f t="shared" si="153"/>
        <v>0</v>
      </c>
      <c r="AK445" s="128">
        <f t="shared" si="149"/>
        <v>0</v>
      </c>
      <c r="AL445" s="38">
        <f t="shared" si="156"/>
        <v>0</v>
      </c>
      <c r="AM445" s="63">
        <f t="shared" si="154"/>
        <v>18</v>
      </c>
    </row>
    <row r="446" spans="15:39" ht="12.75">
      <c r="O446" s="38">
        <v>60</v>
      </c>
      <c r="P446" s="60">
        <f t="shared" si="145"/>
        <v>0</v>
      </c>
      <c r="Q446" s="42" t="str">
        <f t="shared" si="155"/>
        <v>NIE</v>
      </c>
      <c r="R446" s="43">
        <f t="shared" si="146"/>
        <v>0</v>
      </c>
      <c r="S446" s="44" t="str">
        <f t="shared" si="150"/>
        <v>NIE</v>
      </c>
      <c r="Z446" s="63">
        <f t="shared" si="151"/>
        <v>0</v>
      </c>
      <c r="AA446" s="46">
        <f t="shared" si="147"/>
        <v>0</v>
      </c>
      <c r="AE446" s="64">
        <f t="shared" si="152"/>
        <v>0</v>
      </c>
      <c r="AF446" s="65">
        <f t="shared" si="148"/>
        <v>0</v>
      </c>
      <c r="AJ446" s="127">
        <f t="shared" si="153"/>
        <v>0</v>
      </c>
      <c r="AK446" s="128">
        <f t="shared" si="149"/>
        <v>0</v>
      </c>
      <c r="AL446" s="38">
        <f t="shared" si="156"/>
        <v>0</v>
      </c>
      <c r="AM446" s="63">
        <f t="shared" si="154"/>
        <v>18</v>
      </c>
    </row>
    <row r="447" spans="15:39" ht="12.75">
      <c r="O447" s="38">
        <v>60</v>
      </c>
      <c r="P447" s="60">
        <f t="shared" si="145"/>
        <v>0</v>
      </c>
      <c r="Q447" s="42" t="str">
        <f t="shared" si="155"/>
        <v>NIE</v>
      </c>
      <c r="R447" s="43">
        <f t="shared" si="146"/>
        <v>0</v>
      </c>
      <c r="S447" s="44" t="str">
        <f t="shared" si="150"/>
        <v>NIE</v>
      </c>
      <c r="Z447" s="63">
        <f t="shared" si="151"/>
        <v>0</v>
      </c>
      <c r="AA447" s="46">
        <f t="shared" si="147"/>
        <v>0</v>
      </c>
      <c r="AE447" s="64">
        <f t="shared" si="152"/>
        <v>0</v>
      </c>
      <c r="AF447" s="65">
        <f t="shared" si="148"/>
        <v>0</v>
      </c>
      <c r="AJ447" s="127">
        <f t="shared" si="153"/>
        <v>0</v>
      </c>
      <c r="AK447" s="128">
        <f t="shared" si="149"/>
        <v>0</v>
      </c>
      <c r="AL447" s="38">
        <f t="shared" si="156"/>
        <v>0</v>
      </c>
      <c r="AM447" s="63">
        <f t="shared" si="154"/>
        <v>18</v>
      </c>
    </row>
    <row r="448" spans="15:39" ht="12.75">
      <c r="O448" s="38">
        <v>60</v>
      </c>
      <c r="P448" s="60">
        <f t="shared" si="145"/>
        <v>0</v>
      </c>
      <c r="Q448" s="42" t="str">
        <f t="shared" si="155"/>
        <v>NIE</v>
      </c>
      <c r="R448" s="43">
        <f t="shared" si="146"/>
        <v>0</v>
      </c>
      <c r="S448" s="44" t="str">
        <f t="shared" si="150"/>
        <v>NIE</v>
      </c>
      <c r="Z448" s="63">
        <f t="shared" si="151"/>
        <v>0</v>
      </c>
      <c r="AA448" s="46">
        <f t="shared" si="147"/>
        <v>0</v>
      </c>
      <c r="AE448" s="64">
        <f t="shared" si="152"/>
        <v>0</v>
      </c>
      <c r="AF448" s="65">
        <f t="shared" si="148"/>
        <v>0</v>
      </c>
      <c r="AJ448" s="127">
        <f t="shared" si="153"/>
        <v>0</v>
      </c>
      <c r="AK448" s="128">
        <f t="shared" si="149"/>
        <v>0</v>
      </c>
      <c r="AL448" s="38">
        <f t="shared" si="156"/>
        <v>0</v>
      </c>
      <c r="AM448" s="63">
        <f t="shared" si="154"/>
        <v>18</v>
      </c>
    </row>
    <row r="449" spans="15:39" ht="12.75">
      <c r="O449" s="38">
        <v>60</v>
      </c>
      <c r="P449" s="60">
        <f t="shared" si="145"/>
        <v>0</v>
      </c>
      <c r="Q449" s="42" t="str">
        <f t="shared" si="155"/>
        <v>NIE</v>
      </c>
      <c r="R449" s="43">
        <f t="shared" si="146"/>
        <v>0</v>
      </c>
      <c r="S449" s="44" t="str">
        <f t="shared" si="150"/>
        <v>NIE</v>
      </c>
      <c r="Z449" s="63">
        <f t="shared" si="151"/>
        <v>0</v>
      </c>
      <c r="AA449" s="46">
        <f t="shared" si="147"/>
        <v>0</v>
      </c>
      <c r="AE449" s="64">
        <f t="shared" si="152"/>
        <v>0</v>
      </c>
      <c r="AF449" s="65">
        <f t="shared" si="148"/>
        <v>0</v>
      </c>
      <c r="AJ449" s="127">
        <f t="shared" si="153"/>
        <v>0</v>
      </c>
      <c r="AK449" s="128">
        <f t="shared" si="149"/>
        <v>0</v>
      </c>
      <c r="AL449" s="38">
        <f t="shared" si="156"/>
        <v>0</v>
      </c>
      <c r="AM449" s="63">
        <f t="shared" si="154"/>
        <v>18</v>
      </c>
    </row>
    <row r="450" spans="15:39" ht="12.75">
      <c r="O450" s="38">
        <v>60</v>
      </c>
      <c r="P450" s="60">
        <f t="shared" si="145"/>
        <v>0</v>
      </c>
      <c r="Q450" s="42" t="str">
        <f t="shared" si="155"/>
        <v>NIE</v>
      </c>
      <c r="R450" s="43">
        <f t="shared" si="146"/>
        <v>0</v>
      </c>
      <c r="S450" s="44" t="str">
        <f t="shared" si="150"/>
        <v>NIE</v>
      </c>
      <c r="Z450" s="63">
        <f t="shared" si="151"/>
        <v>0</v>
      </c>
      <c r="AA450" s="46">
        <f t="shared" si="147"/>
        <v>0</v>
      </c>
      <c r="AE450" s="64">
        <f t="shared" si="152"/>
        <v>0</v>
      </c>
      <c r="AF450" s="65">
        <f t="shared" si="148"/>
        <v>0</v>
      </c>
      <c r="AJ450" s="127">
        <f t="shared" si="153"/>
        <v>0</v>
      </c>
      <c r="AK450" s="128">
        <f t="shared" si="149"/>
        <v>0</v>
      </c>
      <c r="AL450" s="38">
        <f t="shared" si="156"/>
        <v>0</v>
      </c>
      <c r="AM450" s="63">
        <f t="shared" si="154"/>
        <v>18</v>
      </c>
    </row>
    <row r="451" spans="15:39" ht="12.75">
      <c r="O451" s="38">
        <v>60</v>
      </c>
      <c r="P451" s="60">
        <f t="shared" si="145"/>
        <v>0</v>
      </c>
      <c r="Q451" s="42" t="str">
        <f t="shared" si="155"/>
        <v>NIE</v>
      </c>
      <c r="R451" s="43">
        <f t="shared" si="146"/>
        <v>0</v>
      </c>
      <c r="S451" s="44" t="str">
        <f t="shared" si="150"/>
        <v>NIE</v>
      </c>
      <c r="Z451" s="63">
        <f t="shared" si="151"/>
        <v>0</v>
      </c>
      <c r="AA451" s="46">
        <f t="shared" si="147"/>
        <v>0</v>
      </c>
      <c r="AE451" s="64">
        <f t="shared" si="152"/>
        <v>0</v>
      </c>
      <c r="AF451" s="65">
        <f t="shared" si="148"/>
        <v>0</v>
      </c>
      <c r="AJ451" s="127">
        <f t="shared" si="153"/>
        <v>0</v>
      </c>
      <c r="AK451" s="128">
        <f t="shared" si="149"/>
        <v>0</v>
      </c>
      <c r="AL451" s="38">
        <f t="shared" si="156"/>
        <v>0</v>
      </c>
      <c r="AM451" s="63">
        <f t="shared" si="154"/>
        <v>18</v>
      </c>
    </row>
    <row r="452" spans="15:39" ht="12.75">
      <c r="O452" s="38">
        <v>60</v>
      </c>
      <c r="P452" s="60">
        <f t="shared" si="145"/>
        <v>0</v>
      </c>
      <c r="Q452" s="42" t="str">
        <f t="shared" si="155"/>
        <v>NIE</v>
      </c>
      <c r="R452" s="43">
        <f t="shared" si="146"/>
        <v>0</v>
      </c>
      <c r="S452" s="44" t="str">
        <f t="shared" si="150"/>
        <v>NIE</v>
      </c>
      <c r="Z452" s="63">
        <f t="shared" si="151"/>
        <v>0</v>
      </c>
      <c r="AA452" s="46">
        <f t="shared" si="147"/>
        <v>0</v>
      </c>
      <c r="AE452" s="64">
        <f t="shared" si="152"/>
        <v>0</v>
      </c>
      <c r="AF452" s="65">
        <f t="shared" si="148"/>
        <v>0</v>
      </c>
      <c r="AJ452" s="127">
        <f t="shared" si="153"/>
        <v>0</v>
      </c>
      <c r="AK452" s="128">
        <f t="shared" si="149"/>
        <v>0</v>
      </c>
      <c r="AL452" s="38">
        <f t="shared" si="156"/>
        <v>0</v>
      </c>
      <c r="AM452" s="63">
        <f t="shared" si="154"/>
        <v>18</v>
      </c>
    </row>
    <row r="453" spans="15:39" ht="12.75">
      <c r="O453" s="38">
        <v>60</v>
      </c>
      <c r="P453" s="60">
        <f t="shared" si="145"/>
        <v>0</v>
      </c>
      <c r="Q453" s="42" t="str">
        <f t="shared" si="155"/>
        <v>NIE</v>
      </c>
      <c r="R453" s="43">
        <f t="shared" si="146"/>
        <v>0</v>
      </c>
      <c r="S453" s="44" t="str">
        <f t="shared" si="150"/>
        <v>NIE</v>
      </c>
      <c r="Z453" s="63">
        <f t="shared" si="151"/>
        <v>0</v>
      </c>
      <c r="AA453" s="46">
        <f t="shared" si="147"/>
        <v>0</v>
      </c>
      <c r="AE453" s="64">
        <f t="shared" si="152"/>
        <v>0</v>
      </c>
      <c r="AF453" s="65">
        <f t="shared" si="148"/>
        <v>0</v>
      </c>
      <c r="AJ453" s="127">
        <f t="shared" si="153"/>
        <v>0</v>
      </c>
      <c r="AK453" s="128">
        <f t="shared" si="149"/>
        <v>0</v>
      </c>
      <c r="AL453" s="38">
        <f t="shared" si="156"/>
        <v>0</v>
      </c>
      <c r="AM453" s="63">
        <f t="shared" si="154"/>
        <v>18</v>
      </c>
    </row>
    <row r="454" spans="15:39" ht="12.75">
      <c r="O454" s="38">
        <v>60</v>
      </c>
      <c r="P454" s="60">
        <f t="shared" si="145"/>
        <v>0</v>
      </c>
      <c r="Q454" s="42" t="str">
        <f t="shared" si="155"/>
        <v>NIE</v>
      </c>
      <c r="R454" s="43">
        <f t="shared" si="146"/>
        <v>0</v>
      </c>
      <c r="S454" s="44" t="str">
        <f t="shared" si="150"/>
        <v>NIE</v>
      </c>
      <c r="Z454" s="63">
        <f t="shared" si="151"/>
        <v>0</v>
      </c>
      <c r="AA454" s="46">
        <f t="shared" si="147"/>
        <v>0</v>
      </c>
      <c r="AE454" s="64">
        <f t="shared" si="152"/>
        <v>0</v>
      </c>
      <c r="AF454" s="65">
        <f t="shared" si="148"/>
        <v>0</v>
      </c>
      <c r="AJ454" s="127">
        <f t="shared" si="153"/>
        <v>0</v>
      </c>
      <c r="AK454" s="128">
        <f t="shared" si="149"/>
        <v>0</v>
      </c>
      <c r="AL454" s="38">
        <f t="shared" si="156"/>
        <v>0</v>
      </c>
      <c r="AM454" s="63">
        <f t="shared" si="154"/>
        <v>18</v>
      </c>
    </row>
    <row r="455" spans="15:39" ht="12.75">
      <c r="O455" s="38">
        <v>60</v>
      </c>
      <c r="P455" s="60">
        <f t="shared" si="145"/>
        <v>0</v>
      </c>
      <c r="Q455" s="42" t="str">
        <f t="shared" si="155"/>
        <v>NIE</v>
      </c>
      <c r="R455" s="43">
        <f t="shared" si="146"/>
        <v>0</v>
      </c>
      <c r="S455" s="44" t="str">
        <f t="shared" si="150"/>
        <v>NIE</v>
      </c>
      <c r="Z455" s="63">
        <f t="shared" si="151"/>
        <v>0</v>
      </c>
      <c r="AA455" s="46">
        <f t="shared" si="147"/>
        <v>0</v>
      </c>
      <c r="AE455" s="64">
        <f t="shared" si="152"/>
        <v>0</v>
      </c>
      <c r="AF455" s="65">
        <f t="shared" si="148"/>
        <v>0</v>
      </c>
      <c r="AJ455" s="127">
        <f t="shared" si="153"/>
        <v>0</v>
      </c>
      <c r="AK455" s="128">
        <f t="shared" si="149"/>
        <v>0</v>
      </c>
      <c r="AL455" s="38">
        <f t="shared" si="156"/>
        <v>0</v>
      </c>
      <c r="AM455" s="63">
        <f t="shared" si="154"/>
        <v>18</v>
      </c>
    </row>
    <row r="456" spans="15:39" ht="12.75">
      <c r="O456" s="38">
        <v>60</v>
      </c>
      <c r="P456" s="60">
        <f t="shared" si="145"/>
        <v>0</v>
      </c>
      <c r="Q456" s="42" t="str">
        <f t="shared" si="155"/>
        <v>NIE</v>
      </c>
      <c r="R456" s="43">
        <f t="shared" si="146"/>
        <v>0</v>
      </c>
      <c r="S456" s="44" t="str">
        <f t="shared" si="150"/>
        <v>NIE</v>
      </c>
      <c r="Z456" s="63">
        <f t="shared" si="151"/>
        <v>0</v>
      </c>
      <c r="AA456" s="46">
        <f t="shared" si="147"/>
        <v>0</v>
      </c>
      <c r="AE456" s="64">
        <f t="shared" si="152"/>
        <v>0</v>
      </c>
      <c r="AF456" s="65">
        <f t="shared" si="148"/>
        <v>0</v>
      </c>
      <c r="AJ456" s="127">
        <f t="shared" si="153"/>
        <v>0</v>
      </c>
      <c r="AK456" s="128">
        <f t="shared" si="149"/>
        <v>0</v>
      </c>
      <c r="AL456" s="38">
        <f t="shared" si="156"/>
        <v>0</v>
      </c>
      <c r="AM456" s="63">
        <f t="shared" si="154"/>
        <v>18</v>
      </c>
    </row>
    <row r="457" spans="15:39" ht="12.75">
      <c r="O457" s="38">
        <v>60</v>
      </c>
      <c r="P457" s="60">
        <f t="shared" si="145"/>
        <v>0</v>
      </c>
      <c r="Q457" s="42" t="str">
        <f t="shared" si="155"/>
        <v>NIE</v>
      </c>
      <c r="R457" s="43">
        <f t="shared" si="146"/>
        <v>0</v>
      </c>
      <c r="S457" s="44" t="str">
        <f t="shared" si="150"/>
        <v>NIE</v>
      </c>
      <c r="Z457" s="63">
        <f t="shared" si="151"/>
        <v>0</v>
      </c>
      <c r="AA457" s="46">
        <f t="shared" si="147"/>
        <v>0</v>
      </c>
      <c r="AE457" s="64">
        <f t="shared" si="152"/>
        <v>0</v>
      </c>
      <c r="AF457" s="65">
        <f t="shared" si="148"/>
        <v>0</v>
      </c>
      <c r="AJ457" s="127">
        <f t="shared" si="153"/>
        <v>0</v>
      </c>
      <c r="AK457" s="128">
        <f t="shared" si="149"/>
        <v>0</v>
      </c>
      <c r="AL457" s="38">
        <f t="shared" si="156"/>
        <v>0</v>
      </c>
      <c r="AM457" s="63">
        <f t="shared" si="154"/>
        <v>18</v>
      </c>
    </row>
    <row r="458" spans="15:39" ht="12.75">
      <c r="O458" s="38">
        <v>60</v>
      </c>
      <c r="P458" s="60">
        <f t="shared" si="145"/>
        <v>0</v>
      </c>
      <c r="Q458" s="42" t="str">
        <f t="shared" si="155"/>
        <v>NIE</v>
      </c>
      <c r="R458" s="43">
        <f t="shared" si="146"/>
        <v>0</v>
      </c>
      <c r="S458" s="44" t="str">
        <f t="shared" si="150"/>
        <v>NIE</v>
      </c>
      <c r="Z458" s="63">
        <f t="shared" si="151"/>
        <v>0</v>
      </c>
      <c r="AA458" s="46">
        <f t="shared" si="147"/>
        <v>0</v>
      </c>
      <c r="AE458" s="64">
        <f t="shared" si="152"/>
        <v>0</v>
      </c>
      <c r="AF458" s="65">
        <f t="shared" si="148"/>
        <v>0</v>
      </c>
      <c r="AJ458" s="127">
        <f t="shared" si="153"/>
        <v>0</v>
      </c>
      <c r="AK458" s="128">
        <f t="shared" si="149"/>
        <v>0</v>
      </c>
      <c r="AL458" s="38">
        <f t="shared" si="156"/>
        <v>0</v>
      </c>
      <c r="AM458" s="63">
        <f t="shared" si="154"/>
        <v>18</v>
      </c>
    </row>
    <row r="459" spans="15:39" ht="12.75">
      <c r="O459" s="38">
        <v>60</v>
      </c>
      <c r="P459" s="60">
        <f t="shared" si="145"/>
        <v>0</v>
      </c>
      <c r="Q459" s="42" t="str">
        <f t="shared" si="155"/>
        <v>NIE</v>
      </c>
      <c r="R459" s="43">
        <f t="shared" si="146"/>
        <v>0</v>
      </c>
      <c r="S459" s="44" t="str">
        <f t="shared" si="150"/>
        <v>NIE</v>
      </c>
      <c r="Z459" s="63">
        <f t="shared" si="151"/>
        <v>0</v>
      </c>
      <c r="AA459" s="46">
        <f t="shared" si="147"/>
        <v>0</v>
      </c>
      <c r="AE459" s="64">
        <f t="shared" si="152"/>
        <v>0</v>
      </c>
      <c r="AF459" s="65">
        <f t="shared" si="148"/>
        <v>0</v>
      </c>
      <c r="AJ459" s="127">
        <f t="shared" si="153"/>
        <v>0</v>
      </c>
      <c r="AK459" s="128">
        <f t="shared" si="149"/>
        <v>0</v>
      </c>
      <c r="AL459" s="38">
        <f t="shared" si="156"/>
        <v>0</v>
      </c>
      <c r="AM459" s="63">
        <f t="shared" si="154"/>
        <v>18</v>
      </c>
    </row>
    <row r="460" spans="15:39" ht="12.75">
      <c r="O460" s="38">
        <v>60</v>
      </c>
      <c r="P460" s="60">
        <f t="shared" si="145"/>
        <v>0</v>
      </c>
      <c r="Q460" s="42" t="str">
        <f t="shared" si="155"/>
        <v>NIE</v>
      </c>
      <c r="R460" s="43">
        <f t="shared" si="146"/>
        <v>0</v>
      </c>
      <c r="S460" s="44" t="str">
        <f t="shared" si="150"/>
        <v>NIE</v>
      </c>
      <c r="Z460" s="63">
        <f t="shared" si="151"/>
        <v>0</v>
      </c>
      <c r="AA460" s="46">
        <f t="shared" si="147"/>
        <v>0</v>
      </c>
      <c r="AE460" s="64">
        <f t="shared" si="152"/>
        <v>0</v>
      </c>
      <c r="AF460" s="65">
        <f t="shared" si="148"/>
        <v>0</v>
      </c>
      <c r="AJ460" s="127">
        <f t="shared" si="153"/>
        <v>0</v>
      </c>
      <c r="AK460" s="128">
        <f t="shared" si="149"/>
        <v>0</v>
      </c>
      <c r="AL460" s="38">
        <f t="shared" si="156"/>
        <v>0</v>
      </c>
      <c r="AM460" s="63">
        <f t="shared" si="154"/>
        <v>18</v>
      </c>
    </row>
    <row r="461" spans="15:39" ht="12.75">
      <c r="O461" s="38">
        <v>60</v>
      </c>
      <c r="P461" s="60">
        <f t="shared" si="145"/>
        <v>0</v>
      </c>
      <c r="Q461" s="42" t="str">
        <f t="shared" si="155"/>
        <v>NIE</v>
      </c>
      <c r="R461" s="43">
        <f t="shared" si="146"/>
        <v>0</v>
      </c>
      <c r="S461" s="44" t="str">
        <f t="shared" si="150"/>
        <v>NIE</v>
      </c>
      <c r="Z461" s="63">
        <f t="shared" si="151"/>
        <v>0</v>
      </c>
      <c r="AA461" s="46">
        <f t="shared" si="147"/>
        <v>0</v>
      </c>
      <c r="AE461" s="64">
        <f t="shared" si="152"/>
        <v>0</v>
      </c>
      <c r="AF461" s="65">
        <f t="shared" si="148"/>
        <v>0</v>
      </c>
      <c r="AJ461" s="127">
        <f t="shared" si="153"/>
        <v>0</v>
      </c>
      <c r="AK461" s="128">
        <f t="shared" si="149"/>
        <v>0</v>
      </c>
      <c r="AL461" s="38">
        <f t="shared" si="156"/>
        <v>0</v>
      </c>
      <c r="AM461" s="63">
        <f t="shared" si="154"/>
        <v>18</v>
      </c>
    </row>
    <row r="462" spans="15:39" ht="12.75">
      <c r="O462" s="38">
        <v>60</v>
      </c>
      <c r="P462" s="60">
        <f t="shared" si="145"/>
        <v>0</v>
      </c>
      <c r="Q462" s="42" t="str">
        <f t="shared" si="155"/>
        <v>NIE</v>
      </c>
      <c r="R462" s="43">
        <f t="shared" si="146"/>
        <v>0</v>
      </c>
      <c r="S462" s="44" t="str">
        <f t="shared" si="150"/>
        <v>NIE</v>
      </c>
      <c r="Z462" s="63">
        <f t="shared" si="151"/>
        <v>0</v>
      </c>
      <c r="AA462" s="46">
        <f t="shared" si="147"/>
        <v>0</v>
      </c>
      <c r="AE462" s="64">
        <f t="shared" si="152"/>
        <v>0</v>
      </c>
      <c r="AF462" s="65">
        <f t="shared" si="148"/>
        <v>0</v>
      </c>
      <c r="AJ462" s="127">
        <f t="shared" si="153"/>
        <v>0</v>
      </c>
      <c r="AK462" s="128">
        <f t="shared" si="149"/>
        <v>0</v>
      </c>
      <c r="AL462" s="38">
        <f t="shared" si="156"/>
        <v>0</v>
      </c>
      <c r="AM462" s="63">
        <f t="shared" si="154"/>
        <v>18</v>
      </c>
    </row>
    <row r="463" spans="15:39" ht="12.75">
      <c r="O463" s="38">
        <v>60</v>
      </c>
      <c r="P463" s="60">
        <f t="shared" ref="P463:P526" si="157">IF(Q463="tak",AK463,(AA463+AF463)/2)</f>
        <v>0</v>
      </c>
      <c r="Q463" s="42" t="str">
        <f t="shared" si="155"/>
        <v>NIE</v>
      </c>
      <c r="R463" s="43">
        <f t="shared" ref="R463:R526" si="158">IF(Q463="NIE",(Z463+AE463)/2,"III oceniający")</f>
        <v>0</v>
      </c>
      <c r="S463" s="44" t="str">
        <f t="shared" si="150"/>
        <v>NIE</v>
      </c>
      <c r="Z463" s="63">
        <f t="shared" si="151"/>
        <v>0</v>
      </c>
      <c r="AA463" s="46">
        <f t="shared" ref="AA463:AA526" si="159">Z463/O463</f>
        <v>0</v>
      </c>
      <c r="AE463" s="64">
        <f t="shared" si="152"/>
        <v>0</v>
      </c>
      <c r="AF463" s="65">
        <f t="shared" ref="AF463:AF526" si="160">AE463/O463</f>
        <v>0</v>
      </c>
      <c r="AJ463" s="127">
        <f t="shared" si="153"/>
        <v>0</v>
      </c>
      <c r="AK463" s="128">
        <f t="shared" ref="AK463:AK526" si="161">AJ463/O463</f>
        <v>0</v>
      </c>
      <c r="AL463" s="38">
        <f t="shared" si="156"/>
        <v>0</v>
      </c>
      <c r="AM463" s="63">
        <f t="shared" si="154"/>
        <v>18</v>
      </c>
    </row>
    <row r="464" spans="15:39" ht="12.75">
      <c r="O464" s="38">
        <v>60</v>
      </c>
      <c r="P464" s="60">
        <f t="shared" si="157"/>
        <v>0</v>
      </c>
      <c r="Q464" s="42" t="str">
        <f t="shared" si="155"/>
        <v>NIE</v>
      </c>
      <c r="R464" s="43">
        <f t="shared" si="158"/>
        <v>0</v>
      </c>
      <c r="S464" s="44" t="str">
        <f t="shared" si="150"/>
        <v>NIE</v>
      </c>
      <c r="Z464" s="63">
        <f t="shared" si="151"/>
        <v>0</v>
      </c>
      <c r="AA464" s="46">
        <f t="shared" si="159"/>
        <v>0</v>
      </c>
      <c r="AE464" s="64">
        <f t="shared" si="152"/>
        <v>0</v>
      </c>
      <c r="AF464" s="65">
        <f t="shared" si="160"/>
        <v>0</v>
      </c>
      <c r="AJ464" s="127">
        <f t="shared" si="153"/>
        <v>0</v>
      </c>
      <c r="AK464" s="128">
        <f t="shared" si="161"/>
        <v>0</v>
      </c>
      <c r="AL464" s="38">
        <f t="shared" si="156"/>
        <v>0</v>
      </c>
      <c r="AM464" s="63">
        <f t="shared" si="154"/>
        <v>18</v>
      </c>
    </row>
    <row r="465" spans="15:39" ht="12.75">
      <c r="O465" s="38">
        <v>60</v>
      </c>
      <c r="P465" s="60">
        <f t="shared" si="157"/>
        <v>0</v>
      </c>
      <c r="Q465" s="42" t="str">
        <f t="shared" si="155"/>
        <v>NIE</v>
      </c>
      <c r="R465" s="43">
        <f t="shared" si="158"/>
        <v>0</v>
      </c>
      <c r="S465" s="44" t="str">
        <f t="shared" si="150"/>
        <v>NIE</v>
      </c>
      <c r="Z465" s="63">
        <f t="shared" si="151"/>
        <v>0</v>
      </c>
      <c r="AA465" s="46">
        <f t="shared" si="159"/>
        <v>0</v>
      </c>
      <c r="AE465" s="64">
        <f t="shared" si="152"/>
        <v>0</v>
      </c>
      <c r="AF465" s="65">
        <f t="shared" si="160"/>
        <v>0</v>
      </c>
      <c r="AJ465" s="127">
        <f t="shared" si="153"/>
        <v>0</v>
      </c>
      <c r="AK465" s="128">
        <f t="shared" si="161"/>
        <v>0</v>
      </c>
      <c r="AL465" s="38">
        <f t="shared" si="156"/>
        <v>0</v>
      </c>
      <c r="AM465" s="63">
        <f t="shared" si="154"/>
        <v>18</v>
      </c>
    </row>
    <row r="466" spans="15:39" ht="12.75">
      <c r="O466" s="38">
        <v>60</v>
      </c>
      <c r="P466" s="60">
        <f t="shared" si="157"/>
        <v>0</v>
      </c>
      <c r="Q466" s="42" t="str">
        <f t="shared" si="155"/>
        <v>NIE</v>
      </c>
      <c r="R466" s="43">
        <f t="shared" si="158"/>
        <v>0</v>
      </c>
      <c r="S466" s="44" t="str">
        <f t="shared" si="150"/>
        <v>NIE</v>
      </c>
      <c r="Z466" s="63">
        <f t="shared" si="151"/>
        <v>0</v>
      </c>
      <c r="AA466" s="46">
        <f t="shared" si="159"/>
        <v>0</v>
      </c>
      <c r="AE466" s="64">
        <f t="shared" si="152"/>
        <v>0</v>
      </c>
      <c r="AF466" s="65">
        <f t="shared" si="160"/>
        <v>0</v>
      </c>
      <c r="AJ466" s="127">
        <f t="shared" si="153"/>
        <v>0</v>
      </c>
      <c r="AK466" s="128">
        <f t="shared" si="161"/>
        <v>0</v>
      </c>
      <c r="AL466" s="38">
        <f t="shared" si="156"/>
        <v>0</v>
      </c>
      <c r="AM466" s="63">
        <f t="shared" si="154"/>
        <v>18</v>
      </c>
    </row>
    <row r="467" spans="15:39" ht="12.75">
      <c r="O467" s="38">
        <v>60</v>
      </c>
      <c r="P467" s="60">
        <f t="shared" si="157"/>
        <v>0</v>
      </c>
      <c r="Q467" s="42" t="str">
        <f t="shared" si="155"/>
        <v>NIE</v>
      </c>
      <c r="R467" s="43">
        <f t="shared" si="158"/>
        <v>0</v>
      </c>
      <c r="S467" s="44" t="str">
        <f t="shared" si="150"/>
        <v>NIE</v>
      </c>
      <c r="Z467" s="63">
        <f t="shared" si="151"/>
        <v>0</v>
      </c>
      <c r="AA467" s="46">
        <f t="shared" si="159"/>
        <v>0</v>
      </c>
      <c r="AE467" s="64">
        <f t="shared" si="152"/>
        <v>0</v>
      </c>
      <c r="AF467" s="65">
        <f t="shared" si="160"/>
        <v>0</v>
      </c>
      <c r="AJ467" s="127">
        <f t="shared" si="153"/>
        <v>0</v>
      </c>
      <c r="AK467" s="128">
        <f t="shared" si="161"/>
        <v>0</v>
      </c>
      <c r="AL467" s="38">
        <f t="shared" si="156"/>
        <v>0</v>
      </c>
      <c r="AM467" s="63">
        <f t="shared" si="154"/>
        <v>18</v>
      </c>
    </row>
    <row r="468" spans="15:39" ht="12.75">
      <c r="O468" s="38">
        <v>60</v>
      </c>
      <c r="P468" s="60">
        <f t="shared" si="157"/>
        <v>0</v>
      </c>
      <c r="Q468" s="42" t="str">
        <f t="shared" si="155"/>
        <v>NIE</v>
      </c>
      <c r="R468" s="43">
        <f t="shared" si="158"/>
        <v>0</v>
      </c>
      <c r="S468" s="44" t="str">
        <f t="shared" si="150"/>
        <v>NIE</v>
      </c>
      <c r="Z468" s="63">
        <f t="shared" si="151"/>
        <v>0</v>
      </c>
      <c r="AA468" s="46">
        <f t="shared" si="159"/>
        <v>0</v>
      </c>
      <c r="AE468" s="64">
        <f t="shared" si="152"/>
        <v>0</v>
      </c>
      <c r="AF468" s="65">
        <f t="shared" si="160"/>
        <v>0</v>
      </c>
      <c r="AJ468" s="127">
        <f t="shared" si="153"/>
        <v>0</v>
      </c>
      <c r="AK468" s="128">
        <f t="shared" si="161"/>
        <v>0</v>
      </c>
      <c r="AL468" s="38">
        <f t="shared" si="156"/>
        <v>0</v>
      </c>
      <c r="AM468" s="63">
        <f t="shared" si="154"/>
        <v>18</v>
      </c>
    </row>
    <row r="469" spans="15:39" ht="12.75">
      <c r="O469" s="38">
        <v>60</v>
      </c>
      <c r="P469" s="60">
        <f t="shared" si="157"/>
        <v>0</v>
      </c>
      <c r="Q469" s="42" t="str">
        <f t="shared" si="155"/>
        <v>NIE</v>
      </c>
      <c r="R469" s="43">
        <f t="shared" si="158"/>
        <v>0</v>
      </c>
      <c r="S469" s="44" t="str">
        <f t="shared" si="150"/>
        <v>NIE</v>
      </c>
      <c r="Z469" s="63">
        <f t="shared" si="151"/>
        <v>0</v>
      </c>
      <c r="AA469" s="46">
        <f t="shared" si="159"/>
        <v>0</v>
      </c>
      <c r="AE469" s="64">
        <f t="shared" si="152"/>
        <v>0</v>
      </c>
      <c r="AF469" s="65">
        <f t="shared" si="160"/>
        <v>0</v>
      </c>
      <c r="AJ469" s="127">
        <f t="shared" si="153"/>
        <v>0</v>
      </c>
      <c r="AK469" s="128">
        <f t="shared" si="161"/>
        <v>0</v>
      </c>
      <c r="AL469" s="38">
        <f t="shared" si="156"/>
        <v>0</v>
      </c>
      <c r="AM469" s="63">
        <f t="shared" si="154"/>
        <v>18</v>
      </c>
    </row>
    <row r="470" spans="15:39" ht="12.75">
      <c r="O470" s="38">
        <v>60</v>
      </c>
      <c r="P470" s="60">
        <f t="shared" si="157"/>
        <v>0</v>
      </c>
      <c r="Q470" s="42" t="str">
        <f t="shared" si="155"/>
        <v>NIE</v>
      </c>
      <c r="R470" s="43">
        <f t="shared" si="158"/>
        <v>0</v>
      </c>
      <c r="S470" s="44" t="str">
        <f t="shared" si="150"/>
        <v>NIE</v>
      </c>
      <c r="Z470" s="63">
        <f t="shared" si="151"/>
        <v>0</v>
      </c>
      <c r="AA470" s="46">
        <f t="shared" si="159"/>
        <v>0</v>
      </c>
      <c r="AE470" s="64">
        <f t="shared" si="152"/>
        <v>0</v>
      </c>
      <c r="AF470" s="65">
        <f t="shared" si="160"/>
        <v>0</v>
      </c>
      <c r="AJ470" s="127">
        <f t="shared" si="153"/>
        <v>0</v>
      </c>
      <c r="AK470" s="128">
        <f t="shared" si="161"/>
        <v>0</v>
      </c>
      <c r="AL470" s="38">
        <f t="shared" si="156"/>
        <v>0</v>
      </c>
      <c r="AM470" s="63">
        <f t="shared" si="154"/>
        <v>18</v>
      </c>
    </row>
    <row r="471" spans="15:39" ht="12.75">
      <c r="O471" s="38">
        <v>60</v>
      </c>
      <c r="P471" s="60">
        <f t="shared" si="157"/>
        <v>0</v>
      </c>
      <c r="Q471" s="42" t="str">
        <f t="shared" si="155"/>
        <v>NIE</v>
      </c>
      <c r="R471" s="43">
        <f t="shared" si="158"/>
        <v>0</v>
      </c>
      <c r="S471" s="44" t="str">
        <f t="shared" si="150"/>
        <v>NIE</v>
      </c>
      <c r="Z471" s="63">
        <f t="shared" si="151"/>
        <v>0</v>
      </c>
      <c r="AA471" s="46">
        <f t="shared" si="159"/>
        <v>0</v>
      </c>
      <c r="AE471" s="64">
        <f t="shared" si="152"/>
        <v>0</v>
      </c>
      <c r="AF471" s="65">
        <f t="shared" si="160"/>
        <v>0</v>
      </c>
      <c r="AJ471" s="127">
        <f t="shared" si="153"/>
        <v>0</v>
      </c>
      <c r="AK471" s="128">
        <f t="shared" si="161"/>
        <v>0</v>
      </c>
      <c r="AL471" s="38">
        <f t="shared" si="156"/>
        <v>0</v>
      </c>
      <c r="AM471" s="63">
        <f t="shared" si="154"/>
        <v>18</v>
      </c>
    </row>
    <row r="472" spans="15:39" ht="12.75">
      <c r="O472" s="38">
        <v>60</v>
      </c>
      <c r="P472" s="60">
        <f t="shared" si="157"/>
        <v>0</v>
      </c>
      <c r="Q472" s="42" t="str">
        <f t="shared" si="155"/>
        <v>NIE</v>
      </c>
      <c r="R472" s="43">
        <f t="shared" si="158"/>
        <v>0</v>
      </c>
      <c r="S472" s="44" t="str">
        <f t="shared" si="150"/>
        <v>NIE</v>
      </c>
      <c r="Z472" s="63">
        <f t="shared" si="151"/>
        <v>0</v>
      </c>
      <c r="AA472" s="46">
        <f t="shared" si="159"/>
        <v>0</v>
      </c>
      <c r="AE472" s="64">
        <f t="shared" si="152"/>
        <v>0</v>
      </c>
      <c r="AF472" s="65">
        <f t="shared" si="160"/>
        <v>0</v>
      </c>
      <c r="AJ472" s="127">
        <f t="shared" si="153"/>
        <v>0</v>
      </c>
      <c r="AK472" s="128">
        <f t="shared" si="161"/>
        <v>0</v>
      </c>
      <c r="AL472" s="38">
        <f t="shared" si="156"/>
        <v>0</v>
      </c>
      <c r="AM472" s="63">
        <f t="shared" si="154"/>
        <v>18</v>
      </c>
    </row>
    <row r="473" spans="15:39" ht="12.75">
      <c r="O473" s="38">
        <v>60</v>
      </c>
      <c r="P473" s="60">
        <f t="shared" si="157"/>
        <v>0</v>
      </c>
      <c r="Q473" s="42" t="str">
        <f t="shared" si="155"/>
        <v>NIE</v>
      </c>
      <c r="R473" s="43">
        <f t="shared" si="158"/>
        <v>0</v>
      </c>
      <c r="S473" s="44" t="str">
        <f t="shared" si="150"/>
        <v>NIE</v>
      </c>
      <c r="Z473" s="63">
        <f t="shared" si="151"/>
        <v>0</v>
      </c>
      <c r="AA473" s="46">
        <f t="shared" si="159"/>
        <v>0</v>
      </c>
      <c r="AE473" s="64">
        <f t="shared" si="152"/>
        <v>0</v>
      </c>
      <c r="AF473" s="65">
        <f t="shared" si="160"/>
        <v>0</v>
      </c>
      <c r="AJ473" s="127">
        <f t="shared" si="153"/>
        <v>0</v>
      </c>
      <c r="AK473" s="128">
        <f t="shared" si="161"/>
        <v>0</v>
      </c>
      <c r="AL473" s="38">
        <f t="shared" si="156"/>
        <v>0</v>
      </c>
      <c r="AM473" s="63">
        <f t="shared" si="154"/>
        <v>18</v>
      </c>
    </row>
    <row r="474" spans="15:39" ht="12.75">
      <c r="O474" s="38">
        <v>60</v>
      </c>
      <c r="P474" s="60">
        <f t="shared" si="157"/>
        <v>0</v>
      </c>
      <c r="Q474" s="42" t="str">
        <f t="shared" si="155"/>
        <v>NIE</v>
      </c>
      <c r="R474" s="43">
        <f t="shared" si="158"/>
        <v>0</v>
      </c>
      <c r="S474" s="44" t="str">
        <f t="shared" si="150"/>
        <v>NIE</v>
      </c>
      <c r="Z474" s="63">
        <f t="shared" si="151"/>
        <v>0</v>
      </c>
      <c r="AA474" s="46">
        <f t="shared" si="159"/>
        <v>0</v>
      </c>
      <c r="AE474" s="64">
        <f t="shared" si="152"/>
        <v>0</v>
      </c>
      <c r="AF474" s="65">
        <f t="shared" si="160"/>
        <v>0</v>
      </c>
      <c r="AJ474" s="127">
        <f t="shared" si="153"/>
        <v>0</v>
      </c>
      <c r="AK474" s="128">
        <f t="shared" si="161"/>
        <v>0</v>
      </c>
      <c r="AL474" s="38">
        <f t="shared" si="156"/>
        <v>0</v>
      </c>
      <c r="AM474" s="63">
        <f t="shared" si="154"/>
        <v>18</v>
      </c>
    </row>
    <row r="475" spans="15:39" ht="12.75">
      <c r="O475" s="38">
        <v>60</v>
      </c>
      <c r="P475" s="60">
        <f t="shared" si="157"/>
        <v>0</v>
      </c>
      <c r="Q475" s="42" t="str">
        <f t="shared" si="155"/>
        <v>NIE</v>
      </c>
      <c r="R475" s="43">
        <f t="shared" si="158"/>
        <v>0</v>
      </c>
      <c r="S475" s="44" t="str">
        <f t="shared" si="150"/>
        <v>NIE</v>
      </c>
      <c r="Z475" s="63">
        <f t="shared" si="151"/>
        <v>0</v>
      </c>
      <c r="AA475" s="46">
        <f t="shared" si="159"/>
        <v>0</v>
      </c>
      <c r="AE475" s="64">
        <f t="shared" si="152"/>
        <v>0</v>
      </c>
      <c r="AF475" s="65">
        <f t="shared" si="160"/>
        <v>0</v>
      </c>
      <c r="AJ475" s="127">
        <f t="shared" si="153"/>
        <v>0</v>
      </c>
      <c r="AK475" s="128">
        <f t="shared" si="161"/>
        <v>0</v>
      </c>
      <c r="AL475" s="38">
        <f t="shared" si="156"/>
        <v>0</v>
      </c>
      <c r="AM475" s="63">
        <f t="shared" si="154"/>
        <v>18</v>
      </c>
    </row>
    <row r="476" spans="15:39" ht="12.75">
      <c r="O476" s="38">
        <v>60</v>
      </c>
      <c r="P476" s="60">
        <f t="shared" si="157"/>
        <v>0</v>
      </c>
      <c r="Q476" s="42" t="str">
        <f t="shared" si="155"/>
        <v>NIE</v>
      </c>
      <c r="R476" s="43">
        <f t="shared" si="158"/>
        <v>0</v>
      </c>
      <c r="S476" s="44" t="str">
        <f t="shared" si="150"/>
        <v>NIE</v>
      </c>
      <c r="Z476" s="63">
        <f t="shared" si="151"/>
        <v>0</v>
      </c>
      <c r="AA476" s="46">
        <f t="shared" si="159"/>
        <v>0</v>
      </c>
      <c r="AE476" s="64">
        <f t="shared" si="152"/>
        <v>0</v>
      </c>
      <c r="AF476" s="65">
        <f t="shared" si="160"/>
        <v>0</v>
      </c>
      <c r="AJ476" s="127">
        <f t="shared" si="153"/>
        <v>0</v>
      </c>
      <c r="AK476" s="128">
        <f t="shared" si="161"/>
        <v>0</v>
      </c>
      <c r="AL476" s="38">
        <f t="shared" si="156"/>
        <v>0</v>
      </c>
      <c r="AM476" s="63">
        <f t="shared" si="154"/>
        <v>18</v>
      </c>
    </row>
    <row r="477" spans="15:39" ht="12.75">
      <c r="O477" s="38">
        <v>60</v>
      </c>
      <c r="P477" s="60">
        <f t="shared" si="157"/>
        <v>0</v>
      </c>
      <c r="Q477" s="42" t="str">
        <f t="shared" si="155"/>
        <v>NIE</v>
      </c>
      <c r="R477" s="43">
        <f t="shared" si="158"/>
        <v>0</v>
      </c>
      <c r="S477" s="44" t="str">
        <f t="shared" si="150"/>
        <v>NIE</v>
      </c>
      <c r="Z477" s="63">
        <f t="shared" si="151"/>
        <v>0</v>
      </c>
      <c r="AA477" s="46">
        <f t="shared" si="159"/>
        <v>0</v>
      </c>
      <c r="AE477" s="64">
        <f t="shared" si="152"/>
        <v>0</v>
      </c>
      <c r="AF477" s="65">
        <f t="shared" si="160"/>
        <v>0</v>
      </c>
      <c r="AJ477" s="127">
        <f t="shared" si="153"/>
        <v>0</v>
      </c>
      <c r="AK477" s="128">
        <f t="shared" si="161"/>
        <v>0</v>
      </c>
      <c r="AL477" s="38">
        <f t="shared" si="156"/>
        <v>0</v>
      </c>
      <c r="AM477" s="63">
        <f t="shared" si="154"/>
        <v>18</v>
      </c>
    </row>
    <row r="478" spans="15:39" ht="12.75">
      <c r="O478" s="38">
        <v>60</v>
      </c>
      <c r="P478" s="60">
        <f t="shared" si="157"/>
        <v>0</v>
      </c>
      <c r="Q478" s="42" t="str">
        <f t="shared" si="155"/>
        <v>NIE</v>
      </c>
      <c r="R478" s="43">
        <f t="shared" si="158"/>
        <v>0</v>
      </c>
      <c r="S478" s="44" t="str">
        <f t="shared" si="150"/>
        <v>NIE</v>
      </c>
      <c r="Z478" s="63">
        <f t="shared" si="151"/>
        <v>0</v>
      </c>
      <c r="AA478" s="46">
        <f t="shared" si="159"/>
        <v>0</v>
      </c>
      <c r="AE478" s="64">
        <f t="shared" si="152"/>
        <v>0</v>
      </c>
      <c r="AF478" s="65">
        <f t="shared" si="160"/>
        <v>0</v>
      </c>
      <c r="AJ478" s="127">
        <f t="shared" si="153"/>
        <v>0</v>
      </c>
      <c r="AK478" s="128">
        <f t="shared" si="161"/>
        <v>0</v>
      </c>
      <c r="AL478" s="38">
        <f t="shared" si="156"/>
        <v>0</v>
      </c>
      <c r="AM478" s="63">
        <f t="shared" si="154"/>
        <v>18</v>
      </c>
    </row>
    <row r="479" spans="15:39" ht="12.75">
      <c r="O479" s="38">
        <v>60</v>
      </c>
      <c r="P479" s="60">
        <f t="shared" si="157"/>
        <v>0</v>
      </c>
      <c r="Q479" s="42" t="str">
        <f t="shared" si="155"/>
        <v>NIE</v>
      </c>
      <c r="R479" s="43">
        <f t="shared" si="158"/>
        <v>0</v>
      </c>
      <c r="S479" s="44" t="str">
        <f t="shared" si="150"/>
        <v>NIE</v>
      </c>
      <c r="Z479" s="63">
        <f t="shared" si="151"/>
        <v>0</v>
      </c>
      <c r="AA479" s="46">
        <f t="shared" si="159"/>
        <v>0</v>
      </c>
      <c r="AE479" s="64">
        <f t="shared" si="152"/>
        <v>0</v>
      </c>
      <c r="AF479" s="65">
        <f t="shared" si="160"/>
        <v>0</v>
      </c>
      <c r="AJ479" s="127">
        <f t="shared" si="153"/>
        <v>0</v>
      </c>
      <c r="AK479" s="128">
        <f t="shared" si="161"/>
        <v>0</v>
      </c>
      <c r="AL479" s="38">
        <f t="shared" si="156"/>
        <v>0</v>
      </c>
      <c r="AM479" s="63">
        <f t="shared" si="154"/>
        <v>18</v>
      </c>
    </row>
    <row r="480" spans="15:39" ht="12.75">
      <c r="O480" s="38">
        <v>60</v>
      </c>
      <c r="P480" s="60">
        <f t="shared" si="157"/>
        <v>0</v>
      </c>
      <c r="Q480" s="42" t="str">
        <f t="shared" si="155"/>
        <v>NIE</v>
      </c>
      <c r="R480" s="43">
        <f t="shared" si="158"/>
        <v>0</v>
      </c>
      <c r="S480" s="44" t="str">
        <f t="shared" si="150"/>
        <v>NIE</v>
      </c>
      <c r="Z480" s="63">
        <f t="shared" si="151"/>
        <v>0</v>
      </c>
      <c r="AA480" s="46">
        <f t="shared" si="159"/>
        <v>0</v>
      </c>
      <c r="AE480" s="64">
        <f t="shared" si="152"/>
        <v>0</v>
      </c>
      <c r="AF480" s="65">
        <f t="shared" si="160"/>
        <v>0</v>
      </c>
      <c r="AJ480" s="127">
        <f t="shared" si="153"/>
        <v>0</v>
      </c>
      <c r="AK480" s="128">
        <f t="shared" si="161"/>
        <v>0</v>
      </c>
      <c r="AL480" s="38">
        <f t="shared" si="156"/>
        <v>0</v>
      </c>
      <c r="AM480" s="63">
        <f t="shared" si="154"/>
        <v>18</v>
      </c>
    </row>
    <row r="481" spans="15:39" ht="12.75">
      <c r="O481" s="38">
        <v>60</v>
      </c>
      <c r="P481" s="60">
        <f t="shared" si="157"/>
        <v>0</v>
      </c>
      <c r="Q481" s="42" t="str">
        <f t="shared" si="155"/>
        <v>NIE</v>
      </c>
      <c r="R481" s="43">
        <f t="shared" si="158"/>
        <v>0</v>
      </c>
      <c r="S481" s="44" t="str">
        <f t="shared" si="150"/>
        <v>NIE</v>
      </c>
      <c r="Z481" s="63">
        <f t="shared" si="151"/>
        <v>0</v>
      </c>
      <c r="AA481" s="46">
        <f t="shared" si="159"/>
        <v>0</v>
      </c>
      <c r="AE481" s="64">
        <f t="shared" si="152"/>
        <v>0</v>
      </c>
      <c r="AF481" s="65">
        <f t="shared" si="160"/>
        <v>0</v>
      </c>
      <c r="AJ481" s="127">
        <f t="shared" si="153"/>
        <v>0</v>
      </c>
      <c r="AK481" s="128">
        <f t="shared" si="161"/>
        <v>0</v>
      </c>
      <c r="AL481" s="38">
        <f t="shared" si="156"/>
        <v>0</v>
      </c>
      <c r="AM481" s="63">
        <f t="shared" si="154"/>
        <v>18</v>
      </c>
    </row>
    <row r="482" spans="15:39" ht="12.75">
      <c r="O482" s="38">
        <v>60</v>
      </c>
      <c r="P482" s="60">
        <f t="shared" si="157"/>
        <v>0</v>
      </c>
      <c r="Q482" s="42" t="str">
        <f t="shared" si="155"/>
        <v>NIE</v>
      </c>
      <c r="R482" s="43">
        <f t="shared" si="158"/>
        <v>0</v>
      </c>
      <c r="S482" s="44" t="str">
        <f t="shared" si="150"/>
        <v>NIE</v>
      </c>
      <c r="Z482" s="63">
        <f t="shared" si="151"/>
        <v>0</v>
      </c>
      <c r="AA482" s="46">
        <f t="shared" si="159"/>
        <v>0</v>
      </c>
      <c r="AE482" s="64">
        <f t="shared" si="152"/>
        <v>0</v>
      </c>
      <c r="AF482" s="65">
        <f t="shared" si="160"/>
        <v>0</v>
      </c>
      <c r="AJ482" s="127">
        <f t="shared" si="153"/>
        <v>0</v>
      </c>
      <c r="AK482" s="128">
        <f t="shared" si="161"/>
        <v>0</v>
      </c>
      <c r="AL482" s="38">
        <f t="shared" si="156"/>
        <v>0</v>
      </c>
      <c r="AM482" s="63">
        <f t="shared" si="154"/>
        <v>18</v>
      </c>
    </row>
    <row r="483" spans="15:39" ht="12.75">
      <c r="O483" s="38">
        <v>60</v>
      </c>
      <c r="P483" s="60">
        <f t="shared" si="157"/>
        <v>0</v>
      </c>
      <c r="Q483" s="42" t="str">
        <f t="shared" si="155"/>
        <v>NIE</v>
      </c>
      <c r="R483" s="43">
        <f t="shared" si="158"/>
        <v>0</v>
      </c>
      <c r="S483" s="44" t="str">
        <f t="shared" ref="S483:S546" si="162">IF(P483&gt;=60%,"TAK","NIE")</f>
        <v>NIE</v>
      </c>
      <c r="Z483" s="63">
        <f t="shared" ref="Z483:Z546" si="163">SUM(X483:Y483)</f>
        <v>0</v>
      </c>
      <c r="AA483" s="46">
        <f t="shared" si="159"/>
        <v>0</v>
      </c>
      <c r="AE483" s="64">
        <f t="shared" ref="AE483:AE546" si="164">SUM(AC483:AD483)</f>
        <v>0</v>
      </c>
      <c r="AF483" s="65">
        <f t="shared" si="160"/>
        <v>0</v>
      </c>
      <c r="AJ483" s="127">
        <f t="shared" ref="AJ483:AJ546" si="165">SUM(AH483:AI483)</f>
        <v>0</v>
      </c>
      <c r="AK483" s="128">
        <f t="shared" si="161"/>
        <v>0</v>
      </c>
      <c r="AL483" s="38">
        <f t="shared" si="156"/>
        <v>0</v>
      </c>
      <c r="AM483" s="63">
        <f t="shared" ref="AM483:AM546" si="166">O483*30%</f>
        <v>18</v>
      </c>
    </row>
    <row r="484" spans="15:39" ht="12.75">
      <c r="O484" s="38">
        <v>60</v>
      </c>
      <c r="P484" s="60">
        <f t="shared" si="157"/>
        <v>0</v>
      </c>
      <c r="Q484" s="42" t="str">
        <f t="shared" si="155"/>
        <v>NIE</v>
      </c>
      <c r="R484" s="43">
        <f t="shared" si="158"/>
        <v>0</v>
      </c>
      <c r="S484" s="44" t="str">
        <f t="shared" si="162"/>
        <v>NIE</v>
      </c>
      <c r="Z484" s="63">
        <f t="shared" si="163"/>
        <v>0</v>
      </c>
      <c r="AA484" s="46">
        <f t="shared" si="159"/>
        <v>0</v>
      </c>
      <c r="AE484" s="64">
        <f t="shared" si="164"/>
        <v>0</v>
      </c>
      <c r="AF484" s="65">
        <f t="shared" si="160"/>
        <v>0</v>
      </c>
      <c r="AJ484" s="127">
        <f t="shared" si="165"/>
        <v>0</v>
      </c>
      <c r="AK484" s="128">
        <f t="shared" si="161"/>
        <v>0</v>
      </c>
      <c r="AL484" s="38">
        <f t="shared" si="156"/>
        <v>0</v>
      </c>
      <c r="AM484" s="63">
        <f t="shared" si="166"/>
        <v>18</v>
      </c>
    </row>
    <row r="485" spans="15:39" ht="12.75">
      <c r="O485" s="38">
        <v>60</v>
      </c>
      <c r="P485" s="60">
        <f t="shared" si="157"/>
        <v>0</v>
      </c>
      <c r="Q485" s="42" t="str">
        <f t="shared" si="155"/>
        <v>NIE</v>
      </c>
      <c r="R485" s="43">
        <f t="shared" si="158"/>
        <v>0</v>
      </c>
      <c r="S485" s="44" t="str">
        <f t="shared" si="162"/>
        <v>NIE</v>
      </c>
      <c r="Z485" s="63">
        <f t="shared" si="163"/>
        <v>0</v>
      </c>
      <c r="AA485" s="46">
        <f t="shared" si="159"/>
        <v>0</v>
      </c>
      <c r="AE485" s="64">
        <f t="shared" si="164"/>
        <v>0</v>
      </c>
      <c r="AF485" s="65">
        <f t="shared" si="160"/>
        <v>0</v>
      </c>
      <c r="AJ485" s="127">
        <f t="shared" si="165"/>
        <v>0</v>
      </c>
      <c r="AK485" s="128">
        <f t="shared" si="161"/>
        <v>0</v>
      </c>
      <c r="AL485" s="38">
        <f t="shared" si="156"/>
        <v>0</v>
      </c>
      <c r="AM485" s="63">
        <f t="shared" si="166"/>
        <v>18</v>
      </c>
    </row>
    <row r="486" spans="15:39" ht="12.75">
      <c r="O486" s="38">
        <v>60</v>
      </c>
      <c r="P486" s="60">
        <f t="shared" si="157"/>
        <v>0</v>
      </c>
      <c r="Q486" s="42" t="str">
        <f t="shared" si="155"/>
        <v>NIE</v>
      </c>
      <c r="R486" s="43">
        <f t="shared" si="158"/>
        <v>0</v>
      </c>
      <c r="S486" s="44" t="str">
        <f t="shared" si="162"/>
        <v>NIE</v>
      </c>
      <c r="Z486" s="63">
        <f t="shared" si="163"/>
        <v>0</v>
      </c>
      <c r="AA486" s="46">
        <f t="shared" si="159"/>
        <v>0</v>
      </c>
      <c r="AE486" s="64">
        <f t="shared" si="164"/>
        <v>0</v>
      </c>
      <c r="AF486" s="65">
        <f t="shared" si="160"/>
        <v>0</v>
      </c>
      <c r="AJ486" s="127">
        <f t="shared" si="165"/>
        <v>0</v>
      </c>
      <c r="AK486" s="128">
        <f t="shared" si="161"/>
        <v>0</v>
      </c>
      <c r="AL486" s="38">
        <f t="shared" si="156"/>
        <v>0</v>
      </c>
      <c r="AM486" s="63">
        <f t="shared" si="166"/>
        <v>18</v>
      </c>
    </row>
    <row r="487" spans="15:39" ht="12.75">
      <c r="O487" s="38">
        <v>60</v>
      </c>
      <c r="P487" s="60">
        <f t="shared" si="157"/>
        <v>0</v>
      </c>
      <c r="Q487" s="42" t="str">
        <f t="shared" si="155"/>
        <v>NIE</v>
      </c>
      <c r="R487" s="43">
        <f t="shared" si="158"/>
        <v>0</v>
      </c>
      <c r="S487" s="44" t="str">
        <f t="shared" si="162"/>
        <v>NIE</v>
      </c>
      <c r="Z487" s="63">
        <f t="shared" si="163"/>
        <v>0</v>
      </c>
      <c r="AA487" s="46">
        <f t="shared" si="159"/>
        <v>0</v>
      </c>
      <c r="AE487" s="64">
        <f t="shared" si="164"/>
        <v>0</v>
      </c>
      <c r="AF487" s="65">
        <f t="shared" si="160"/>
        <v>0</v>
      </c>
      <c r="AJ487" s="127">
        <f t="shared" si="165"/>
        <v>0</v>
      </c>
      <c r="AK487" s="128">
        <f t="shared" si="161"/>
        <v>0</v>
      </c>
      <c r="AL487" s="38">
        <f t="shared" si="156"/>
        <v>0</v>
      </c>
      <c r="AM487" s="63">
        <f t="shared" si="166"/>
        <v>18</v>
      </c>
    </row>
    <row r="488" spans="15:39" ht="12.75">
      <c r="O488" s="38">
        <v>60</v>
      </c>
      <c r="P488" s="60">
        <f t="shared" si="157"/>
        <v>0</v>
      </c>
      <c r="Q488" s="42" t="str">
        <f t="shared" si="155"/>
        <v>NIE</v>
      </c>
      <c r="R488" s="43">
        <f t="shared" si="158"/>
        <v>0</v>
      </c>
      <c r="S488" s="44" t="str">
        <f t="shared" si="162"/>
        <v>NIE</v>
      </c>
      <c r="Z488" s="63">
        <f t="shared" si="163"/>
        <v>0</v>
      </c>
      <c r="AA488" s="46">
        <f t="shared" si="159"/>
        <v>0</v>
      </c>
      <c r="AE488" s="64">
        <f t="shared" si="164"/>
        <v>0</v>
      </c>
      <c r="AF488" s="65">
        <f t="shared" si="160"/>
        <v>0</v>
      </c>
      <c r="AJ488" s="127">
        <f t="shared" si="165"/>
        <v>0</v>
      </c>
      <c r="AK488" s="128">
        <f t="shared" si="161"/>
        <v>0</v>
      </c>
      <c r="AL488" s="38">
        <f t="shared" si="156"/>
        <v>0</v>
      </c>
      <c r="AM488" s="63">
        <f t="shared" si="166"/>
        <v>18</v>
      </c>
    </row>
    <row r="489" spans="15:39" ht="12.75">
      <c r="O489" s="38">
        <v>60</v>
      </c>
      <c r="P489" s="60">
        <f t="shared" si="157"/>
        <v>0</v>
      </c>
      <c r="Q489" s="42" t="str">
        <f t="shared" si="155"/>
        <v>NIE</v>
      </c>
      <c r="R489" s="43">
        <f t="shared" si="158"/>
        <v>0</v>
      </c>
      <c r="S489" s="44" t="str">
        <f t="shared" si="162"/>
        <v>NIE</v>
      </c>
      <c r="Z489" s="63">
        <f t="shared" si="163"/>
        <v>0</v>
      </c>
      <c r="AA489" s="46">
        <f t="shared" si="159"/>
        <v>0</v>
      </c>
      <c r="AE489" s="64">
        <f t="shared" si="164"/>
        <v>0</v>
      </c>
      <c r="AF489" s="65">
        <f t="shared" si="160"/>
        <v>0</v>
      </c>
      <c r="AJ489" s="127">
        <f t="shared" si="165"/>
        <v>0</v>
      </c>
      <c r="AK489" s="128">
        <f t="shared" si="161"/>
        <v>0</v>
      </c>
      <c r="AL489" s="38">
        <f t="shared" si="156"/>
        <v>0</v>
      </c>
      <c r="AM489" s="63">
        <f t="shared" si="166"/>
        <v>18</v>
      </c>
    </row>
    <row r="490" spans="15:39" ht="12.75">
      <c r="O490" s="38">
        <v>60</v>
      </c>
      <c r="P490" s="60">
        <f t="shared" si="157"/>
        <v>0</v>
      </c>
      <c r="Q490" s="42" t="str">
        <f t="shared" si="155"/>
        <v>NIE</v>
      </c>
      <c r="R490" s="43">
        <f t="shared" si="158"/>
        <v>0</v>
      </c>
      <c r="S490" s="44" t="str">
        <f t="shared" si="162"/>
        <v>NIE</v>
      </c>
      <c r="Z490" s="63">
        <f t="shared" si="163"/>
        <v>0</v>
      </c>
      <c r="AA490" s="46">
        <f t="shared" si="159"/>
        <v>0</v>
      </c>
      <c r="AE490" s="64">
        <f t="shared" si="164"/>
        <v>0</v>
      </c>
      <c r="AF490" s="65">
        <f t="shared" si="160"/>
        <v>0</v>
      </c>
      <c r="AJ490" s="127">
        <f t="shared" si="165"/>
        <v>0</v>
      </c>
      <c r="AK490" s="128">
        <f t="shared" si="161"/>
        <v>0</v>
      </c>
      <c r="AL490" s="38">
        <f t="shared" si="156"/>
        <v>0</v>
      </c>
      <c r="AM490" s="63">
        <f t="shared" si="166"/>
        <v>18</v>
      </c>
    </row>
    <row r="491" spans="15:39" ht="12.75">
      <c r="O491" s="38">
        <v>60</v>
      </c>
      <c r="P491" s="60">
        <f t="shared" si="157"/>
        <v>0</v>
      </c>
      <c r="Q491" s="42" t="str">
        <f t="shared" ref="Q491:Q554" si="167">IF(OR(AND(AA491&lt;60%,AF491&lt;60%),AND(AA491&gt;=60%,AF491&lt;60%,AL491&lt;=AM491),AND(AA491&gt;=60%,AF491&gt;=60%,AL491&lt;=AM491),AND(AA491&lt;60%,AF491&gt;=60%,AL491&lt;=AM491)),"NIE","TAK")</f>
        <v>NIE</v>
      </c>
      <c r="R491" s="43">
        <f t="shared" si="158"/>
        <v>0</v>
      </c>
      <c r="S491" s="44" t="str">
        <f t="shared" si="162"/>
        <v>NIE</v>
      </c>
      <c r="Z491" s="63">
        <f t="shared" si="163"/>
        <v>0</v>
      </c>
      <c r="AA491" s="46">
        <f t="shared" si="159"/>
        <v>0</v>
      </c>
      <c r="AE491" s="64">
        <f t="shared" si="164"/>
        <v>0</v>
      </c>
      <c r="AF491" s="65">
        <f t="shared" si="160"/>
        <v>0</v>
      </c>
      <c r="AJ491" s="127">
        <f t="shared" si="165"/>
        <v>0</v>
      </c>
      <c r="AK491" s="128">
        <f t="shared" si="161"/>
        <v>0</v>
      </c>
      <c r="AL491" s="38">
        <f t="shared" si="156"/>
        <v>0</v>
      </c>
      <c r="AM491" s="63">
        <f t="shared" si="166"/>
        <v>18</v>
      </c>
    </row>
    <row r="492" spans="15:39" ht="12.75">
      <c r="O492" s="38">
        <v>60</v>
      </c>
      <c r="P492" s="60">
        <f t="shared" si="157"/>
        <v>0</v>
      </c>
      <c r="Q492" s="42" t="str">
        <f t="shared" si="167"/>
        <v>NIE</v>
      </c>
      <c r="R492" s="43">
        <f t="shared" si="158"/>
        <v>0</v>
      </c>
      <c r="S492" s="44" t="str">
        <f t="shared" si="162"/>
        <v>NIE</v>
      </c>
      <c r="Z492" s="63">
        <f t="shared" si="163"/>
        <v>0</v>
      </c>
      <c r="AA492" s="46">
        <f t="shared" si="159"/>
        <v>0</v>
      </c>
      <c r="AE492" s="64">
        <f t="shared" si="164"/>
        <v>0</v>
      </c>
      <c r="AF492" s="65">
        <f t="shared" si="160"/>
        <v>0</v>
      </c>
      <c r="AJ492" s="127">
        <f t="shared" si="165"/>
        <v>0</v>
      </c>
      <c r="AK492" s="128">
        <f t="shared" si="161"/>
        <v>0</v>
      </c>
      <c r="AL492" s="38">
        <f t="shared" si="156"/>
        <v>0</v>
      </c>
      <c r="AM492" s="63">
        <f t="shared" si="166"/>
        <v>18</v>
      </c>
    </row>
    <row r="493" spans="15:39" ht="12.75">
      <c r="O493" s="38">
        <v>60</v>
      </c>
      <c r="P493" s="60">
        <f t="shared" si="157"/>
        <v>0</v>
      </c>
      <c r="Q493" s="42" t="str">
        <f t="shared" si="167"/>
        <v>NIE</v>
      </c>
      <c r="R493" s="43">
        <f t="shared" si="158"/>
        <v>0</v>
      </c>
      <c r="S493" s="44" t="str">
        <f t="shared" si="162"/>
        <v>NIE</v>
      </c>
      <c r="Z493" s="63">
        <f t="shared" si="163"/>
        <v>0</v>
      </c>
      <c r="AA493" s="46">
        <f t="shared" si="159"/>
        <v>0</v>
      </c>
      <c r="AE493" s="64">
        <f t="shared" si="164"/>
        <v>0</v>
      </c>
      <c r="AF493" s="65">
        <f t="shared" si="160"/>
        <v>0</v>
      </c>
      <c r="AJ493" s="127">
        <f t="shared" si="165"/>
        <v>0</v>
      </c>
      <c r="AK493" s="128">
        <f t="shared" si="161"/>
        <v>0</v>
      </c>
      <c r="AL493" s="38">
        <f t="shared" si="156"/>
        <v>0</v>
      </c>
      <c r="AM493" s="63">
        <f t="shared" si="166"/>
        <v>18</v>
      </c>
    </row>
    <row r="494" spans="15:39" ht="12.75">
      <c r="O494" s="38">
        <v>60</v>
      </c>
      <c r="P494" s="60">
        <f t="shared" si="157"/>
        <v>0</v>
      </c>
      <c r="Q494" s="42" t="str">
        <f t="shared" si="167"/>
        <v>NIE</v>
      </c>
      <c r="R494" s="43">
        <f t="shared" si="158"/>
        <v>0</v>
      </c>
      <c r="S494" s="44" t="str">
        <f t="shared" si="162"/>
        <v>NIE</v>
      </c>
      <c r="Z494" s="63">
        <f t="shared" si="163"/>
        <v>0</v>
      </c>
      <c r="AA494" s="46">
        <f t="shared" si="159"/>
        <v>0</v>
      </c>
      <c r="AE494" s="64">
        <f t="shared" si="164"/>
        <v>0</v>
      </c>
      <c r="AF494" s="65">
        <f t="shared" si="160"/>
        <v>0</v>
      </c>
      <c r="AJ494" s="127">
        <f t="shared" si="165"/>
        <v>0</v>
      </c>
      <c r="AK494" s="128">
        <f t="shared" si="161"/>
        <v>0</v>
      </c>
      <c r="AL494" s="38">
        <f t="shared" si="156"/>
        <v>0</v>
      </c>
      <c r="AM494" s="63">
        <f t="shared" si="166"/>
        <v>18</v>
      </c>
    </row>
    <row r="495" spans="15:39" ht="12.75">
      <c r="O495" s="38">
        <v>60</v>
      </c>
      <c r="P495" s="60">
        <f t="shared" si="157"/>
        <v>0</v>
      </c>
      <c r="Q495" s="42" t="str">
        <f t="shared" si="167"/>
        <v>NIE</v>
      </c>
      <c r="R495" s="43">
        <f t="shared" si="158"/>
        <v>0</v>
      </c>
      <c r="S495" s="44" t="str">
        <f t="shared" si="162"/>
        <v>NIE</v>
      </c>
      <c r="Z495" s="63">
        <f t="shared" si="163"/>
        <v>0</v>
      </c>
      <c r="AA495" s="46">
        <f t="shared" si="159"/>
        <v>0</v>
      </c>
      <c r="AE495" s="64">
        <f t="shared" si="164"/>
        <v>0</v>
      </c>
      <c r="AF495" s="65">
        <f t="shared" si="160"/>
        <v>0</v>
      </c>
      <c r="AJ495" s="127">
        <f t="shared" si="165"/>
        <v>0</v>
      </c>
      <c r="AK495" s="128">
        <f t="shared" si="161"/>
        <v>0</v>
      </c>
      <c r="AL495" s="38">
        <f t="shared" si="156"/>
        <v>0</v>
      </c>
      <c r="AM495" s="63">
        <f t="shared" si="166"/>
        <v>18</v>
      </c>
    </row>
    <row r="496" spans="15:39" ht="12.75">
      <c r="O496" s="38">
        <v>60</v>
      </c>
      <c r="P496" s="60">
        <f t="shared" si="157"/>
        <v>0</v>
      </c>
      <c r="Q496" s="42" t="str">
        <f t="shared" si="167"/>
        <v>NIE</v>
      </c>
      <c r="R496" s="43">
        <f t="shared" si="158"/>
        <v>0</v>
      </c>
      <c r="S496" s="44" t="str">
        <f t="shared" si="162"/>
        <v>NIE</v>
      </c>
      <c r="Z496" s="63">
        <f t="shared" si="163"/>
        <v>0</v>
      </c>
      <c r="AA496" s="46">
        <f t="shared" si="159"/>
        <v>0</v>
      </c>
      <c r="AE496" s="64">
        <f t="shared" si="164"/>
        <v>0</v>
      </c>
      <c r="AF496" s="65">
        <f t="shared" si="160"/>
        <v>0</v>
      </c>
      <c r="AJ496" s="127">
        <f t="shared" si="165"/>
        <v>0</v>
      </c>
      <c r="AK496" s="128">
        <f t="shared" si="161"/>
        <v>0</v>
      </c>
      <c r="AL496" s="38">
        <f t="shared" si="156"/>
        <v>0</v>
      </c>
      <c r="AM496" s="63">
        <f t="shared" si="166"/>
        <v>18</v>
      </c>
    </row>
    <row r="497" spans="15:39" ht="12.75">
      <c r="O497" s="38">
        <v>60</v>
      </c>
      <c r="P497" s="60">
        <f t="shared" si="157"/>
        <v>0</v>
      </c>
      <c r="Q497" s="42" t="str">
        <f t="shared" si="167"/>
        <v>NIE</v>
      </c>
      <c r="R497" s="43">
        <f t="shared" si="158"/>
        <v>0</v>
      </c>
      <c r="S497" s="44" t="str">
        <f t="shared" si="162"/>
        <v>NIE</v>
      </c>
      <c r="Z497" s="63">
        <f t="shared" si="163"/>
        <v>0</v>
      </c>
      <c r="AA497" s="46">
        <f t="shared" si="159"/>
        <v>0</v>
      </c>
      <c r="AE497" s="64">
        <f t="shared" si="164"/>
        <v>0</v>
      </c>
      <c r="AF497" s="65">
        <f t="shared" si="160"/>
        <v>0</v>
      </c>
      <c r="AJ497" s="127">
        <f t="shared" si="165"/>
        <v>0</v>
      </c>
      <c r="AK497" s="128">
        <f t="shared" si="161"/>
        <v>0</v>
      </c>
      <c r="AL497" s="38">
        <f t="shared" si="156"/>
        <v>0</v>
      </c>
      <c r="AM497" s="63">
        <f t="shared" si="166"/>
        <v>18</v>
      </c>
    </row>
    <row r="498" spans="15:39" ht="12.75">
      <c r="O498" s="38">
        <v>60</v>
      </c>
      <c r="P498" s="60">
        <f t="shared" si="157"/>
        <v>0</v>
      </c>
      <c r="Q498" s="42" t="str">
        <f t="shared" si="167"/>
        <v>NIE</v>
      </c>
      <c r="R498" s="43">
        <f t="shared" si="158"/>
        <v>0</v>
      </c>
      <c r="S498" s="44" t="str">
        <f t="shared" si="162"/>
        <v>NIE</v>
      </c>
      <c r="Z498" s="63">
        <f t="shared" si="163"/>
        <v>0</v>
      </c>
      <c r="AA498" s="46">
        <f t="shared" si="159"/>
        <v>0</v>
      </c>
      <c r="AE498" s="64">
        <f t="shared" si="164"/>
        <v>0</v>
      </c>
      <c r="AF498" s="65">
        <f t="shared" si="160"/>
        <v>0</v>
      </c>
      <c r="AJ498" s="127">
        <f t="shared" si="165"/>
        <v>0</v>
      </c>
      <c r="AK498" s="128">
        <f t="shared" si="161"/>
        <v>0</v>
      </c>
      <c r="AL498" s="38">
        <f t="shared" si="156"/>
        <v>0</v>
      </c>
      <c r="AM498" s="63">
        <f t="shared" si="166"/>
        <v>18</v>
      </c>
    </row>
    <row r="499" spans="15:39" ht="12.75">
      <c r="O499" s="38">
        <v>60</v>
      </c>
      <c r="P499" s="60">
        <f t="shared" si="157"/>
        <v>0</v>
      </c>
      <c r="Q499" s="42" t="str">
        <f t="shared" si="167"/>
        <v>NIE</v>
      </c>
      <c r="R499" s="43">
        <f t="shared" si="158"/>
        <v>0</v>
      </c>
      <c r="S499" s="44" t="str">
        <f t="shared" si="162"/>
        <v>NIE</v>
      </c>
      <c r="Z499" s="63">
        <f t="shared" si="163"/>
        <v>0</v>
      </c>
      <c r="AA499" s="46">
        <f t="shared" si="159"/>
        <v>0</v>
      </c>
      <c r="AE499" s="64">
        <f t="shared" si="164"/>
        <v>0</v>
      </c>
      <c r="AF499" s="65">
        <f t="shared" si="160"/>
        <v>0</v>
      </c>
      <c r="AJ499" s="127">
        <f t="shared" si="165"/>
        <v>0</v>
      </c>
      <c r="AK499" s="128">
        <f t="shared" si="161"/>
        <v>0</v>
      </c>
      <c r="AL499" s="38">
        <f t="shared" ref="AL499:AL562" si="168">IF((Z499-AE499)&gt;=0,(Z499-AE499),(Z499-AE499)*(-1))</f>
        <v>0</v>
      </c>
      <c r="AM499" s="63">
        <f t="shared" si="166"/>
        <v>18</v>
      </c>
    </row>
    <row r="500" spans="15:39" ht="12.75">
      <c r="O500" s="38">
        <v>60</v>
      </c>
      <c r="P500" s="60">
        <f t="shared" si="157"/>
        <v>0</v>
      </c>
      <c r="Q500" s="42" t="str">
        <f t="shared" si="167"/>
        <v>NIE</v>
      </c>
      <c r="R500" s="43">
        <f t="shared" si="158"/>
        <v>0</v>
      </c>
      <c r="S500" s="44" t="str">
        <f t="shared" si="162"/>
        <v>NIE</v>
      </c>
      <c r="Z500" s="63">
        <f t="shared" si="163"/>
        <v>0</v>
      </c>
      <c r="AA500" s="46">
        <f t="shared" si="159"/>
        <v>0</v>
      </c>
      <c r="AE500" s="64">
        <f t="shared" si="164"/>
        <v>0</v>
      </c>
      <c r="AF500" s="65">
        <f t="shared" si="160"/>
        <v>0</v>
      </c>
      <c r="AJ500" s="127">
        <f t="shared" si="165"/>
        <v>0</v>
      </c>
      <c r="AK500" s="128">
        <f t="shared" si="161"/>
        <v>0</v>
      </c>
      <c r="AL500" s="38">
        <f t="shared" si="168"/>
        <v>0</v>
      </c>
      <c r="AM500" s="63">
        <f t="shared" si="166"/>
        <v>18</v>
      </c>
    </row>
    <row r="501" spans="15:39" ht="12.75">
      <c r="O501" s="38">
        <v>60</v>
      </c>
      <c r="P501" s="60">
        <f t="shared" si="157"/>
        <v>0</v>
      </c>
      <c r="Q501" s="42" t="str">
        <f t="shared" si="167"/>
        <v>NIE</v>
      </c>
      <c r="R501" s="43">
        <f t="shared" si="158"/>
        <v>0</v>
      </c>
      <c r="S501" s="44" t="str">
        <f t="shared" si="162"/>
        <v>NIE</v>
      </c>
      <c r="Z501" s="63">
        <f t="shared" si="163"/>
        <v>0</v>
      </c>
      <c r="AA501" s="46">
        <f t="shared" si="159"/>
        <v>0</v>
      </c>
      <c r="AE501" s="64">
        <f t="shared" si="164"/>
        <v>0</v>
      </c>
      <c r="AF501" s="65">
        <f t="shared" si="160"/>
        <v>0</v>
      </c>
      <c r="AJ501" s="127">
        <f t="shared" si="165"/>
        <v>0</v>
      </c>
      <c r="AK501" s="128">
        <f t="shared" si="161"/>
        <v>0</v>
      </c>
      <c r="AL501" s="38">
        <f t="shared" si="168"/>
        <v>0</v>
      </c>
      <c r="AM501" s="63">
        <f t="shared" si="166"/>
        <v>18</v>
      </c>
    </row>
    <row r="502" spans="15:39" ht="12.75">
      <c r="O502" s="38">
        <v>60</v>
      </c>
      <c r="P502" s="60">
        <f t="shared" si="157"/>
        <v>0</v>
      </c>
      <c r="Q502" s="42" t="str">
        <f t="shared" si="167"/>
        <v>NIE</v>
      </c>
      <c r="R502" s="43">
        <f t="shared" si="158"/>
        <v>0</v>
      </c>
      <c r="S502" s="44" t="str">
        <f t="shared" si="162"/>
        <v>NIE</v>
      </c>
      <c r="Z502" s="63">
        <f t="shared" si="163"/>
        <v>0</v>
      </c>
      <c r="AA502" s="46">
        <f t="shared" si="159"/>
        <v>0</v>
      </c>
      <c r="AE502" s="64">
        <f t="shared" si="164"/>
        <v>0</v>
      </c>
      <c r="AF502" s="65">
        <f t="shared" si="160"/>
        <v>0</v>
      </c>
      <c r="AJ502" s="127">
        <f t="shared" si="165"/>
        <v>0</v>
      </c>
      <c r="AK502" s="128">
        <f t="shared" si="161"/>
        <v>0</v>
      </c>
      <c r="AL502" s="38">
        <f t="shared" si="168"/>
        <v>0</v>
      </c>
      <c r="AM502" s="63">
        <f t="shared" si="166"/>
        <v>18</v>
      </c>
    </row>
    <row r="503" spans="15:39" ht="12.75">
      <c r="O503" s="38">
        <v>60</v>
      </c>
      <c r="P503" s="60">
        <f t="shared" si="157"/>
        <v>0</v>
      </c>
      <c r="Q503" s="42" t="str">
        <f t="shared" si="167"/>
        <v>NIE</v>
      </c>
      <c r="R503" s="43">
        <f t="shared" si="158"/>
        <v>0</v>
      </c>
      <c r="S503" s="44" t="str">
        <f t="shared" si="162"/>
        <v>NIE</v>
      </c>
      <c r="Z503" s="63">
        <f t="shared" si="163"/>
        <v>0</v>
      </c>
      <c r="AA503" s="46">
        <f t="shared" si="159"/>
        <v>0</v>
      </c>
      <c r="AE503" s="64">
        <f t="shared" si="164"/>
        <v>0</v>
      </c>
      <c r="AF503" s="65">
        <f t="shared" si="160"/>
        <v>0</v>
      </c>
      <c r="AJ503" s="127">
        <f t="shared" si="165"/>
        <v>0</v>
      </c>
      <c r="AK503" s="128">
        <f t="shared" si="161"/>
        <v>0</v>
      </c>
      <c r="AL503" s="38">
        <f t="shared" si="168"/>
        <v>0</v>
      </c>
      <c r="AM503" s="63">
        <f t="shared" si="166"/>
        <v>18</v>
      </c>
    </row>
    <row r="504" spans="15:39" ht="12.75">
      <c r="O504" s="38">
        <v>60</v>
      </c>
      <c r="P504" s="60">
        <f t="shared" si="157"/>
        <v>0</v>
      </c>
      <c r="Q504" s="42" t="str">
        <f t="shared" si="167"/>
        <v>NIE</v>
      </c>
      <c r="R504" s="43">
        <f t="shared" si="158"/>
        <v>0</v>
      </c>
      <c r="S504" s="44" t="str">
        <f t="shared" si="162"/>
        <v>NIE</v>
      </c>
      <c r="Z504" s="63">
        <f t="shared" si="163"/>
        <v>0</v>
      </c>
      <c r="AA504" s="46">
        <f t="shared" si="159"/>
        <v>0</v>
      </c>
      <c r="AE504" s="64">
        <f t="shared" si="164"/>
        <v>0</v>
      </c>
      <c r="AF504" s="65">
        <f t="shared" si="160"/>
        <v>0</v>
      </c>
      <c r="AJ504" s="127">
        <f t="shared" si="165"/>
        <v>0</v>
      </c>
      <c r="AK504" s="128">
        <f t="shared" si="161"/>
        <v>0</v>
      </c>
      <c r="AL504" s="38">
        <f t="shared" si="168"/>
        <v>0</v>
      </c>
      <c r="AM504" s="63">
        <f t="shared" si="166"/>
        <v>18</v>
      </c>
    </row>
    <row r="505" spans="15:39" ht="12.75">
      <c r="O505" s="38">
        <v>60</v>
      </c>
      <c r="P505" s="60">
        <f t="shared" si="157"/>
        <v>0</v>
      </c>
      <c r="Q505" s="42" t="str">
        <f t="shared" si="167"/>
        <v>NIE</v>
      </c>
      <c r="R505" s="43">
        <f t="shared" si="158"/>
        <v>0</v>
      </c>
      <c r="S505" s="44" t="str">
        <f t="shared" si="162"/>
        <v>NIE</v>
      </c>
      <c r="Z505" s="63">
        <f t="shared" si="163"/>
        <v>0</v>
      </c>
      <c r="AA505" s="46">
        <f t="shared" si="159"/>
        <v>0</v>
      </c>
      <c r="AE505" s="64">
        <f t="shared" si="164"/>
        <v>0</v>
      </c>
      <c r="AF505" s="65">
        <f t="shared" si="160"/>
        <v>0</v>
      </c>
      <c r="AJ505" s="127">
        <f t="shared" si="165"/>
        <v>0</v>
      </c>
      <c r="AK505" s="128">
        <f t="shared" si="161"/>
        <v>0</v>
      </c>
      <c r="AL505" s="38">
        <f t="shared" si="168"/>
        <v>0</v>
      </c>
      <c r="AM505" s="63">
        <f t="shared" si="166"/>
        <v>18</v>
      </c>
    </row>
    <row r="506" spans="15:39" ht="12.75">
      <c r="O506" s="38">
        <v>60</v>
      </c>
      <c r="P506" s="60">
        <f t="shared" si="157"/>
        <v>0</v>
      </c>
      <c r="Q506" s="42" t="str">
        <f t="shared" si="167"/>
        <v>NIE</v>
      </c>
      <c r="R506" s="43">
        <f t="shared" si="158"/>
        <v>0</v>
      </c>
      <c r="S506" s="44" t="str">
        <f t="shared" si="162"/>
        <v>NIE</v>
      </c>
      <c r="Z506" s="63">
        <f t="shared" si="163"/>
        <v>0</v>
      </c>
      <c r="AA506" s="46">
        <f t="shared" si="159"/>
        <v>0</v>
      </c>
      <c r="AE506" s="64">
        <f t="shared" si="164"/>
        <v>0</v>
      </c>
      <c r="AF506" s="65">
        <f t="shared" si="160"/>
        <v>0</v>
      </c>
      <c r="AJ506" s="127">
        <f t="shared" si="165"/>
        <v>0</v>
      </c>
      <c r="AK506" s="128">
        <f t="shared" si="161"/>
        <v>0</v>
      </c>
      <c r="AL506" s="38">
        <f t="shared" si="168"/>
        <v>0</v>
      </c>
      <c r="AM506" s="63">
        <f t="shared" si="166"/>
        <v>18</v>
      </c>
    </row>
    <row r="507" spans="15:39" ht="12.75">
      <c r="O507" s="38">
        <v>60</v>
      </c>
      <c r="P507" s="60">
        <f t="shared" si="157"/>
        <v>0</v>
      </c>
      <c r="Q507" s="42" t="str">
        <f t="shared" si="167"/>
        <v>NIE</v>
      </c>
      <c r="R507" s="43">
        <f t="shared" si="158"/>
        <v>0</v>
      </c>
      <c r="S507" s="44" t="str">
        <f t="shared" si="162"/>
        <v>NIE</v>
      </c>
      <c r="Z507" s="63">
        <f t="shared" si="163"/>
        <v>0</v>
      </c>
      <c r="AA507" s="46">
        <f t="shared" si="159"/>
        <v>0</v>
      </c>
      <c r="AE507" s="64">
        <f t="shared" si="164"/>
        <v>0</v>
      </c>
      <c r="AF507" s="65">
        <f t="shared" si="160"/>
        <v>0</v>
      </c>
      <c r="AJ507" s="127">
        <f t="shared" si="165"/>
        <v>0</v>
      </c>
      <c r="AK507" s="128">
        <f t="shared" si="161"/>
        <v>0</v>
      </c>
      <c r="AL507" s="38">
        <f t="shared" si="168"/>
        <v>0</v>
      </c>
      <c r="AM507" s="63">
        <f t="shared" si="166"/>
        <v>18</v>
      </c>
    </row>
    <row r="508" spans="15:39" ht="12.75">
      <c r="O508" s="38">
        <v>60</v>
      </c>
      <c r="P508" s="60">
        <f t="shared" si="157"/>
        <v>0</v>
      </c>
      <c r="Q508" s="42" t="str">
        <f t="shared" si="167"/>
        <v>NIE</v>
      </c>
      <c r="R508" s="43">
        <f t="shared" si="158"/>
        <v>0</v>
      </c>
      <c r="S508" s="44" t="str">
        <f t="shared" si="162"/>
        <v>NIE</v>
      </c>
      <c r="Z508" s="63">
        <f t="shared" si="163"/>
        <v>0</v>
      </c>
      <c r="AA508" s="46">
        <f t="shared" si="159"/>
        <v>0</v>
      </c>
      <c r="AE508" s="64">
        <f t="shared" si="164"/>
        <v>0</v>
      </c>
      <c r="AF508" s="65">
        <f t="shared" si="160"/>
        <v>0</v>
      </c>
      <c r="AJ508" s="127">
        <f t="shared" si="165"/>
        <v>0</v>
      </c>
      <c r="AK508" s="128">
        <f t="shared" si="161"/>
        <v>0</v>
      </c>
      <c r="AL508" s="38">
        <f t="shared" si="168"/>
        <v>0</v>
      </c>
      <c r="AM508" s="63">
        <f t="shared" si="166"/>
        <v>18</v>
      </c>
    </row>
    <row r="509" spans="15:39" ht="12.75">
      <c r="O509" s="38">
        <v>60</v>
      </c>
      <c r="P509" s="60">
        <f t="shared" si="157"/>
        <v>0</v>
      </c>
      <c r="Q509" s="42" t="str">
        <f t="shared" si="167"/>
        <v>NIE</v>
      </c>
      <c r="R509" s="43">
        <f t="shared" si="158"/>
        <v>0</v>
      </c>
      <c r="S509" s="44" t="str">
        <f t="shared" si="162"/>
        <v>NIE</v>
      </c>
      <c r="Z509" s="63">
        <f t="shared" si="163"/>
        <v>0</v>
      </c>
      <c r="AA509" s="46">
        <f t="shared" si="159"/>
        <v>0</v>
      </c>
      <c r="AE509" s="64">
        <f t="shared" si="164"/>
        <v>0</v>
      </c>
      <c r="AF509" s="65">
        <f t="shared" si="160"/>
        <v>0</v>
      </c>
      <c r="AJ509" s="127">
        <f t="shared" si="165"/>
        <v>0</v>
      </c>
      <c r="AK509" s="128">
        <f t="shared" si="161"/>
        <v>0</v>
      </c>
      <c r="AL509" s="38">
        <f t="shared" si="168"/>
        <v>0</v>
      </c>
      <c r="AM509" s="63">
        <f t="shared" si="166"/>
        <v>18</v>
      </c>
    </row>
    <row r="510" spans="15:39" ht="12.75">
      <c r="O510" s="38">
        <v>60</v>
      </c>
      <c r="P510" s="60">
        <f t="shared" si="157"/>
        <v>0</v>
      </c>
      <c r="Q510" s="42" t="str">
        <f t="shared" si="167"/>
        <v>NIE</v>
      </c>
      <c r="R510" s="43">
        <f t="shared" si="158"/>
        <v>0</v>
      </c>
      <c r="S510" s="44" t="str">
        <f t="shared" si="162"/>
        <v>NIE</v>
      </c>
      <c r="Z510" s="63">
        <f t="shared" si="163"/>
        <v>0</v>
      </c>
      <c r="AA510" s="46">
        <f t="shared" si="159"/>
        <v>0</v>
      </c>
      <c r="AE510" s="64">
        <f t="shared" si="164"/>
        <v>0</v>
      </c>
      <c r="AF510" s="65">
        <f t="shared" si="160"/>
        <v>0</v>
      </c>
      <c r="AJ510" s="127">
        <f t="shared" si="165"/>
        <v>0</v>
      </c>
      <c r="AK510" s="128">
        <f t="shared" si="161"/>
        <v>0</v>
      </c>
      <c r="AL510" s="38">
        <f t="shared" si="168"/>
        <v>0</v>
      </c>
      <c r="AM510" s="63">
        <f t="shared" si="166"/>
        <v>18</v>
      </c>
    </row>
    <row r="511" spans="15:39" ht="12.75">
      <c r="O511" s="38">
        <v>60</v>
      </c>
      <c r="P511" s="60">
        <f t="shared" si="157"/>
        <v>0</v>
      </c>
      <c r="Q511" s="42" t="str">
        <f t="shared" si="167"/>
        <v>NIE</v>
      </c>
      <c r="R511" s="43">
        <f t="shared" si="158"/>
        <v>0</v>
      </c>
      <c r="S511" s="44" t="str">
        <f t="shared" si="162"/>
        <v>NIE</v>
      </c>
      <c r="Z511" s="63">
        <f t="shared" si="163"/>
        <v>0</v>
      </c>
      <c r="AA511" s="46">
        <f t="shared" si="159"/>
        <v>0</v>
      </c>
      <c r="AE511" s="64">
        <f t="shared" si="164"/>
        <v>0</v>
      </c>
      <c r="AF511" s="65">
        <f t="shared" si="160"/>
        <v>0</v>
      </c>
      <c r="AJ511" s="127">
        <f t="shared" si="165"/>
        <v>0</v>
      </c>
      <c r="AK511" s="128">
        <f t="shared" si="161"/>
        <v>0</v>
      </c>
      <c r="AL511" s="38">
        <f t="shared" si="168"/>
        <v>0</v>
      </c>
      <c r="AM511" s="63">
        <f t="shared" si="166"/>
        <v>18</v>
      </c>
    </row>
    <row r="512" spans="15:39" ht="12.75">
      <c r="O512" s="38">
        <v>60</v>
      </c>
      <c r="P512" s="60">
        <f t="shared" si="157"/>
        <v>0</v>
      </c>
      <c r="Q512" s="42" t="str">
        <f t="shared" si="167"/>
        <v>NIE</v>
      </c>
      <c r="R512" s="43">
        <f t="shared" si="158"/>
        <v>0</v>
      </c>
      <c r="S512" s="44" t="str">
        <f t="shared" si="162"/>
        <v>NIE</v>
      </c>
      <c r="Z512" s="63">
        <f t="shared" si="163"/>
        <v>0</v>
      </c>
      <c r="AA512" s="46">
        <f t="shared" si="159"/>
        <v>0</v>
      </c>
      <c r="AE512" s="64">
        <f t="shared" si="164"/>
        <v>0</v>
      </c>
      <c r="AF512" s="65">
        <f t="shared" si="160"/>
        <v>0</v>
      </c>
      <c r="AJ512" s="127">
        <f t="shared" si="165"/>
        <v>0</v>
      </c>
      <c r="AK512" s="128">
        <f t="shared" si="161"/>
        <v>0</v>
      </c>
      <c r="AL512" s="38">
        <f t="shared" si="168"/>
        <v>0</v>
      </c>
      <c r="AM512" s="63">
        <f t="shared" si="166"/>
        <v>18</v>
      </c>
    </row>
    <row r="513" spans="15:39" ht="12.75">
      <c r="O513" s="38">
        <v>60</v>
      </c>
      <c r="P513" s="60">
        <f t="shared" si="157"/>
        <v>0</v>
      </c>
      <c r="Q513" s="42" t="str">
        <f t="shared" si="167"/>
        <v>NIE</v>
      </c>
      <c r="R513" s="43">
        <f t="shared" si="158"/>
        <v>0</v>
      </c>
      <c r="S513" s="44" t="str">
        <f t="shared" si="162"/>
        <v>NIE</v>
      </c>
      <c r="Z513" s="63">
        <f t="shared" si="163"/>
        <v>0</v>
      </c>
      <c r="AA513" s="46">
        <f t="shared" si="159"/>
        <v>0</v>
      </c>
      <c r="AE513" s="64">
        <f t="shared" si="164"/>
        <v>0</v>
      </c>
      <c r="AF513" s="65">
        <f t="shared" si="160"/>
        <v>0</v>
      </c>
      <c r="AJ513" s="127">
        <f t="shared" si="165"/>
        <v>0</v>
      </c>
      <c r="AK513" s="128">
        <f t="shared" si="161"/>
        <v>0</v>
      </c>
      <c r="AL513" s="38">
        <f t="shared" si="168"/>
        <v>0</v>
      </c>
      <c r="AM513" s="63">
        <f t="shared" si="166"/>
        <v>18</v>
      </c>
    </row>
    <row r="514" spans="15:39" ht="12.75">
      <c r="O514" s="38">
        <v>60</v>
      </c>
      <c r="P514" s="60">
        <f t="shared" si="157"/>
        <v>0</v>
      </c>
      <c r="Q514" s="42" t="str">
        <f t="shared" si="167"/>
        <v>NIE</v>
      </c>
      <c r="R514" s="43">
        <f t="shared" si="158"/>
        <v>0</v>
      </c>
      <c r="S514" s="44" t="str">
        <f t="shared" si="162"/>
        <v>NIE</v>
      </c>
      <c r="Z514" s="63">
        <f t="shared" si="163"/>
        <v>0</v>
      </c>
      <c r="AA514" s="46">
        <f t="shared" si="159"/>
        <v>0</v>
      </c>
      <c r="AE514" s="64">
        <f t="shared" si="164"/>
        <v>0</v>
      </c>
      <c r="AF514" s="65">
        <f t="shared" si="160"/>
        <v>0</v>
      </c>
      <c r="AJ514" s="127">
        <f t="shared" si="165"/>
        <v>0</v>
      </c>
      <c r="AK514" s="128">
        <f t="shared" si="161"/>
        <v>0</v>
      </c>
      <c r="AL514" s="38">
        <f t="shared" si="168"/>
        <v>0</v>
      </c>
      <c r="AM514" s="63">
        <f t="shared" si="166"/>
        <v>18</v>
      </c>
    </row>
    <row r="515" spans="15:39" ht="12.75">
      <c r="O515" s="38">
        <v>60</v>
      </c>
      <c r="P515" s="60">
        <f t="shared" si="157"/>
        <v>0</v>
      </c>
      <c r="Q515" s="42" t="str">
        <f t="shared" si="167"/>
        <v>NIE</v>
      </c>
      <c r="R515" s="43">
        <f t="shared" si="158"/>
        <v>0</v>
      </c>
      <c r="S515" s="44" t="str">
        <f t="shared" si="162"/>
        <v>NIE</v>
      </c>
      <c r="Z515" s="63">
        <f t="shared" si="163"/>
        <v>0</v>
      </c>
      <c r="AA515" s="46">
        <f t="shared" si="159"/>
        <v>0</v>
      </c>
      <c r="AE515" s="64">
        <f t="shared" si="164"/>
        <v>0</v>
      </c>
      <c r="AF515" s="65">
        <f t="shared" si="160"/>
        <v>0</v>
      </c>
      <c r="AJ515" s="127">
        <f t="shared" si="165"/>
        <v>0</v>
      </c>
      <c r="AK515" s="128">
        <f t="shared" si="161"/>
        <v>0</v>
      </c>
      <c r="AL515" s="38">
        <f t="shared" si="168"/>
        <v>0</v>
      </c>
      <c r="AM515" s="63">
        <f t="shared" si="166"/>
        <v>18</v>
      </c>
    </row>
    <row r="516" spans="15:39" ht="12.75">
      <c r="O516" s="38">
        <v>60</v>
      </c>
      <c r="P516" s="60">
        <f t="shared" si="157"/>
        <v>0</v>
      </c>
      <c r="Q516" s="42" t="str">
        <f t="shared" si="167"/>
        <v>NIE</v>
      </c>
      <c r="R516" s="43">
        <f t="shared" si="158"/>
        <v>0</v>
      </c>
      <c r="S516" s="44" t="str">
        <f t="shared" si="162"/>
        <v>NIE</v>
      </c>
      <c r="Z516" s="63">
        <f t="shared" si="163"/>
        <v>0</v>
      </c>
      <c r="AA516" s="46">
        <f t="shared" si="159"/>
        <v>0</v>
      </c>
      <c r="AE516" s="64">
        <f t="shared" si="164"/>
        <v>0</v>
      </c>
      <c r="AF516" s="65">
        <f t="shared" si="160"/>
        <v>0</v>
      </c>
      <c r="AJ516" s="127">
        <f t="shared" si="165"/>
        <v>0</v>
      </c>
      <c r="AK516" s="128">
        <f t="shared" si="161"/>
        <v>0</v>
      </c>
      <c r="AL516" s="38">
        <f t="shared" si="168"/>
        <v>0</v>
      </c>
      <c r="AM516" s="63">
        <f t="shared" si="166"/>
        <v>18</v>
      </c>
    </row>
    <row r="517" spans="15:39" ht="12.75">
      <c r="O517" s="38">
        <v>60</v>
      </c>
      <c r="P517" s="60">
        <f t="shared" si="157"/>
        <v>0</v>
      </c>
      <c r="Q517" s="42" t="str">
        <f t="shared" si="167"/>
        <v>NIE</v>
      </c>
      <c r="R517" s="43">
        <f t="shared" si="158"/>
        <v>0</v>
      </c>
      <c r="S517" s="44" t="str">
        <f t="shared" si="162"/>
        <v>NIE</v>
      </c>
      <c r="Z517" s="63">
        <f t="shared" si="163"/>
        <v>0</v>
      </c>
      <c r="AA517" s="46">
        <f t="shared" si="159"/>
        <v>0</v>
      </c>
      <c r="AE517" s="64">
        <f t="shared" si="164"/>
        <v>0</v>
      </c>
      <c r="AF517" s="65">
        <f t="shared" si="160"/>
        <v>0</v>
      </c>
      <c r="AJ517" s="127">
        <f t="shared" si="165"/>
        <v>0</v>
      </c>
      <c r="AK517" s="128">
        <f t="shared" si="161"/>
        <v>0</v>
      </c>
      <c r="AL517" s="38">
        <f t="shared" si="168"/>
        <v>0</v>
      </c>
      <c r="AM517" s="63">
        <f t="shared" si="166"/>
        <v>18</v>
      </c>
    </row>
    <row r="518" spans="15:39" ht="12.75">
      <c r="O518" s="38">
        <v>60</v>
      </c>
      <c r="P518" s="60">
        <f t="shared" si="157"/>
        <v>0</v>
      </c>
      <c r="Q518" s="42" t="str">
        <f t="shared" si="167"/>
        <v>NIE</v>
      </c>
      <c r="R518" s="43">
        <f t="shared" si="158"/>
        <v>0</v>
      </c>
      <c r="S518" s="44" t="str">
        <f t="shared" si="162"/>
        <v>NIE</v>
      </c>
      <c r="Z518" s="63">
        <f t="shared" si="163"/>
        <v>0</v>
      </c>
      <c r="AA518" s="46">
        <f t="shared" si="159"/>
        <v>0</v>
      </c>
      <c r="AE518" s="64">
        <f t="shared" si="164"/>
        <v>0</v>
      </c>
      <c r="AF518" s="65">
        <f t="shared" si="160"/>
        <v>0</v>
      </c>
      <c r="AJ518" s="127">
        <f t="shared" si="165"/>
        <v>0</v>
      </c>
      <c r="AK518" s="128">
        <f t="shared" si="161"/>
        <v>0</v>
      </c>
      <c r="AL518" s="38">
        <f t="shared" si="168"/>
        <v>0</v>
      </c>
      <c r="AM518" s="63">
        <f t="shared" si="166"/>
        <v>18</v>
      </c>
    </row>
    <row r="519" spans="15:39" ht="12.75">
      <c r="O519" s="38">
        <v>60</v>
      </c>
      <c r="P519" s="60">
        <f t="shared" si="157"/>
        <v>0</v>
      </c>
      <c r="Q519" s="42" t="str">
        <f t="shared" si="167"/>
        <v>NIE</v>
      </c>
      <c r="R519" s="43">
        <f t="shared" si="158"/>
        <v>0</v>
      </c>
      <c r="S519" s="44" t="str">
        <f t="shared" si="162"/>
        <v>NIE</v>
      </c>
      <c r="Z519" s="63">
        <f t="shared" si="163"/>
        <v>0</v>
      </c>
      <c r="AA519" s="46">
        <f t="shared" si="159"/>
        <v>0</v>
      </c>
      <c r="AE519" s="64">
        <f t="shared" si="164"/>
        <v>0</v>
      </c>
      <c r="AF519" s="65">
        <f t="shared" si="160"/>
        <v>0</v>
      </c>
      <c r="AJ519" s="127">
        <f t="shared" si="165"/>
        <v>0</v>
      </c>
      <c r="AK519" s="128">
        <f t="shared" si="161"/>
        <v>0</v>
      </c>
      <c r="AL519" s="38">
        <f t="shared" si="168"/>
        <v>0</v>
      </c>
      <c r="AM519" s="63">
        <f t="shared" si="166"/>
        <v>18</v>
      </c>
    </row>
    <row r="520" spans="15:39" ht="12.75">
      <c r="O520" s="38">
        <v>60</v>
      </c>
      <c r="P520" s="60">
        <f t="shared" si="157"/>
        <v>0</v>
      </c>
      <c r="Q520" s="42" t="str">
        <f t="shared" si="167"/>
        <v>NIE</v>
      </c>
      <c r="R520" s="43">
        <f t="shared" si="158"/>
        <v>0</v>
      </c>
      <c r="S520" s="44" t="str">
        <f t="shared" si="162"/>
        <v>NIE</v>
      </c>
      <c r="Z520" s="63">
        <f t="shared" si="163"/>
        <v>0</v>
      </c>
      <c r="AA520" s="46">
        <f t="shared" si="159"/>
        <v>0</v>
      </c>
      <c r="AE520" s="64">
        <f t="shared" si="164"/>
        <v>0</v>
      </c>
      <c r="AF520" s="65">
        <f t="shared" si="160"/>
        <v>0</v>
      </c>
      <c r="AJ520" s="127">
        <f t="shared" si="165"/>
        <v>0</v>
      </c>
      <c r="AK520" s="128">
        <f t="shared" si="161"/>
        <v>0</v>
      </c>
      <c r="AL520" s="38">
        <f t="shared" si="168"/>
        <v>0</v>
      </c>
      <c r="AM520" s="63">
        <f t="shared" si="166"/>
        <v>18</v>
      </c>
    </row>
    <row r="521" spans="15:39" ht="12.75">
      <c r="O521" s="38">
        <v>60</v>
      </c>
      <c r="P521" s="60">
        <f t="shared" si="157"/>
        <v>0</v>
      </c>
      <c r="Q521" s="42" t="str">
        <f t="shared" si="167"/>
        <v>NIE</v>
      </c>
      <c r="R521" s="43">
        <f t="shared" si="158"/>
        <v>0</v>
      </c>
      <c r="S521" s="44" t="str">
        <f t="shared" si="162"/>
        <v>NIE</v>
      </c>
      <c r="Z521" s="63">
        <f t="shared" si="163"/>
        <v>0</v>
      </c>
      <c r="AA521" s="46">
        <f t="shared" si="159"/>
        <v>0</v>
      </c>
      <c r="AE521" s="64">
        <f t="shared" si="164"/>
        <v>0</v>
      </c>
      <c r="AF521" s="65">
        <f t="shared" si="160"/>
        <v>0</v>
      </c>
      <c r="AJ521" s="127">
        <f t="shared" si="165"/>
        <v>0</v>
      </c>
      <c r="AK521" s="128">
        <f t="shared" si="161"/>
        <v>0</v>
      </c>
      <c r="AL521" s="38">
        <f t="shared" si="168"/>
        <v>0</v>
      </c>
      <c r="AM521" s="63">
        <f t="shared" si="166"/>
        <v>18</v>
      </c>
    </row>
    <row r="522" spans="15:39" ht="12.75">
      <c r="O522" s="38">
        <v>60</v>
      </c>
      <c r="P522" s="60">
        <f t="shared" si="157"/>
        <v>0</v>
      </c>
      <c r="Q522" s="42" t="str">
        <f t="shared" si="167"/>
        <v>NIE</v>
      </c>
      <c r="R522" s="43">
        <f t="shared" si="158"/>
        <v>0</v>
      </c>
      <c r="S522" s="44" t="str">
        <f t="shared" si="162"/>
        <v>NIE</v>
      </c>
      <c r="Z522" s="63">
        <f t="shared" si="163"/>
        <v>0</v>
      </c>
      <c r="AA522" s="46">
        <f t="shared" si="159"/>
        <v>0</v>
      </c>
      <c r="AE522" s="64">
        <f t="shared" si="164"/>
        <v>0</v>
      </c>
      <c r="AF522" s="65">
        <f t="shared" si="160"/>
        <v>0</v>
      </c>
      <c r="AJ522" s="127">
        <f t="shared" si="165"/>
        <v>0</v>
      </c>
      <c r="AK522" s="128">
        <f t="shared" si="161"/>
        <v>0</v>
      </c>
      <c r="AL522" s="38">
        <f t="shared" si="168"/>
        <v>0</v>
      </c>
      <c r="AM522" s="63">
        <f t="shared" si="166"/>
        <v>18</v>
      </c>
    </row>
    <row r="523" spans="15:39" ht="12.75">
      <c r="O523" s="38">
        <v>60</v>
      </c>
      <c r="P523" s="60">
        <f t="shared" si="157"/>
        <v>0</v>
      </c>
      <c r="Q523" s="42" t="str">
        <f t="shared" si="167"/>
        <v>NIE</v>
      </c>
      <c r="R523" s="43">
        <f t="shared" si="158"/>
        <v>0</v>
      </c>
      <c r="S523" s="44" t="str">
        <f t="shared" si="162"/>
        <v>NIE</v>
      </c>
      <c r="Z523" s="63">
        <f t="shared" si="163"/>
        <v>0</v>
      </c>
      <c r="AA523" s="46">
        <f t="shared" si="159"/>
        <v>0</v>
      </c>
      <c r="AE523" s="64">
        <f t="shared" si="164"/>
        <v>0</v>
      </c>
      <c r="AF523" s="65">
        <f t="shared" si="160"/>
        <v>0</v>
      </c>
      <c r="AJ523" s="127">
        <f t="shared" si="165"/>
        <v>0</v>
      </c>
      <c r="AK523" s="128">
        <f t="shared" si="161"/>
        <v>0</v>
      </c>
      <c r="AL523" s="38">
        <f t="shared" si="168"/>
        <v>0</v>
      </c>
      <c r="AM523" s="63">
        <f t="shared" si="166"/>
        <v>18</v>
      </c>
    </row>
    <row r="524" spans="15:39" ht="12.75">
      <c r="O524" s="38">
        <v>60</v>
      </c>
      <c r="P524" s="60">
        <f t="shared" si="157"/>
        <v>0</v>
      </c>
      <c r="Q524" s="42" t="str">
        <f t="shared" si="167"/>
        <v>NIE</v>
      </c>
      <c r="R524" s="43">
        <f t="shared" si="158"/>
        <v>0</v>
      </c>
      <c r="S524" s="44" t="str">
        <f t="shared" si="162"/>
        <v>NIE</v>
      </c>
      <c r="Z524" s="63">
        <f t="shared" si="163"/>
        <v>0</v>
      </c>
      <c r="AA524" s="46">
        <f t="shared" si="159"/>
        <v>0</v>
      </c>
      <c r="AE524" s="64">
        <f t="shared" si="164"/>
        <v>0</v>
      </c>
      <c r="AF524" s="65">
        <f t="shared" si="160"/>
        <v>0</v>
      </c>
      <c r="AJ524" s="127">
        <f t="shared" si="165"/>
        <v>0</v>
      </c>
      <c r="AK524" s="128">
        <f t="shared" si="161"/>
        <v>0</v>
      </c>
      <c r="AL524" s="38">
        <f t="shared" si="168"/>
        <v>0</v>
      </c>
      <c r="AM524" s="63">
        <f t="shared" si="166"/>
        <v>18</v>
      </c>
    </row>
    <row r="525" spans="15:39" ht="12.75">
      <c r="O525" s="38">
        <v>60</v>
      </c>
      <c r="P525" s="60">
        <f t="shared" si="157"/>
        <v>0</v>
      </c>
      <c r="Q525" s="42" t="str">
        <f t="shared" si="167"/>
        <v>NIE</v>
      </c>
      <c r="R525" s="43">
        <f t="shared" si="158"/>
        <v>0</v>
      </c>
      <c r="S525" s="44" t="str">
        <f t="shared" si="162"/>
        <v>NIE</v>
      </c>
      <c r="Z525" s="63">
        <f t="shared" si="163"/>
        <v>0</v>
      </c>
      <c r="AA525" s="46">
        <f t="shared" si="159"/>
        <v>0</v>
      </c>
      <c r="AE525" s="64">
        <f t="shared" si="164"/>
        <v>0</v>
      </c>
      <c r="AF525" s="65">
        <f t="shared" si="160"/>
        <v>0</v>
      </c>
      <c r="AJ525" s="127">
        <f t="shared" si="165"/>
        <v>0</v>
      </c>
      <c r="AK525" s="128">
        <f t="shared" si="161"/>
        <v>0</v>
      </c>
      <c r="AL525" s="38">
        <f t="shared" si="168"/>
        <v>0</v>
      </c>
      <c r="AM525" s="63">
        <f t="shared" si="166"/>
        <v>18</v>
      </c>
    </row>
    <row r="526" spans="15:39" ht="12.75">
      <c r="O526" s="38">
        <v>60</v>
      </c>
      <c r="P526" s="60">
        <f t="shared" si="157"/>
        <v>0</v>
      </c>
      <c r="Q526" s="42" t="str">
        <f t="shared" si="167"/>
        <v>NIE</v>
      </c>
      <c r="R526" s="43">
        <f t="shared" si="158"/>
        <v>0</v>
      </c>
      <c r="S526" s="44" t="str">
        <f t="shared" si="162"/>
        <v>NIE</v>
      </c>
      <c r="Z526" s="63">
        <f t="shared" si="163"/>
        <v>0</v>
      </c>
      <c r="AA526" s="46">
        <f t="shared" si="159"/>
        <v>0</v>
      </c>
      <c r="AE526" s="64">
        <f t="shared" si="164"/>
        <v>0</v>
      </c>
      <c r="AF526" s="65">
        <f t="shared" si="160"/>
        <v>0</v>
      </c>
      <c r="AJ526" s="127">
        <f t="shared" si="165"/>
        <v>0</v>
      </c>
      <c r="AK526" s="128">
        <f t="shared" si="161"/>
        <v>0</v>
      </c>
      <c r="AL526" s="38">
        <f t="shared" si="168"/>
        <v>0</v>
      </c>
      <c r="AM526" s="63">
        <f t="shared" si="166"/>
        <v>18</v>
      </c>
    </row>
    <row r="527" spans="15:39" ht="12.75">
      <c r="O527" s="38">
        <v>60</v>
      </c>
      <c r="P527" s="60">
        <f t="shared" ref="P527:P590" si="169">IF(Q527="tak",AK527,(AA527+AF527)/2)</f>
        <v>0</v>
      </c>
      <c r="Q527" s="42" t="str">
        <f t="shared" si="167"/>
        <v>NIE</v>
      </c>
      <c r="R527" s="43">
        <f t="shared" ref="R527:R590" si="170">IF(Q527="NIE",(Z527+AE527)/2,"III oceniający")</f>
        <v>0</v>
      </c>
      <c r="S527" s="44" t="str">
        <f t="shared" si="162"/>
        <v>NIE</v>
      </c>
      <c r="Z527" s="63">
        <f t="shared" si="163"/>
        <v>0</v>
      </c>
      <c r="AA527" s="46">
        <f t="shared" ref="AA527:AA590" si="171">Z527/O527</f>
        <v>0</v>
      </c>
      <c r="AE527" s="64">
        <f t="shared" si="164"/>
        <v>0</v>
      </c>
      <c r="AF527" s="65">
        <f t="shared" ref="AF527:AF590" si="172">AE527/O527</f>
        <v>0</v>
      </c>
      <c r="AJ527" s="127">
        <f t="shared" si="165"/>
        <v>0</v>
      </c>
      <c r="AK527" s="128">
        <f t="shared" ref="AK527:AK590" si="173">AJ527/O527</f>
        <v>0</v>
      </c>
      <c r="AL527" s="38">
        <f t="shared" si="168"/>
        <v>0</v>
      </c>
      <c r="AM527" s="63">
        <f t="shared" si="166"/>
        <v>18</v>
      </c>
    </row>
    <row r="528" spans="15:39" ht="12.75">
      <c r="O528" s="38">
        <v>60</v>
      </c>
      <c r="P528" s="60">
        <f t="shared" si="169"/>
        <v>0</v>
      </c>
      <c r="Q528" s="42" t="str">
        <f t="shared" si="167"/>
        <v>NIE</v>
      </c>
      <c r="R528" s="43">
        <f t="shared" si="170"/>
        <v>0</v>
      </c>
      <c r="S528" s="44" t="str">
        <f t="shared" si="162"/>
        <v>NIE</v>
      </c>
      <c r="Z528" s="63">
        <f t="shared" si="163"/>
        <v>0</v>
      </c>
      <c r="AA528" s="46">
        <f t="shared" si="171"/>
        <v>0</v>
      </c>
      <c r="AE528" s="64">
        <f t="shared" si="164"/>
        <v>0</v>
      </c>
      <c r="AF528" s="65">
        <f t="shared" si="172"/>
        <v>0</v>
      </c>
      <c r="AJ528" s="127">
        <f t="shared" si="165"/>
        <v>0</v>
      </c>
      <c r="AK528" s="128">
        <f t="shared" si="173"/>
        <v>0</v>
      </c>
      <c r="AL528" s="38">
        <f t="shared" si="168"/>
        <v>0</v>
      </c>
      <c r="AM528" s="63">
        <f t="shared" si="166"/>
        <v>18</v>
      </c>
    </row>
    <row r="529" spans="15:39" ht="12.75">
      <c r="O529" s="38">
        <v>60</v>
      </c>
      <c r="P529" s="60">
        <f t="shared" si="169"/>
        <v>0</v>
      </c>
      <c r="Q529" s="42" t="str">
        <f t="shared" si="167"/>
        <v>NIE</v>
      </c>
      <c r="R529" s="43">
        <f t="shared" si="170"/>
        <v>0</v>
      </c>
      <c r="S529" s="44" t="str">
        <f t="shared" si="162"/>
        <v>NIE</v>
      </c>
      <c r="Z529" s="63">
        <f t="shared" si="163"/>
        <v>0</v>
      </c>
      <c r="AA529" s="46">
        <f t="shared" si="171"/>
        <v>0</v>
      </c>
      <c r="AE529" s="64">
        <f t="shared" si="164"/>
        <v>0</v>
      </c>
      <c r="AF529" s="65">
        <f t="shared" si="172"/>
        <v>0</v>
      </c>
      <c r="AJ529" s="127">
        <f t="shared" si="165"/>
        <v>0</v>
      </c>
      <c r="AK529" s="128">
        <f t="shared" si="173"/>
        <v>0</v>
      </c>
      <c r="AL529" s="38">
        <f t="shared" si="168"/>
        <v>0</v>
      </c>
      <c r="AM529" s="63">
        <f t="shared" si="166"/>
        <v>18</v>
      </c>
    </row>
    <row r="530" spans="15:39" ht="12.75">
      <c r="O530" s="38">
        <v>60</v>
      </c>
      <c r="P530" s="60">
        <f t="shared" si="169"/>
        <v>0</v>
      </c>
      <c r="Q530" s="42" t="str">
        <f t="shared" si="167"/>
        <v>NIE</v>
      </c>
      <c r="R530" s="43">
        <f t="shared" si="170"/>
        <v>0</v>
      </c>
      <c r="S530" s="44" t="str">
        <f t="shared" si="162"/>
        <v>NIE</v>
      </c>
      <c r="Z530" s="63">
        <f t="shared" si="163"/>
        <v>0</v>
      </c>
      <c r="AA530" s="46">
        <f t="shared" si="171"/>
        <v>0</v>
      </c>
      <c r="AE530" s="64">
        <f t="shared" si="164"/>
        <v>0</v>
      </c>
      <c r="AF530" s="65">
        <f t="shared" si="172"/>
        <v>0</v>
      </c>
      <c r="AJ530" s="127">
        <f t="shared" si="165"/>
        <v>0</v>
      </c>
      <c r="AK530" s="128">
        <f t="shared" si="173"/>
        <v>0</v>
      </c>
      <c r="AL530" s="38">
        <f t="shared" si="168"/>
        <v>0</v>
      </c>
      <c r="AM530" s="63">
        <f t="shared" si="166"/>
        <v>18</v>
      </c>
    </row>
    <row r="531" spans="15:39" ht="12.75">
      <c r="O531" s="38">
        <v>60</v>
      </c>
      <c r="P531" s="60">
        <f t="shared" si="169"/>
        <v>0</v>
      </c>
      <c r="Q531" s="42" t="str">
        <f t="shared" si="167"/>
        <v>NIE</v>
      </c>
      <c r="R531" s="43">
        <f t="shared" si="170"/>
        <v>0</v>
      </c>
      <c r="S531" s="44" t="str">
        <f t="shared" si="162"/>
        <v>NIE</v>
      </c>
      <c r="Z531" s="63">
        <f t="shared" si="163"/>
        <v>0</v>
      </c>
      <c r="AA531" s="46">
        <f t="shared" si="171"/>
        <v>0</v>
      </c>
      <c r="AE531" s="64">
        <f t="shared" si="164"/>
        <v>0</v>
      </c>
      <c r="AF531" s="65">
        <f t="shared" si="172"/>
        <v>0</v>
      </c>
      <c r="AJ531" s="127">
        <f t="shared" si="165"/>
        <v>0</v>
      </c>
      <c r="AK531" s="128">
        <f t="shared" si="173"/>
        <v>0</v>
      </c>
      <c r="AL531" s="38">
        <f t="shared" si="168"/>
        <v>0</v>
      </c>
      <c r="AM531" s="63">
        <f t="shared" si="166"/>
        <v>18</v>
      </c>
    </row>
    <row r="532" spans="15:39" ht="12.75">
      <c r="O532" s="38">
        <v>60</v>
      </c>
      <c r="P532" s="60">
        <f t="shared" si="169"/>
        <v>0</v>
      </c>
      <c r="Q532" s="42" t="str">
        <f t="shared" si="167"/>
        <v>NIE</v>
      </c>
      <c r="R532" s="43">
        <f t="shared" si="170"/>
        <v>0</v>
      </c>
      <c r="S532" s="44" t="str">
        <f t="shared" si="162"/>
        <v>NIE</v>
      </c>
      <c r="Z532" s="63">
        <f t="shared" si="163"/>
        <v>0</v>
      </c>
      <c r="AA532" s="46">
        <f t="shared" si="171"/>
        <v>0</v>
      </c>
      <c r="AE532" s="64">
        <f t="shared" si="164"/>
        <v>0</v>
      </c>
      <c r="AF532" s="65">
        <f t="shared" si="172"/>
        <v>0</v>
      </c>
      <c r="AJ532" s="127">
        <f t="shared" si="165"/>
        <v>0</v>
      </c>
      <c r="AK532" s="128">
        <f t="shared" si="173"/>
        <v>0</v>
      </c>
      <c r="AL532" s="38">
        <f t="shared" si="168"/>
        <v>0</v>
      </c>
      <c r="AM532" s="63">
        <f t="shared" si="166"/>
        <v>18</v>
      </c>
    </row>
    <row r="533" spans="15:39" ht="12.75">
      <c r="O533" s="38">
        <v>60</v>
      </c>
      <c r="P533" s="60">
        <f t="shared" si="169"/>
        <v>0</v>
      </c>
      <c r="Q533" s="42" t="str">
        <f t="shared" si="167"/>
        <v>NIE</v>
      </c>
      <c r="R533" s="43">
        <f t="shared" si="170"/>
        <v>0</v>
      </c>
      <c r="S533" s="44" t="str">
        <f t="shared" si="162"/>
        <v>NIE</v>
      </c>
      <c r="Z533" s="63">
        <f t="shared" si="163"/>
        <v>0</v>
      </c>
      <c r="AA533" s="46">
        <f t="shared" si="171"/>
        <v>0</v>
      </c>
      <c r="AE533" s="64">
        <f t="shared" si="164"/>
        <v>0</v>
      </c>
      <c r="AF533" s="65">
        <f t="shared" si="172"/>
        <v>0</v>
      </c>
      <c r="AJ533" s="127">
        <f t="shared" si="165"/>
        <v>0</v>
      </c>
      <c r="AK533" s="128">
        <f t="shared" si="173"/>
        <v>0</v>
      </c>
      <c r="AL533" s="38">
        <f t="shared" si="168"/>
        <v>0</v>
      </c>
      <c r="AM533" s="63">
        <f t="shared" si="166"/>
        <v>18</v>
      </c>
    </row>
    <row r="534" spans="15:39" ht="12.75">
      <c r="O534" s="38">
        <v>60</v>
      </c>
      <c r="P534" s="60">
        <f t="shared" si="169"/>
        <v>0</v>
      </c>
      <c r="Q534" s="42" t="str">
        <f t="shared" si="167"/>
        <v>NIE</v>
      </c>
      <c r="R534" s="43">
        <f t="shared" si="170"/>
        <v>0</v>
      </c>
      <c r="S534" s="44" t="str">
        <f t="shared" si="162"/>
        <v>NIE</v>
      </c>
      <c r="Z534" s="63">
        <f t="shared" si="163"/>
        <v>0</v>
      </c>
      <c r="AA534" s="46">
        <f t="shared" si="171"/>
        <v>0</v>
      </c>
      <c r="AE534" s="64">
        <f t="shared" si="164"/>
        <v>0</v>
      </c>
      <c r="AF534" s="65">
        <f t="shared" si="172"/>
        <v>0</v>
      </c>
      <c r="AJ534" s="127">
        <f t="shared" si="165"/>
        <v>0</v>
      </c>
      <c r="AK534" s="128">
        <f t="shared" si="173"/>
        <v>0</v>
      </c>
      <c r="AL534" s="38">
        <f t="shared" si="168"/>
        <v>0</v>
      </c>
      <c r="AM534" s="63">
        <f t="shared" si="166"/>
        <v>18</v>
      </c>
    </row>
    <row r="535" spans="15:39" ht="12.75">
      <c r="O535" s="38">
        <v>60</v>
      </c>
      <c r="P535" s="60">
        <f t="shared" si="169"/>
        <v>0</v>
      </c>
      <c r="Q535" s="42" t="str">
        <f t="shared" si="167"/>
        <v>NIE</v>
      </c>
      <c r="R535" s="43">
        <f t="shared" si="170"/>
        <v>0</v>
      </c>
      <c r="S535" s="44" t="str">
        <f t="shared" si="162"/>
        <v>NIE</v>
      </c>
      <c r="Z535" s="63">
        <f t="shared" si="163"/>
        <v>0</v>
      </c>
      <c r="AA535" s="46">
        <f t="shared" si="171"/>
        <v>0</v>
      </c>
      <c r="AE535" s="64">
        <f t="shared" si="164"/>
        <v>0</v>
      </c>
      <c r="AF535" s="65">
        <f t="shared" si="172"/>
        <v>0</v>
      </c>
      <c r="AJ535" s="127">
        <f t="shared" si="165"/>
        <v>0</v>
      </c>
      <c r="AK535" s="128">
        <f t="shared" si="173"/>
        <v>0</v>
      </c>
      <c r="AL535" s="38">
        <f t="shared" si="168"/>
        <v>0</v>
      </c>
      <c r="AM535" s="63">
        <f t="shared" si="166"/>
        <v>18</v>
      </c>
    </row>
    <row r="536" spans="15:39" ht="12.75">
      <c r="O536" s="38">
        <v>60</v>
      </c>
      <c r="P536" s="60">
        <f t="shared" si="169"/>
        <v>0</v>
      </c>
      <c r="Q536" s="42" t="str">
        <f t="shared" si="167"/>
        <v>NIE</v>
      </c>
      <c r="R536" s="43">
        <f t="shared" si="170"/>
        <v>0</v>
      </c>
      <c r="S536" s="44" t="str">
        <f t="shared" si="162"/>
        <v>NIE</v>
      </c>
      <c r="Z536" s="63">
        <f t="shared" si="163"/>
        <v>0</v>
      </c>
      <c r="AA536" s="46">
        <f t="shared" si="171"/>
        <v>0</v>
      </c>
      <c r="AE536" s="64">
        <f t="shared" si="164"/>
        <v>0</v>
      </c>
      <c r="AF536" s="65">
        <f t="shared" si="172"/>
        <v>0</v>
      </c>
      <c r="AJ536" s="127">
        <f t="shared" si="165"/>
        <v>0</v>
      </c>
      <c r="AK536" s="128">
        <f t="shared" si="173"/>
        <v>0</v>
      </c>
      <c r="AL536" s="38">
        <f t="shared" si="168"/>
        <v>0</v>
      </c>
      <c r="AM536" s="63">
        <f t="shared" si="166"/>
        <v>18</v>
      </c>
    </row>
    <row r="537" spans="15:39" ht="12.75">
      <c r="O537" s="38">
        <v>60</v>
      </c>
      <c r="P537" s="60">
        <f t="shared" si="169"/>
        <v>0</v>
      </c>
      <c r="Q537" s="42" t="str">
        <f t="shared" si="167"/>
        <v>NIE</v>
      </c>
      <c r="R537" s="43">
        <f t="shared" si="170"/>
        <v>0</v>
      </c>
      <c r="S537" s="44" t="str">
        <f t="shared" si="162"/>
        <v>NIE</v>
      </c>
      <c r="Z537" s="63">
        <f t="shared" si="163"/>
        <v>0</v>
      </c>
      <c r="AA537" s="46">
        <f t="shared" si="171"/>
        <v>0</v>
      </c>
      <c r="AE537" s="64">
        <f t="shared" si="164"/>
        <v>0</v>
      </c>
      <c r="AF537" s="65">
        <f t="shared" si="172"/>
        <v>0</v>
      </c>
      <c r="AJ537" s="127">
        <f t="shared" si="165"/>
        <v>0</v>
      </c>
      <c r="AK537" s="128">
        <f t="shared" si="173"/>
        <v>0</v>
      </c>
      <c r="AL537" s="38">
        <f t="shared" si="168"/>
        <v>0</v>
      </c>
      <c r="AM537" s="63">
        <f t="shared" si="166"/>
        <v>18</v>
      </c>
    </row>
    <row r="538" spans="15:39" ht="12.75">
      <c r="O538" s="38">
        <v>60</v>
      </c>
      <c r="P538" s="60">
        <f t="shared" si="169"/>
        <v>0</v>
      </c>
      <c r="Q538" s="42" t="str">
        <f t="shared" si="167"/>
        <v>NIE</v>
      </c>
      <c r="R538" s="43">
        <f t="shared" si="170"/>
        <v>0</v>
      </c>
      <c r="S538" s="44" t="str">
        <f t="shared" si="162"/>
        <v>NIE</v>
      </c>
      <c r="Z538" s="63">
        <f t="shared" si="163"/>
        <v>0</v>
      </c>
      <c r="AA538" s="46">
        <f t="shared" si="171"/>
        <v>0</v>
      </c>
      <c r="AE538" s="64">
        <f t="shared" si="164"/>
        <v>0</v>
      </c>
      <c r="AF538" s="65">
        <f t="shared" si="172"/>
        <v>0</v>
      </c>
      <c r="AJ538" s="127">
        <f t="shared" si="165"/>
        <v>0</v>
      </c>
      <c r="AK538" s="128">
        <f t="shared" si="173"/>
        <v>0</v>
      </c>
      <c r="AL538" s="38">
        <f t="shared" si="168"/>
        <v>0</v>
      </c>
      <c r="AM538" s="63">
        <f t="shared" si="166"/>
        <v>18</v>
      </c>
    </row>
    <row r="539" spans="15:39" ht="12.75">
      <c r="O539" s="38">
        <v>60</v>
      </c>
      <c r="P539" s="60">
        <f t="shared" si="169"/>
        <v>0</v>
      </c>
      <c r="Q539" s="42" t="str">
        <f t="shared" si="167"/>
        <v>NIE</v>
      </c>
      <c r="R539" s="43">
        <f t="shared" si="170"/>
        <v>0</v>
      </c>
      <c r="S539" s="44" t="str">
        <f t="shared" si="162"/>
        <v>NIE</v>
      </c>
      <c r="Z539" s="63">
        <f t="shared" si="163"/>
        <v>0</v>
      </c>
      <c r="AA539" s="46">
        <f t="shared" si="171"/>
        <v>0</v>
      </c>
      <c r="AE539" s="64">
        <f t="shared" si="164"/>
        <v>0</v>
      </c>
      <c r="AF539" s="65">
        <f t="shared" si="172"/>
        <v>0</v>
      </c>
      <c r="AJ539" s="127">
        <f t="shared" si="165"/>
        <v>0</v>
      </c>
      <c r="AK539" s="128">
        <f t="shared" si="173"/>
        <v>0</v>
      </c>
      <c r="AL539" s="38">
        <f t="shared" si="168"/>
        <v>0</v>
      </c>
      <c r="AM539" s="63">
        <f t="shared" si="166"/>
        <v>18</v>
      </c>
    </row>
    <row r="540" spans="15:39" ht="12.75">
      <c r="O540" s="38">
        <v>60</v>
      </c>
      <c r="P540" s="60">
        <f t="shared" si="169"/>
        <v>0</v>
      </c>
      <c r="Q540" s="42" t="str">
        <f t="shared" si="167"/>
        <v>NIE</v>
      </c>
      <c r="R540" s="43">
        <f t="shared" si="170"/>
        <v>0</v>
      </c>
      <c r="S540" s="44" t="str">
        <f t="shared" si="162"/>
        <v>NIE</v>
      </c>
      <c r="Z540" s="63">
        <f t="shared" si="163"/>
        <v>0</v>
      </c>
      <c r="AA540" s="46">
        <f t="shared" si="171"/>
        <v>0</v>
      </c>
      <c r="AE540" s="64">
        <f t="shared" si="164"/>
        <v>0</v>
      </c>
      <c r="AF540" s="65">
        <f t="shared" si="172"/>
        <v>0</v>
      </c>
      <c r="AJ540" s="127">
        <f t="shared" si="165"/>
        <v>0</v>
      </c>
      <c r="AK540" s="128">
        <f t="shared" si="173"/>
        <v>0</v>
      </c>
      <c r="AL540" s="38">
        <f t="shared" si="168"/>
        <v>0</v>
      </c>
      <c r="AM540" s="63">
        <f t="shared" si="166"/>
        <v>18</v>
      </c>
    </row>
    <row r="541" spans="15:39" ht="12.75">
      <c r="O541" s="38">
        <v>60</v>
      </c>
      <c r="P541" s="60">
        <f t="shared" si="169"/>
        <v>0</v>
      </c>
      <c r="Q541" s="42" t="str">
        <f t="shared" si="167"/>
        <v>NIE</v>
      </c>
      <c r="R541" s="43">
        <f t="shared" si="170"/>
        <v>0</v>
      </c>
      <c r="S541" s="44" t="str">
        <f t="shared" si="162"/>
        <v>NIE</v>
      </c>
      <c r="Z541" s="63">
        <f t="shared" si="163"/>
        <v>0</v>
      </c>
      <c r="AA541" s="46">
        <f t="shared" si="171"/>
        <v>0</v>
      </c>
      <c r="AE541" s="64">
        <f t="shared" si="164"/>
        <v>0</v>
      </c>
      <c r="AF541" s="65">
        <f t="shared" si="172"/>
        <v>0</v>
      </c>
      <c r="AJ541" s="127">
        <f t="shared" si="165"/>
        <v>0</v>
      </c>
      <c r="AK541" s="128">
        <f t="shared" si="173"/>
        <v>0</v>
      </c>
      <c r="AL541" s="38">
        <f t="shared" si="168"/>
        <v>0</v>
      </c>
      <c r="AM541" s="63">
        <f t="shared" si="166"/>
        <v>18</v>
      </c>
    </row>
    <row r="542" spans="15:39" ht="12.75">
      <c r="O542" s="38">
        <v>60</v>
      </c>
      <c r="P542" s="60">
        <f t="shared" si="169"/>
        <v>0</v>
      </c>
      <c r="Q542" s="42" t="str">
        <f t="shared" si="167"/>
        <v>NIE</v>
      </c>
      <c r="R542" s="43">
        <f t="shared" si="170"/>
        <v>0</v>
      </c>
      <c r="S542" s="44" t="str">
        <f t="shared" si="162"/>
        <v>NIE</v>
      </c>
      <c r="Z542" s="63">
        <f t="shared" si="163"/>
        <v>0</v>
      </c>
      <c r="AA542" s="46">
        <f t="shared" si="171"/>
        <v>0</v>
      </c>
      <c r="AE542" s="64">
        <f t="shared" si="164"/>
        <v>0</v>
      </c>
      <c r="AF542" s="65">
        <f t="shared" si="172"/>
        <v>0</v>
      </c>
      <c r="AJ542" s="127">
        <f t="shared" si="165"/>
        <v>0</v>
      </c>
      <c r="AK542" s="128">
        <f t="shared" si="173"/>
        <v>0</v>
      </c>
      <c r="AL542" s="38">
        <f t="shared" si="168"/>
        <v>0</v>
      </c>
      <c r="AM542" s="63">
        <f t="shared" si="166"/>
        <v>18</v>
      </c>
    </row>
    <row r="543" spans="15:39" ht="12.75">
      <c r="O543" s="38">
        <v>60</v>
      </c>
      <c r="P543" s="60">
        <f t="shared" si="169"/>
        <v>0</v>
      </c>
      <c r="Q543" s="42" t="str">
        <f t="shared" si="167"/>
        <v>NIE</v>
      </c>
      <c r="R543" s="43">
        <f t="shared" si="170"/>
        <v>0</v>
      </c>
      <c r="S543" s="44" t="str">
        <f t="shared" si="162"/>
        <v>NIE</v>
      </c>
      <c r="Z543" s="63">
        <f t="shared" si="163"/>
        <v>0</v>
      </c>
      <c r="AA543" s="46">
        <f t="shared" si="171"/>
        <v>0</v>
      </c>
      <c r="AE543" s="64">
        <f t="shared" si="164"/>
        <v>0</v>
      </c>
      <c r="AF543" s="65">
        <f t="shared" si="172"/>
        <v>0</v>
      </c>
      <c r="AJ543" s="127">
        <f t="shared" si="165"/>
        <v>0</v>
      </c>
      <c r="AK543" s="128">
        <f t="shared" si="173"/>
        <v>0</v>
      </c>
      <c r="AL543" s="38">
        <f t="shared" si="168"/>
        <v>0</v>
      </c>
      <c r="AM543" s="63">
        <f t="shared" si="166"/>
        <v>18</v>
      </c>
    </row>
    <row r="544" spans="15:39" ht="12.75">
      <c r="O544" s="38">
        <v>60</v>
      </c>
      <c r="P544" s="60">
        <f t="shared" si="169"/>
        <v>0</v>
      </c>
      <c r="Q544" s="42" t="str">
        <f t="shared" si="167"/>
        <v>NIE</v>
      </c>
      <c r="R544" s="43">
        <f t="shared" si="170"/>
        <v>0</v>
      </c>
      <c r="S544" s="44" t="str">
        <f t="shared" si="162"/>
        <v>NIE</v>
      </c>
      <c r="Z544" s="63">
        <f t="shared" si="163"/>
        <v>0</v>
      </c>
      <c r="AA544" s="46">
        <f t="shared" si="171"/>
        <v>0</v>
      </c>
      <c r="AE544" s="64">
        <f t="shared" si="164"/>
        <v>0</v>
      </c>
      <c r="AF544" s="65">
        <f t="shared" si="172"/>
        <v>0</v>
      </c>
      <c r="AJ544" s="127">
        <f t="shared" si="165"/>
        <v>0</v>
      </c>
      <c r="AK544" s="128">
        <f t="shared" si="173"/>
        <v>0</v>
      </c>
      <c r="AL544" s="38">
        <f t="shared" si="168"/>
        <v>0</v>
      </c>
      <c r="AM544" s="63">
        <f t="shared" si="166"/>
        <v>18</v>
      </c>
    </row>
    <row r="545" spans="15:39" ht="12.75">
      <c r="O545" s="38">
        <v>60</v>
      </c>
      <c r="P545" s="60">
        <f t="shared" si="169"/>
        <v>0</v>
      </c>
      <c r="Q545" s="42" t="str">
        <f t="shared" si="167"/>
        <v>NIE</v>
      </c>
      <c r="R545" s="43">
        <f t="shared" si="170"/>
        <v>0</v>
      </c>
      <c r="S545" s="44" t="str">
        <f t="shared" si="162"/>
        <v>NIE</v>
      </c>
      <c r="Z545" s="63">
        <f t="shared" si="163"/>
        <v>0</v>
      </c>
      <c r="AA545" s="46">
        <f t="shared" si="171"/>
        <v>0</v>
      </c>
      <c r="AE545" s="64">
        <f t="shared" si="164"/>
        <v>0</v>
      </c>
      <c r="AF545" s="65">
        <f t="shared" si="172"/>
        <v>0</v>
      </c>
      <c r="AJ545" s="127">
        <f t="shared" si="165"/>
        <v>0</v>
      </c>
      <c r="AK545" s="128">
        <f t="shared" si="173"/>
        <v>0</v>
      </c>
      <c r="AL545" s="38">
        <f t="shared" si="168"/>
        <v>0</v>
      </c>
      <c r="AM545" s="63">
        <f t="shared" si="166"/>
        <v>18</v>
      </c>
    </row>
    <row r="546" spans="15:39" ht="12.75">
      <c r="O546" s="38">
        <v>60</v>
      </c>
      <c r="P546" s="60">
        <f t="shared" si="169"/>
        <v>0</v>
      </c>
      <c r="Q546" s="42" t="str">
        <f t="shared" si="167"/>
        <v>NIE</v>
      </c>
      <c r="R546" s="43">
        <f t="shared" si="170"/>
        <v>0</v>
      </c>
      <c r="S546" s="44" t="str">
        <f t="shared" si="162"/>
        <v>NIE</v>
      </c>
      <c r="Z546" s="63">
        <f t="shared" si="163"/>
        <v>0</v>
      </c>
      <c r="AA546" s="46">
        <f t="shared" si="171"/>
        <v>0</v>
      </c>
      <c r="AE546" s="64">
        <f t="shared" si="164"/>
        <v>0</v>
      </c>
      <c r="AF546" s="65">
        <f t="shared" si="172"/>
        <v>0</v>
      </c>
      <c r="AJ546" s="127">
        <f t="shared" si="165"/>
        <v>0</v>
      </c>
      <c r="AK546" s="128">
        <f t="shared" si="173"/>
        <v>0</v>
      </c>
      <c r="AL546" s="38">
        <f t="shared" si="168"/>
        <v>0</v>
      </c>
      <c r="AM546" s="63">
        <f t="shared" si="166"/>
        <v>18</v>
      </c>
    </row>
    <row r="547" spans="15:39" ht="12.75">
      <c r="O547" s="38">
        <v>60</v>
      </c>
      <c r="P547" s="60">
        <f t="shared" si="169"/>
        <v>0</v>
      </c>
      <c r="Q547" s="42" t="str">
        <f t="shared" si="167"/>
        <v>NIE</v>
      </c>
      <c r="R547" s="43">
        <f t="shared" si="170"/>
        <v>0</v>
      </c>
      <c r="S547" s="44" t="str">
        <f t="shared" ref="S547:S610" si="174">IF(P547&gt;=60%,"TAK","NIE")</f>
        <v>NIE</v>
      </c>
      <c r="Z547" s="63">
        <f t="shared" ref="Z547:Z610" si="175">SUM(X547:Y547)</f>
        <v>0</v>
      </c>
      <c r="AA547" s="46">
        <f t="shared" si="171"/>
        <v>0</v>
      </c>
      <c r="AE547" s="64">
        <f t="shared" ref="AE547:AE610" si="176">SUM(AC547:AD547)</f>
        <v>0</v>
      </c>
      <c r="AF547" s="65">
        <f t="shared" si="172"/>
        <v>0</v>
      </c>
      <c r="AJ547" s="127">
        <f t="shared" ref="AJ547:AJ610" si="177">SUM(AH547:AI547)</f>
        <v>0</v>
      </c>
      <c r="AK547" s="128">
        <f t="shared" si="173"/>
        <v>0</v>
      </c>
      <c r="AL547" s="38">
        <f t="shared" si="168"/>
        <v>0</v>
      </c>
      <c r="AM547" s="63">
        <f t="shared" ref="AM547:AM610" si="178">O547*30%</f>
        <v>18</v>
      </c>
    </row>
    <row r="548" spans="15:39" ht="12.75">
      <c r="O548" s="38">
        <v>60</v>
      </c>
      <c r="P548" s="60">
        <f t="shared" si="169"/>
        <v>0</v>
      </c>
      <c r="Q548" s="42" t="str">
        <f t="shared" si="167"/>
        <v>NIE</v>
      </c>
      <c r="R548" s="43">
        <f t="shared" si="170"/>
        <v>0</v>
      </c>
      <c r="S548" s="44" t="str">
        <f t="shared" si="174"/>
        <v>NIE</v>
      </c>
      <c r="Z548" s="63">
        <f t="shared" si="175"/>
        <v>0</v>
      </c>
      <c r="AA548" s="46">
        <f t="shared" si="171"/>
        <v>0</v>
      </c>
      <c r="AE548" s="64">
        <f t="shared" si="176"/>
        <v>0</v>
      </c>
      <c r="AF548" s="65">
        <f t="shared" si="172"/>
        <v>0</v>
      </c>
      <c r="AJ548" s="127">
        <f t="shared" si="177"/>
        <v>0</v>
      </c>
      <c r="AK548" s="128">
        <f t="shared" si="173"/>
        <v>0</v>
      </c>
      <c r="AL548" s="38">
        <f t="shared" si="168"/>
        <v>0</v>
      </c>
      <c r="AM548" s="63">
        <f t="shared" si="178"/>
        <v>18</v>
      </c>
    </row>
    <row r="549" spans="15:39" ht="12.75">
      <c r="O549" s="38">
        <v>60</v>
      </c>
      <c r="P549" s="60">
        <f t="shared" si="169"/>
        <v>0</v>
      </c>
      <c r="Q549" s="42" t="str">
        <f t="shared" si="167"/>
        <v>NIE</v>
      </c>
      <c r="R549" s="43">
        <f t="shared" si="170"/>
        <v>0</v>
      </c>
      <c r="S549" s="44" t="str">
        <f t="shared" si="174"/>
        <v>NIE</v>
      </c>
      <c r="Z549" s="63">
        <f t="shared" si="175"/>
        <v>0</v>
      </c>
      <c r="AA549" s="46">
        <f t="shared" si="171"/>
        <v>0</v>
      </c>
      <c r="AE549" s="64">
        <f t="shared" si="176"/>
        <v>0</v>
      </c>
      <c r="AF549" s="65">
        <f t="shared" si="172"/>
        <v>0</v>
      </c>
      <c r="AJ549" s="127">
        <f t="shared" si="177"/>
        <v>0</v>
      </c>
      <c r="AK549" s="128">
        <f t="shared" si="173"/>
        <v>0</v>
      </c>
      <c r="AL549" s="38">
        <f t="shared" si="168"/>
        <v>0</v>
      </c>
      <c r="AM549" s="63">
        <f t="shared" si="178"/>
        <v>18</v>
      </c>
    </row>
    <row r="550" spans="15:39" ht="12.75">
      <c r="O550" s="38">
        <v>60</v>
      </c>
      <c r="P550" s="60">
        <f t="shared" si="169"/>
        <v>0</v>
      </c>
      <c r="Q550" s="42" t="str">
        <f t="shared" si="167"/>
        <v>NIE</v>
      </c>
      <c r="R550" s="43">
        <f t="shared" si="170"/>
        <v>0</v>
      </c>
      <c r="S550" s="44" t="str">
        <f t="shared" si="174"/>
        <v>NIE</v>
      </c>
      <c r="Z550" s="63">
        <f t="shared" si="175"/>
        <v>0</v>
      </c>
      <c r="AA550" s="46">
        <f t="shared" si="171"/>
        <v>0</v>
      </c>
      <c r="AE550" s="64">
        <f t="shared" si="176"/>
        <v>0</v>
      </c>
      <c r="AF550" s="65">
        <f t="shared" si="172"/>
        <v>0</v>
      </c>
      <c r="AJ550" s="127">
        <f t="shared" si="177"/>
        <v>0</v>
      </c>
      <c r="AK550" s="128">
        <f t="shared" si="173"/>
        <v>0</v>
      </c>
      <c r="AL550" s="38">
        <f t="shared" si="168"/>
        <v>0</v>
      </c>
      <c r="AM550" s="63">
        <f t="shared" si="178"/>
        <v>18</v>
      </c>
    </row>
    <row r="551" spans="15:39" ht="12.75">
      <c r="O551" s="38">
        <v>60</v>
      </c>
      <c r="P551" s="60">
        <f t="shared" si="169"/>
        <v>0</v>
      </c>
      <c r="Q551" s="42" t="str">
        <f t="shared" si="167"/>
        <v>NIE</v>
      </c>
      <c r="R551" s="43">
        <f t="shared" si="170"/>
        <v>0</v>
      </c>
      <c r="S551" s="44" t="str">
        <f t="shared" si="174"/>
        <v>NIE</v>
      </c>
      <c r="Z551" s="63">
        <f t="shared" si="175"/>
        <v>0</v>
      </c>
      <c r="AA551" s="46">
        <f t="shared" si="171"/>
        <v>0</v>
      </c>
      <c r="AE551" s="64">
        <f t="shared" si="176"/>
        <v>0</v>
      </c>
      <c r="AF551" s="65">
        <f t="shared" si="172"/>
        <v>0</v>
      </c>
      <c r="AJ551" s="127">
        <f t="shared" si="177"/>
        <v>0</v>
      </c>
      <c r="AK551" s="128">
        <f t="shared" si="173"/>
        <v>0</v>
      </c>
      <c r="AL551" s="38">
        <f t="shared" si="168"/>
        <v>0</v>
      </c>
      <c r="AM551" s="63">
        <f t="shared" si="178"/>
        <v>18</v>
      </c>
    </row>
    <row r="552" spans="15:39" ht="12.75">
      <c r="O552" s="38">
        <v>60</v>
      </c>
      <c r="P552" s="60">
        <f t="shared" si="169"/>
        <v>0</v>
      </c>
      <c r="Q552" s="42" t="str">
        <f t="shared" si="167"/>
        <v>NIE</v>
      </c>
      <c r="R552" s="43">
        <f t="shared" si="170"/>
        <v>0</v>
      </c>
      <c r="S552" s="44" t="str">
        <f t="shared" si="174"/>
        <v>NIE</v>
      </c>
      <c r="Z552" s="63">
        <f t="shared" si="175"/>
        <v>0</v>
      </c>
      <c r="AA552" s="46">
        <f t="shared" si="171"/>
        <v>0</v>
      </c>
      <c r="AE552" s="64">
        <f t="shared" si="176"/>
        <v>0</v>
      </c>
      <c r="AF552" s="65">
        <f t="shared" si="172"/>
        <v>0</v>
      </c>
      <c r="AJ552" s="127">
        <f t="shared" si="177"/>
        <v>0</v>
      </c>
      <c r="AK552" s="128">
        <f t="shared" si="173"/>
        <v>0</v>
      </c>
      <c r="AL552" s="38">
        <f t="shared" si="168"/>
        <v>0</v>
      </c>
      <c r="AM552" s="63">
        <f t="shared" si="178"/>
        <v>18</v>
      </c>
    </row>
    <row r="553" spans="15:39" ht="12.75">
      <c r="O553" s="38">
        <v>60</v>
      </c>
      <c r="P553" s="60">
        <f t="shared" si="169"/>
        <v>0</v>
      </c>
      <c r="Q553" s="42" t="str">
        <f t="shared" si="167"/>
        <v>NIE</v>
      </c>
      <c r="R553" s="43">
        <f t="shared" si="170"/>
        <v>0</v>
      </c>
      <c r="S553" s="44" t="str">
        <f t="shared" si="174"/>
        <v>NIE</v>
      </c>
      <c r="Z553" s="63">
        <f t="shared" si="175"/>
        <v>0</v>
      </c>
      <c r="AA553" s="46">
        <f t="shared" si="171"/>
        <v>0</v>
      </c>
      <c r="AE553" s="64">
        <f t="shared" si="176"/>
        <v>0</v>
      </c>
      <c r="AF553" s="65">
        <f t="shared" si="172"/>
        <v>0</v>
      </c>
      <c r="AJ553" s="127">
        <f t="shared" si="177"/>
        <v>0</v>
      </c>
      <c r="AK553" s="128">
        <f t="shared" si="173"/>
        <v>0</v>
      </c>
      <c r="AL553" s="38">
        <f t="shared" si="168"/>
        <v>0</v>
      </c>
      <c r="AM553" s="63">
        <f t="shared" si="178"/>
        <v>18</v>
      </c>
    </row>
    <row r="554" spans="15:39" ht="12.75">
      <c r="O554" s="38">
        <v>60</v>
      </c>
      <c r="P554" s="60">
        <f t="shared" si="169"/>
        <v>0</v>
      </c>
      <c r="Q554" s="42" t="str">
        <f t="shared" si="167"/>
        <v>NIE</v>
      </c>
      <c r="R554" s="43">
        <f t="shared" si="170"/>
        <v>0</v>
      </c>
      <c r="S554" s="44" t="str">
        <f t="shared" si="174"/>
        <v>NIE</v>
      </c>
      <c r="Z554" s="63">
        <f t="shared" si="175"/>
        <v>0</v>
      </c>
      <c r="AA554" s="46">
        <f t="shared" si="171"/>
        <v>0</v>
      </c>
      <c r="AE554" s="64">
        <f t="shared" si="176"/>
        <v>0</v>
      </c>
      <c r="AF554" s="65">
        <f t="shared" si="172"/>
        <v>0</v>
      </c>
      <c r="AJ554" s="127">
        <f t="shared" si="177"/>
        <v>0</v>
      </c>
      <c r="AK554" s="128">
        <f t="shared" si="173"/>
        <v>0</v>
      </c>
      <c r="AL554" s="38">
        <f t="shared" si="168"/>
        <v>0</v>
      </c>
      <c r="AM554" s="63">
        <f t="shared" si="178"/>
        <v>18</v>
      </c>
    </row>
    <row r="555" spans="15:39" ht="12.75">
      <c r="O555" s="38">
        <v>60</v>
      </c>
      <c r="P555" s="60">
        <f t="shared" si="169"/>
        <v>0</v>
      </c>
      <c r="Q555" s="42" t="str">
        <f t="shared" ref="Q555:Q618" si="179">IF(OR(AND(AA555&lt;60%,AF555&lt;60%),AND(AA555&gt;=60%,AF555&lt;60%,AL555&lt;=AM555),AND(AA555&gt;=60%,AF555&gt;=60%,AL555&lt;=AM555),AND(AA555&lt;60%,AF555&gt;=60%,AL555&lt;=AM555)),"NIE","TAK")</f>
        <v>NIE</v>
      </c>
      <c r="R555" s="43">
        <f t="shared" si="170"/>
        <v>0</v>
      </c>
      <c r="S555" s="44" t="str">
        <f t="shared" si="174"/>
        <v>NIE</v>
      </c>
      <c r="Z555" s="63">
        <f t="shared" si="175"/>
        <v>0</v>
      </c>
      <c r="AA555" s="46">
        <f t="shared" si="171"/>
        <v>0</v>
      </c>
      <c r="AE555" s="64">
        <f t="shared" si="176"/>
        <v>0</v>
      </c>
      <c r="AF555" s="65">
        <f t="shared" si="172"/>
        <v>0</v>
      </c>
      <c r="AJ555" s="127">
        <f t="shared" si="177"/>
        <v>0</v>
      </c>
      <c r="AK555" s="128">
        <f t="shared" si="173"/>
        <v>0</v>
      </c>
      <c r="AL555" s="38">
        <f t="shared" si="168"/>
        <v>0</v>
      </c>
      <c r="AM555" s="63">
        <f t="shared" si="178"/>
        <v>18</v>
      </c>
    </row>
    <row r="556" spans="15:39" ht="12.75">
      <c r="O556" s="38">
        <v>60</v>
      </c>
      <c r="P556" s="60">
        <f t="shared" si="169"/>
        <v>0</v>
      </c>
      <c r="Q556" s="42" t="str">
        <f t="shared" si="179"/>
        <v>NIE</v>
      </c>
      <c r="R556" s="43">
        <f t="shared" si="170"/>
        <v>0</v>
      </c>
      <c r="S556" s="44" t="str">
        <f t="shared" si="174"/>
        <v>NIE</v>
      </c>
      <c r="Z556" s="63">
        <f t="shared" si="175"/>
        <v>0</v>
      </c>
      <c r="AA556" s="46">
        <f t="shared" si="171"/>
        <v>0</v>
      </c>
      <c r="AE556" s="64">
        <f t="shared" si="176"/>
        <v>0</v>
      </c>
      <c r="AF556" s="65">
        <f t="shared" si="172"/>
        <v>0</v>
      </c>
      <c r="AJ556" s="127">
        <f t="shared" si="177"/>
        <v>0</v>
      </c>
      <c r="AK556" s="128">
        <f t="shared" si="173"/>
        <v>0</v>
      </c>
      <c r="AL556" s="38">
        <f t="shared" si="168"/>
        <v>0</v>
      </c>
      <c r="AM556" s="63">
        <f t="shared" si="178"/>
        <v>18</v>
      </c>
    </row>
    <row r="557" spans="15:39" ht="12.75">
      <c r="O557" s="38">
        <v>60</v>
      </c>
      <c r="P557" s="60">
        <f t="shared" si="169"/>
        <v>0</v>
      </c>
      <c r="Q557" s="42" t="str">
        <f t="shared" si="179"/>
        <v>NIE</v>
      </c>
      <c r="R557" s="43">
        <f t="shared" si="170"/>
        <v>0</v>
      </c>
      <c r="S557" s="44" t="str">
        <f t="shared" si="174"/>
        <v>NIE</v>
      </c>
      <c r="Z557" s="63">
        <f t="shared" si="175"/>
        <v>0</v>
      </c>
      <c r="AA557" s="46">
        <f t="shared" si="171"/>
        <v>0</v>
      </c>
      <c r="AE557" s="64">
        <f t="shared" si="176"/>
        <v>0</v>
      </c>
      <c r="AF557" s="65">
        <f t="shared" si="172"/>
        <v>0</v>
      </c>
      <c r="AJ557" s="127">
        <f t="shared" si="177"/>
        <v>0</v>
      </c>
      <c r="AK557" s="128">
        <f t="shared" si="173"/>
        <v>0</v>
      </c>
      <c r="AL557" s="38">
        <f t="shared" si="168"/>
        <v>0</v>
      </c>
      <c r="AM557" s="63">
        <f t="shared" si="178"/>
        <v>18</v>
      </c>
    </row>
    <row r="558" spans="15:39" ht="12.75">
      <c r="O558" s="38">
        <v>60</v>
      </c>
      <c r="P558" s="60">
        <f t="shared" si="169"/>
        <v>0</v>
      </c>
      <c r="Q558" s="42" t="str">
        <f t="shared" si="179"/>
        <v>NIE</v>
      </c>
      <c r="R558" s="43">
        <f t="shared" si="170"/>
        <v>0</v>
      </c>
      <c r="S558" s="44" t="str">
        <f t="shared" si="174"/>
        <v>NIE</v>
      </c>
      <c r="Z558" s="63">
        <f t="shared" si="175"/>
        <v>0</v>
      </c>
      <c r="AA558" s="46">
        <f t="shared" si="171"/>
        <v>0</v>
      </c>
      <c r="AE558" s="64">
        <f t="shared" si="176"/>
        <v>0</v>
      </c>
      <c r="AF558" s="65">
        <f t="shared" si="172"/>
        <v>0</v>
      </c>
      <c r="AJ558" s="127">
        <f t="shared" si="177"/>
        <v>0</v>
      </c>
      <c r="AK558" s="128">
        <f t="shared" si="173"/>
        <v>0</v>
      </c>
      <c r="AL558" s="38">
        <f t="shared" si="168"/>
        <v>0</v>
      </c>
      <c r="AM558" s="63">
        <f t="shared" si="178"/>
        <v>18</v>
      </c>
    </row>
    <row r="559" spans="15:39" ht="12.75">
      <c r="O559" s="38">
        <v>60</v>
      </c>
      <c r="P559" s="60">
        <f t="shared" si="169"/>
        <v>0</v>
      </c>
      <c r="Q559" s="42" t="str">
        <f t="shared" si="179"/>
        <v>NIE</v>
      </c>
      <c r="R559" s="43">
        <f t="shared" si="170"/>
        <v>0</v>
      </c>
      <c r="S559" s="44" t="str">
        <f t="shared" si="174"/>
        <v>NIE</v>
      </c>
      <c r="Z559" s="63">
        <f t="shared" si="175"/>
        <v>0</v>
      </c>
      <c r="AA559" s="46">
        <f t="shared" si="171"/>
        <v>0</v>
      </c>
      <c r="AE559" s="64">
        <f t="shared" si="176"/>
        <v>0</v>
      </c>
      <c r="AF559" s="65">
        <f t="shared" si="172"/>
        <v>0</v>
      </c>
      <c r="AJ559" s="127">
        <f t="shared" si="177"/>
        <v>0</v>
      </c>
      <c r="AK559" s="128">
        <f t="shared" si="173"/>
        <v>0</v>
      </c>
      <c r="AL559" s="38">
        <f t="shared" si="168"/>
        <v>0</v>
      </c>
      <c r="AM559" s="63">
        <f t="shared" si="178"/>
        <v>18</v>
      </c>
    </row>
    <row r="560" spans="15:39" ht="12.75">
      <c r="O560" s="38">
        <v>60</v>
      </c>
      <c r="P560" s="60">
        <f t="shared" si="169"/>
        <v>0</v>
      </c>
      <c r="Q560" s="42" t="str">
        <f t="shared" si="179"/>
        <v>NIE</v>
      </c>
      <c r="R560" s="43">
        <f t="shared" si="170"/>
        <v>0</v>
      </c>
      <c r="S560" s="44" t="str">
        <f t="shared" si="174"/>
        <v>NIE</v>
      </c>
      <c r="Z560" s="63">
        <f t="shared" si="175"/>
        <v>0</v>
      </c>
      <c r="AA560" s="46">
        <f t="shared" si="171"/>
        <v>0</v>
      </c>
      <c r="AE560" s="64">
        <f t="shared" si="176"/>
        <v>0</v>
      </c>
      <c r="AF560" s="65">
        <f t="shared" si="172"/>
        <v>0</v>
      </c>
      <c r="AJ560" s="127">
        <f t="shared" si="177"/>
        <v>0</v>
      </c>
      <c r="AK560" s="128">
        <f t="shared" si="173"/>
        <v>0</v>
      </c>
      <c r="AL560" s="38">
        <f t="shared" si="168"/>
        <v>0</v>
      </c>
      <c r="AM560" s="63">
        <f t="shared" si="178"/>
        <v>18</v>
      </c>
    </row>
    <row r="561" spans="15:39" ht="12.75">
      <c r="O561" s="38">
        <v>60</v>
      </c>
      <c r="P561" s="60">
        <f t="shared" si="169"/>
        <v>0</v>
      </c>
      <c r="Q561" s="42" t="str">
        <f t="shared" si="179"/>
        <v>NIE</v>
      </c>
      <c r="R561" s="43">
        <f t="shared" si="170"/>
        <v>0</v>
      </c>
      <c r="S561" s="44" t="str">
        <f t="shared" si="174"/>
        <v>NIE</v>
      </c>
      <c r="Z561" s="63">
        <f t="shared" si="175"/>
        <v>0</v>
      </c>
      <c r="AA561" s="46">
        <f t="shared" si="171"/>
        <v>0</v>
      </c>
      <c r="AE561" s="64">
        <f t="shared" si="176"/>
        <v>0</v>
      </c>
      <c r="AF561" s="65">
        <f t="shared" si="172"/>
        <v>0</v>
      </c>
      <c r="AJ561" s="127">
        <f t="shared" si="177"/>
        <v>0</v>
      </c>
      <c r="AK561" s="128">
        <f t="shared" si="173"/>
        <v>0</v>
      </c>
      <c r="AL561" s="38">
        <f t="shared" si="168"/>
        <v>0</v>
      </c>
      <c r="AM561" s="63">
        <f t="shared" si="178"/>
        <v>18</v>
      </c>
    </row>
    <row r="562" spans="15:39" ht="12.75">
      <c r="O562" s="38">
        <v>60</v>
      </c>
      <c r="P562" s="60">
        <f t="shared" si="169"/>
        <v>0</v>
      </c>
      <c r="Q562" s="42" t="str">
        <f t="shared" si="179"/>
        <v>NIE</v>
      </c>
      <c r="R562" s="43">
        <f t="shared" si="170"/>
        <v>0</v>
      </c>
      <c r="S562" s="44" t="str">
        <f t="shared" si="174"/>
        <v>NIE</v>
      </c>
      <c r="Z562" s="63">
        <f t="shared" si="175"/>
        <v>0</v>
      </c>
      <c r="AA562" s="46">
        <f t="shared" si="171"/>
        <v>0</v>
      </c>
      <c r="AE562" s="64">
        <f t="shared" si="176"/>
        <v>0</v>
      </c>
      <c r="AF562" s="65">
        <f t="shared" si="172"/>
        <v>0</v>
      </c>
      <c r="AJ562" s="127">
        <f t="shared" si="177"/>
        <v>0</v>
      </c>
      <c r="AK562" s="128">
        <f t="shared" si="173"/>
        <v>0</v>
      </c>
      <c r="AL562" s="38">
        <f t="shared" si="168"/>
        <v>0</v>
      </c>
      <c r="AM562" s="63">
        <f t="shared" si="178"/>
        <v>18</v>
      </c>
    </row>
    <row r="563" spans="15:39" ht="12.75">
      <c r="O563" s="38">
        <v>60</v>
      </c>
      <c r="P563" s="60">
        <f t="shared" si="169"/>
        <v>0</v>
      </c>
      <c r="Q563" s="42" t="str">
        <f t="shared" si="179"/>
        <v>NIE</v>
      </c>
      <c r="R563" s="43">
        <f t="shared" si="170"/>
        <v>0</v>
      </c>
      <c r="S563" s="44" t="str">
        <f t="shared" si="174"/>
        <v>NIE</v>
      </c>
      <c r="Z563" s="63">
        <f t="shared" si="175"/>
        <v>0</v>
      </c>
      <c r="AA563" s="46">
        <f t="shared" si="171"/>
        <v>0</v>
      </c>
      <c r="AE563" s="64">
        <f t="shared" si="176"/>
        <v>0</v>
      </c>
      <c r="AF563" s="65">
        <f t="shared" si="172"/>
        <v>0</v>
      </c>
      <c r="AJ563" s="127">
        <f t="shared" si="177"/>
        <v>0</v>
      </c>
      <c r="AK563" s="128">
        <f t="shared" si="173"/>
        <v>0</v>
      </c>
      <c r="AL563" s="38">
        <f t="shared" ref="AL563:AL626" si="180">IF((Z563-AE563)&gt;=0,(Z563-AE563),(Z563-AE563)*(-1))</f>
        <v>0</v>
      </c>
      <c r="AM563" s="63">
        <f t="shared" si="178"/>
        <v>18</v>
      </c>
    </row>
    <row r="564" spans="15:39" ht="12.75">
      <c r="O564" s="38">
        <v>60</v>
      </c>
      <c r="P564" s="60">
        <f t="shared" si="169"/>
        <v>0</v>
      </c>
      <c r="Q564" s="42" t="str">
        <f t="shared" si="179"/>
        <v>NIE</v>
      </c>
      <c r="R564" s="43">
        <f t="shared" si="170"/>
        <v>0</v>
      </c>
      <c r="S564" s="44" t="str">
        <f t="shared" si="174"/>
        <v>NIE</v>
      </c>
      <c r="Z564" s="63">
        <f t="shared" si="175"/>
        <v>0</v>
      </c>
      <c r="AA564" s="46">
        <f t="shared" si="171"/>
        <v>0</v>
      </c>
      <c r="AE564" s="64">
        <f t="shared" si="176"/>
        <v>0</v>
      </c>
      <c r="AF564" s="65">
        <f t="shared" si="172"/>
        <v>0</v>
      </c>
      <c r="AJ564" s="127">
        <f t="shared" si="177"/>
        <v>0</v>
      </c>
      <c r="AK564" s="128">
        <f t="shared" si="173"/>
        <v>0</v>
      </c>
      <c r="AL564" s="38">
        <f t="shared" si="180"/>
        <v>0</v>
      </c>
      <c r="AM564" s="63">
        <f t="shared" si="178"/>
        <v>18</v>
      </c>
    </row>
    <row r="565" spans="15:39" ht="12.75">
      <c r="O565" s="38">
        <v>60</v>
      </c>
      <c r="P565" s="60">
        <f t="shared" si="169"/>
        <v>0</v>
      </c>
      <c r="Q565" s="42" t="str">
        <f t="shared" si="179"/>
        <v>NIE</v>
      </c>
      <c r="R565" s="43">
        <f t="shared" si="170"/>
        <v>0</v>
      </c>
      <c r="S565" s="44" t="str">
        <f t="shared" si="174"/>
        <v>NIE</v>
      </c>
      <c r="Z565" s="63">
        <f t="shared" si="175"/>
        <v>0</v>
      </c>
      <c r="AA565" s="46">
        <f t="shared" si="171"/>
        <v>0</v>
      </c>
      <c r="AE565" s="64">
        <f t="shared" si="176"/>
        <v>0</v>
      </c>
      <c r="AF565" s="65">
        <f t="shared" si="172"/>
        <v>0</v>
      </c>
      <c r="AJ565" s="127">
        <f t="shared" si="177"/>
        <v>0</v>
      </c>
      <c r="AK565" s="128">
        <f t="shared" si="173"/>
        <v>0</v>
      </c>
      <c r="AL565" s="38">
        <f t="shared" si="180"/>
        <v>0</v>
      </c>
      <c r="AM565" s="63">
        <f t="shared" si="178"/>
        <v>18</v>
      </c>
    </row>
    <row r="566" spans="15:39" ht="12.75">
      <c r="O566" s="38">
        <v>60</v>
      </c>
      <c r="P566" s="60">
        <f t="shared" si="169"/>
        <v>0</v>
      </c>
      <c r="Q566" s="42" t="str">
        <f t="shared" si="179"/>
        <v>NIE</v>
      </c>
      <c r="R566" s="43">
        <f t="shared" si="170"/>
        <v>0</v>
      </c>
      <c r="S566" s="44" t="str">
        <f t="shared" si="174"/>
        <v>NIE</v>
      </c>
      <c r="Z566" s="63">
        <f t="shared" si="175"/>
        <v>0</v>
      </c>
      <c r="AA566" s="46">
        <f t="shared" si="171"/>
        <v>0</v>
      </c>
      <c r="AE566" s="64">
        <f t="shared" si="176"/>
        <v>0</v>
      </c>
      <c r="AF566" s="65">
        <f t="shared" si="172"/>
        <v>0</v>
      </c>
      <c r="AJ566" s="127">
        <f t="shared" si="177"/>
        <v>0</v>
      </c>
      <c r="AK566" s="128">
        <f t="shared" si="173"/>
        <v>0</v>
      </c>
      <c r="AL566" s="38">
        <f t="shared" si="180"/>
        <v>0</v>
      </c>
      <c r="AM566" s="63">
        <f t="shared" si="178"/>
        <v>18</v>
      </c>
    </row>
    <row r="567" spans="15:39" ht="12.75">
      <c r="O567" s="38">
        <v>60</v>
      </c>
      <c r="P567" s="60">
        <f t="shared" si="169"/>
        <v>0</v>
      </c>
      <c r="Q567" s="42" t="str">
        <f t="shared" si="179"/>
        <v>NIE</v>
      </c>
      <c r="R567" s="43">
        <f t="shared" si="170"/>
        <v>0</v>
      </c>
      <c r="S567" s="44" t="str">
        <f t="shared" si="174"/>
        <v>NIE</v>
      </c>
      <c r="Z567" s="63">
        <f t="shared" si="175"/>
        <v>0</v>
      </c>
      <c r="AA567" s="46">
        <f t="shared" si="171"/>
        <v>0</v>
      </c>
      <c r="AE567" s="64">
        <f t="shared" si="176"/>
        <v>0</v>
      </c>
      <c r="AF567" s="65">
        <f t="shared" si="172"/>
        <v>0</v>
      </c>
      <c r="AJ567" s="127">
        <f t="shared" si="177"/>
        <v>0</v>
      </c>
      <c r="AK567" s="128">
        <f t="shared" si="173"/>
        <v>0</v>
      </c>
      <c r="AL567" s="38">
        <f t="shared" si="180"/>
        <v>0</v>
      </c>
      <c r="AM567" s="63">
        <f t="shared" si="178"/>
        <v>18</v>
      </c>
    </row>
    <row r="568" spans="15:39" ht="12.75">
      <c r="O568" s="38">
        <v>60</v>
      </c>
      <c r="P568" s="60">
        <f t="shared" si="169"/>
        <v>0</v>
      </c>
      <c r="Q568" s="42" t="str">
        <f t="shared" si="179"/>
        <v>NIE</v>
      </c>
      <c r="R568" s="43">
        <f t="shared" si="170"/>
        <v>0</v>
      </c>
      <c r="S568" s="44" t="str">
        <f t="shared" si="174"/>
        <v>NIE</v>
      </c>
      <c r="Z568" s="63">
        <f t="shared" si="175"/>
        <v>0</v>
      </c>
      <c r="AA568" s="46">
        <f t="shared" si="171"/>
        <v>0</v>
      </c>
      <c r="AE568" s="64">
        <f t="shared" si="176"/>
        <v>0</v>
      </c>
      <c r="AF568" s="65">
        <f t="shared" si="172"/>
        <v>0</v>
      </c>
      <c r="AJ568" s="127">
        <f t="shared" si="177"/>
        <v>0</v>
      </c>
      <c r="AK568" s="128">
        <f t="shared" si="173"/>
        <v>0</v>
      </c>
      <c r="AL568" s="38">
        <f t="shared" si="180"/>
        <v>0</v>
      </c>
      <c r="AM568" s="63">
        <f t="shared" si="178"/>
        <v>18</v>
      </c>
    </row>
    <row r="569" spans="15:39" ht="12.75">
      <c r="O569" s="38">
        <v>60</v>
      </c>
      <c r="P569" s="60">
        <f t="shared" si="169"/>
        <v>0</v>
      </c>
      <c r="Q569" s="42" t="str">
        <f t="shared" si="179"/>
        <v>NIE</v>
      </c>
      <c r="R569" s="43">
        <f t="shared" si="170"/>
        <v>0</v>
      </c>
      <c r="S569" s="44" t="str">
        <f t="shared" si="174"/>
        <v>NIE</v>
      </c>
      <c r="Z569" s="63">
        <f t="shared" si="175"/>
        <v>0</v>
      </c>
      <c r="AA569" s="46">
        <f t="shared" si="171"/>
        <v>0</v>
      </c>
      <c r="AE569" s="64">
        <f t="shared" si="176"/>
        <v>0</v>
      </c>
      <c r="AF569" s="65">
        <f t="shared" si="172"/>
        <v>0</v>
      </c>
      <c r="AJ569" s="127">
        <f t="shared" si="177"/>
        <v>0</v>
      </c>
      <c r="AK569" s="128">
        <f t="shared" si="173"/>
        <v>0</v>
      </c>
      <c r="AL569" s="38">
        <f t="shared" si="180"/>
        <v>0</v>
      </c>
      <c r="AM569" s="63">
        <f t="shared" si="178"/>
        <v>18</v>
      </c>
    </row>
    <row r="570" spans="15:39" ht="12.75">
      <c r="O570" s="38">
        <v>60</v>
      </c>
      <c r="P570" s="60">
        <f t="shared" si="169"/>
        <v>0</v>
      </c>
      <c r="Q570" s="42" t="str">
        <f t="shared" si="179"/>
        <v>NIE</v>
      </c>
      <c r="R570" s="43">
        <f t="shared" si="170"/>
        <v>0</v>
      </c>
      <c r="S570" s="44" t="str">
        <f t="shared" si="174"/>
        <v>NIE</v>
      </c>
      <c r="Z570" s="63">
        <f t="shared" si="175"/>
        <v>0</v>
      </c>
      <c r="AA570" s="46">
        <f t="shared" si="171"/>
        <v>0</v>
      </c>
      <c r="AE570" s="64">
        <f t="shared" si="176"/>
        <v>0</v>
      </c>
      <c r="AF570" s="65">
        <f t="shared" si="172"/>
        <v>0</v>
      </c>
      <c r="AJ570" s="127">
        <f t="shared" si="177"/>
        <v>0</v>
      </c>
      <c r="AK570" s="128">
        <f t="shared" si="173"/>
        <v>0</v>
      </c>
      <c r="AL570" s="38">
        <f t="shared" si="180"/>
        <v>0</v>
      </c>
      <c r="AM570" s="63">
        <f t="shared" si="178"/>
        <v>18</v>
      </c>
    </row>
    <row r="571" spans="15:39" ht="12.75">
      <c r="O571" s="38">
        <v>60</v>
      </c>
      <c r="P571" s="60">
        <f t="shared" si="169"/>
        <v>0</v>
      </c>
      <c r="Q571" s="42" t="str">
        <f t="shared" si="179"/>
        <v>NIE</v>
      </c>
      <c r="R571" s="43">
        <f t="shared" si="170"/>
        <v>0</v>
      </c>
      <c r="S571" s="44" t="str">
        <f t="shared" si="174"/>
        <v>NIE</v>
      </c>
      <c r="Z571" s="63">
        <f t="shared" si="175"/>
        <v>0</v>
      </c>
      <c r="AA571" s="46">
        <f t="shared" si="171"/>
        <v>0</v>
      </c>
      <c r="AE571" s="64">
        <f t="shared" si="176"/>
        <v>0</v>
      </c>
      <c r="AF571" s="65">
        <f t="shared" si="172"/>
        <v>0</v>
      </c>
      <c r="AJ571" s="127">
        <f t="shared" si="177"/>
        <v>0</v>
      </c>
      <c r="AK571" s="128">
        <f t="shared" si="173"/>
        <v>0</v>
      </c>
      <c r="AL571" s="38">
        <f t="shared" si="180"/>
        <v>0</v>
      </c>
      <c r="AM571" s="63">
        <f t="shared" si="178"/>
        <v>18</v>
      </c>
    </row>
    <row r="572" spans="15:39" ht="12.75">
      <c r="O572" s="38">
        <v>60</v>
      </c>
      <c r="P572" s="60">
        <f t="shared" si="169"/>
        <v>0</v>
      </c>
      <c r="Q572" s="42" t="str">
        <f t="shared" si="179"/>
        <v>NIE</v>
      </c>
      <c r="R572" s="43">
        <f t="shared" si="170"/>
        <v>0</v>
      </c>
      <c r="S572" s="44" t="str">
        <f t="shared" si="174"/>
        <v>NIE</v>
      </c>
      <c r="Z572" s="63">
        <f t="shared" si="175"/>
        <v>0</v>
      </c>
      <c r="AA572" s="46">
        <f t="shared" si="171"/>
        <v>0</v>
      </c>
      <c r="AE572" s="64">
        <f t="shared" si="176"/>
        <v>0</v>
      </c>
      <c r="AF572" s="65">
        <f t="shared" si="172"/>
        <v>0</v>
      </c>
      <c r="AJ572" s="127">
        <f t="shared" si="177"/>
        <v>0</v>
      </c>
      <c r="AK572" s="128">
        <f t="shared" si="173"/>
        <v>0</v>
      </c>
      <c r="AL572" s="38">
        <f t="shared" si="180"/>
        <v>0</v>
      </c>
      <c r="AM572" s="63">
        <f t="shared" si="178"/>
        <v>18</v>
      </c>
    </row>
    <row r="573" spans="15:39" ht="12.75">
      <c r="O573" s="38">
        <v>60</v>
      </c>
      <c r="P573" s="60">
        <f t="shared" si="169"/>
        <v>0</v>
      </c>
      <c r="Q573" s="42" t="str">
        <f t="shared" si="179"/>
        <v>NIE</v>
      </c>
      <c r="R573" s="43">
        <f t="shared" si="170"/>
        <v>0</v>
      </c>
      <c r="S573" s="44" t="str">
        <f t="shared" si="174"/>
        <v>NIE</v>
      </c>
      <c r="Z573" s="63">
        <f t="shared" si="175"/>
        <v>0</v>
      </c>
      <c r="AA573" s="46">
        <f t="shared" si="171"/>
        <v>0</v>
      </c>
      <c r="AE573" s="64">
        <f t="shared" si="176"/>
        <v>0</v>
      </c>
      <c r="AF573" s="65">
        <f t="shared" si="172"/>
        <v>0</v>
      </c>
      <c r="AJ573" s="127">
        <f t="shared" si="177"/>
        <v>0</v>
      </c>
      <c r="AK573" s="128">
        <f t="shared" si="173"/>
        <v>0</v>
      </c>
      <c r="AL573" s="38">
        <f t="shared" si="180"/>
        <v>0</v>
      </c>
      <c r="AM573" s="63">
        <f t="shared" si="178"/>
        <v>18</v>
      </c>
    </row>
    <row r="574" spans="15:39" ht="12.75">
      <c r="O574" s="38">
        <v>60</v>
      </c>
      <c r="P574" s="60">
        <f t="shared" si="169"/>
        <v>0</v>
      </c>
      <c r="Q574" s="42" t="str">
        <f t="shared" si="179"/>
        <v>NIE</v>
      </c>
      <c r="R574" s="43">
        <f t="shared" si="170"/>
        <v>0</v>
      </c>
      <c r="S574" s="44" t="str">
        <f t="shared" si="174"/>
        <v>NIE</v>
      </c>
      <c r="Z574" s="63">
        <f t="shared" si="175"/>
        <v>0</v>
      </c>
      <c r="AA574" s="46">
        <f t="shared" si="171"/>
        <v>0</v>
      </c>
      <c r="AE574" s="64">
        <f t="shared" si="176"/>
        <v>0</v>
      </c>
      <c r="AF574" s="65">
        <f t="shared" si="172"/>
        <v>0</v>
      </c>
      <c r="AJ574" s="127">
        <f t="shared" si="177"/>
        <v>0</v>
      </c>
      <c r="AK574" s="128">
        <f t="shared" si="173"/>
        <v>0</v>
      </c>
      <c r="AL574" s="38">
        <f t="shared" si="180"/>
        <v>0</v>
      </c>
      <c r="AM574" s="63">
        <f t="shared" si="178"/>
        <v>18</v>
      </c>
    </row>
    <row r="575" spans="15:39" ht="12.75">
      <c r="O575" s="38">
        <v>60</v>
      </c>
      <c r="P575" s="60">
        <f t="shared" si="169"/>
        <v>0</v>
      </c>
      <c r="Q575" s="42" t="str">
        <f t="shared" si="179"/>
        <v>NIE</v>
      </c>
      <c r="R575" s="43">
        <f t="shared" si="170"/>
        <v>0</v>
      </c>
      <c r="S575" s="44" t="str">
        <f t="shared" si="174"/>
        <v>NIE</v>
      </c>
      <c r="Z575" s="63">
        <f t="shared" si="175"/>
        <v>0</v>
      </c>
      <c r="AA575" s="46">
        <f t="shared" si="171"/>
        <v>0</v>
      </c>
      <c r="AE575" s="64">
        <f t="shared" si="176"/>
        <v>0</v>
      </c>
      <c r="AF575" s="65">
        <f t="shared" si="172"/>
        <v>0</v>
      </c>
      <c r="AJ575" s="127">
        <f t="shared" si="177"/>
        <v>0</v>
      </c>
      <c r="AK575" s="128">
        <f t="shared" si="173"/>
        <v>0</v>
      </c>
      <c r="AL575" s="38">
        <f t="shared" si="180"/>
        <v>0</v>
      </c>
      <c r="AM575" s="63">
        <f t="shared" si="178"/>
        <v>18</v>
      </c>
    </row>
    <row r="576" spans="15:39" ht="12.75">
      <c r="O576" s="38">
        <v>60</v>
      </c>
      <c r="P576" s="60">
        <f t="shared" si="169"/>
        <v>0</v>
      </c>
      <c r="Q576" s="42" t="str">
        <f t="shared" si="179"/>
        <v>NIE</v>
      </c>
      <c r="R576" s="43">
        <f t="shared" si="170"/>
        <v>0</v>
      </c>
      <c r="S576" s="44" t="str">
        <f t="shared" si="174"/>
        <v>NIE</v>
      </c>
      <c r="Z576" s="63">
        <f t="shared" si="175"/>
        <v>0</v>
      </c>
      <c r="AA576" s="46">
        <f t="shared" si="171"/>
        <v>0</v>
      </c>
      <c r="AE576" s="64">
        <f t="shared" si="176"/>
        <v>0</v>
      </c>
      <c r="AF576" s="65">
        <f t="shared" si="172"/>
        <v>0</v>
      </c>
      <c r="AJ576" s="127">
        <f t="shared" si="177"/>
        <v>0</v>
      </c>
      <c r="AK576" s="128">
        <f t="shared" si="173"/>
        <v>0</v>
      </c>
      <c r="AL576" s="38">
        <f t="shared" si="180"/>
        <v>0</v>
      </c>
      <c r="AM576" s="63">
        <f t="shared" si="178"/>
        <v>18</v>
      </c>
    </row>
    <row r="577" spans="15:39" ht="12.75">
      <c r="O577" s="38">
        <v>60</v>
      </c>
      <c r="P577" s="60">
        <f t="shared" si="169"/>
        <v>0</v>
      </c>
      <c r="Q577" s="42" t="str">
        <f t="shared" si="179"/>
        <v>NIE</v>
      </c>
      <c r="R577" s="43">
        <f t="shared" si="170"/>
        <v>0</v>
      </c>
      <c r="S577" s="44" t="str">
        <f t="shared" si="174"/>
        <v>NIE</v>
      </c>
      <c r="Z577" s="63">
        <f t="shared" si="175"/>
        <v>0</v>
      </c>
      <c r="AA577" s="46">
        <f t="shared" si="171"/>
        <v>0</v>
      </c>
      <c r="AE577" s="64">
        <f t="shared" si="176"/>
        <v>0</v>
      </c>
      <c r="AF577" s="65">
        <f t="shared" si="172"/>
        <v>0</v>
      </c>
      <c r="AJ577" s="127">
        <f t="shared" si="177"/>
        <v>0</v>
      </c>
      <c r="AK577" s="128">
        <f t="shared" si="173"/>
        <v>0</v>
      </c>
      <c r="AL577" s="38">
        <f t="shared" si="180"/>
        <v>0</v>
      </c>
      <c r="AM577" s="63">
        <f t="shared" si="178"/>
        <v>18</v>
      </c>
    </row>
    <row r="578" spans="15:39" ht="12.75">
      <c r="O578" s="38">
        <v>60</v>
      </c>
      <c r="P578" s="60">
        <f t="shared" si="169"/>
        <v>0</v>
      </c>
      <c r="Q578" s="42" t="str">
        <f t="shared" si="179"/>
        <v>NIE</v>
      </c>
      <c r="R578" s="43">
        <f t="shared" si="170"/>
        <v>0</v>
      </c>
      <c r="S578" s="44" t="str">
        <f t="shared" si="174"/>
        <v>NIE</v>
      </c>
      <c r="Z578" s="63">
        <f t="shared" si="175"/>
        <v>0</v>
      </c>
      <c r="AA578" s="46">
        <f t="shared" si="171"/>
        <v>0</v>
      </c>
      <c r="AE578" s="64">
        <f t="shared" si="176"/>
        <v>0</v>
      </c>
      <c r="AF578" s="65">
        <f t="shared" si="172"/>
        <v>0</v>
      </c>
      <c r="AJ578" s="127">
        <f t="shared" si="177"/>
        <v>0</v>
      </c>
      <c r="AK578" s="128">
        <f t="shared" si="173"/>
        <v>0</v>
      </c>
      <c r="AL578" s="38">
        <f t="shared" si="180"/>
        <v>0</v>
      </c>
      <c r="AM578" s="63">
        <f t="shared" si="178"/>
        <v>18</v>
      </c>
    </row>
    <row r="579" spans="15:39" ht="12.75">
      <c r="O579" s="38">
        <v>60</v>
      </c>
      <c r="P579" s="60">
        <f t="shared" si="169"/>
        <v>0</v>
      </c>
      <c r="Q579" s="42" t="str">
        <f t="shared" si="179"/>
        <v>NIE</v>
      </c>
      <c r="R579" s="43">
        <f t="shared" si="170"/>
        <v>0</v>
      </c>
      <c r="S579" s="44" t="str">
        <f t="shared" si="174"/>
        <v>NIE</v>
      </c>
      <c r="Z579" s="63">
        <f t="shared" si="175"/>
        <v>0</v>
      </c>
      <c r="AA579" s="46">
        <f t="shared" si="171"/>
        <v>0</v>
      </c>
      <c r="AE579" s="64">
        <f t="shared" si="176"/>
        <v>0</v>
      </c>
      <c r="AF579" s="65">
        <f t="shared" si="172"/>
        <v>0</v>
      </c>
      <c r="AJ579" s="127">
        <f t="shared" si="177"/>
        <v>0</v>
      </c>
      <c r="AK579" s="128">
        <f t="shared" si="173"/>
        <v>0</v>
      </c>
      <c r="AL579" s="38">
        <f t="shared" si="180"/>
        <v>0</v>
      </c>
      <c r="AM579" s="63">
        <f t="shared" si="178"/>
        <v>18</v>
      </c>
    </row>
    <row r="580" spans="15:39" ht="12.75">
      <c r="O580" s="38">
        <v>60</v>
      </c>
      <c r="P580" s="60">
        <f t="shared" si="169"/>
        <v>0</v>
      </c>
      <c r="Q580" s="42" t="str">
        <f t="shared" si="179"/>
        <v>NIE</v>
      </c>
      <c r="R580" s="43">
        <f t="shared" si="170"/>
        <v>0</v>
      </c>
      <c r="S580" s="44" t="str">
        <f t="shared" si="174"/>
        <v>NIE</v>
      </c>
      <c r="Z580" s="63">
        <f t="shared" si="175"/>
        <v>0</v>
      </c>
      <c r="AA580" s="46">
        <f t="shared" si="171"/>
        <v>0</v>
      </c>
      <c r="AE580" s="64">
        <f t="shared" si="176"/>
        <v>0</v>
      </c>
      <c r="AF580" s="65">
        <f t="shared" si="172"/>
        <v>0</v>
      </c>
      <c r="AJ580" s="127">
        <f t="shared" si="177"/>
        <v>0</v>
      </c>
      <c r="AK580" s="128">
        <f t="shared" si="173"/>
        <v>0</v>
      </c>
      <c r="AL580" s="38">
        <f t="shared" si="180"/>
        <v>0</v>
      </c>
      <c r="AM580" s="63">
        <f t="shared" si="178"/>
        <v>18</v>
      </c>
    </row>
    <row r="581" spans="15:39" ht="12.75">
      <c r="O581" s="38">
        <v>60</v>
      </c>
      <c r="P581" s="60">
        <f t="shared" si="169"/>
        <v>0</v>
      </c>
      <c r="Q581" s="42" t="str">
        <f t="shared" si="179"/>
        <v>NIE</v>
      </c>
      <c r="R581" s="43">
        <f t="shared" si="170"/>
        <v>0</v>
      </c>
      <c r="S581" s="44" t="str">
        <f t="shared" si="174"/>
        <v>NIE</v>
      </c>
      <c r="Z581" s="63">
        <f t="shared" si="175"/>
        <v>0</v>
      </c>
      <c r="AA581" s="46">
        <f t="shared" si="171"/>
        <v>0</v>
      </c>
      <c r="AE581" s="64">
        <f t="shared" si="176"/>
        <v>0</v>
      </c>
      <c r="AF581" s="65">
        <f t="shared" si="172"/>
        <v>0</v>
      </c>
      <c r="AJ581" s="127">
        <f t="shared" si="177"/>
        <v>0</v>
      </c>
      <c r="AK581" s="128">
        <f t="shared" si="173"/>
        <v>0</v>
      </c>
      <c r="AL581" s="38">
        <f t="shared" si="180"/>
        <v>0</v>
      </c>
      <c r="AM581" s="63">
        <f t="shared" si="178"/>
        <v>18</v>
      </c>
    </row>
    <row r="582" spans="15:39" ht="12.75">
      <c r="O582" s="38">
        <v>60</v>
      </c>
      <c r="P582" s="60">
        <f t="shared" si="169"/>
        <v>0</v>
      </c>
      <c r="Q582" s="42" t="str">
        <f t="shared" si="179"/>
        <v>NIE</v>
      </c>
      <c r="R582" s="43">
        <f t="shared" si="170"/>
        <v>0</v>
      </c>
      <c r="S582" s="44" t="str">
        <f t="shared" si="174"/>
        <v>NIE</v>
      </c>
      <c r="Z582" s="63">
        <f t="shared" si="175"/>
        <v>0</v>
      </c>
      <c r="AA582" s="46">
        <f t="shared" si="171"/>
        <v>0</v>
      </c>
      <c r="AE582" s="64">
        <f t="shared" si="176"/>
        <v>0</v>
      </c>
      <c r="AF582" s="65">
        <f t="shared" si="172"/>
        <v>0</v>
      </c>
      <c r="AJ582" s="127">
        <f t="shared" si="177"/>
        <v>0</v>
      </c>
      <c r="AK582" s="128">
        <f t="shared" si="173"/>
        <v>0</v>
      </c>
      <c r="AL582" s="38">
        <f t="shared" si="180"/>
        <v>0</v>
      </c>
      <c r="AM582" s="63">
        <f t="shared" si="178"/>
        <v>18</v>
      </c>
    </row>
    <row r="583" spans="15:39" ht="12.75">
      <c r="O583" s="38">
        <v>60</v>
      </c>
      <c r="P583" s="60">
        <f t="shared" si="169"/>
        <v>0</v>
      </c>
      <c r="Q583" s="42" t="str">
        <f t="shared" si="179"/>
        <v>NIE</v>
      </c>
      <c r="R583" s="43">
        <f t="shared" si="170"/>
        <v>0</v>
      </c>
      <c r="S583" s="44" t="str">
        <f t="shared" si="174"/>
        <v>NIE</v>
      </c>
      <c r="Z583" s="63">
        <f t="shared" si="175"/>
        <v>0</v>
      </c>
      <c r="AA583" s="46">
        <f t="shared" si="171"/>
        <v>0</v>
      </c>
      <c r="AE583" s="64">
        <f t="shared" si="176"/>
        <v>0</v>
      </c>
      <c r="AF583" s="65">
        <f t="shared" si="172"/>
        <v>0</v>
      </c>
      <c r="AJ583" s="127">
        <f t="shared" si="177"/>
        <v>0</v>
      </c>
      <c r="AK583" s="128">
        <f t="shared" si="173"/>
        <v>0</v>
      </c>
      <c r="AL583" s="38">
        <f t="shared" si="180"/>
        <v>0</v>
      </c>
      <c r="AM583" s="63">
        <f t="shared" si="178"/>
        <v>18</v>
      </c>
    </row>
    <row r="584" spans="15:39" ht="12.75">
      <c r="O584" s="38">
        <v>60</v>
      </c>
      <c r="P584" s="60">
        <f t="shared" si="169"/>
        <v>0</v>
      </c>
      <c r="Q584" s="42" t="str">
        <f t="shared" si="179"/>
        <v>NIE</v>
      </c>
      <c r="R584" s="43">
        <f t="shared" si="170"/>
        <v>0</v>
      </c>
      <c r="S584" s="44" t="str">
        <f t="shared" si="174"/>
        <v>NIE</v>
      </c>
      <c r="Z584" s="63">
        <f t="shared" si="175"/>
        <v>0</v>
      </c>
      <c r="AA584" s="46">
        <f t="shared" si="171"/>
        <v>0</v>
      </c>
      <c r="AE584" s="64">
        <f t="shared" si="176"/>
        <v>0</v>
      </c>
      <c r="AF584" s="65">
        <f t="shared" si="172"/>
        <v>0</v>
      </c>
      <c r="AJ584" s="127">
        <f t="shared" si="177"/>
        <v>0</v>
      </c>
      <c r="AK584" s="128">
        <f t="shared" si="173"/>
        <v>0</v>
      </c>
      <c r="AL584" s="38">
        <f t="shared" si="180"/>
        <v>0</v>
      </c>
      <c r="AM584" s="63">
        <f t="shared" si="178"/>
        <v>18</v>
      </c>
    </row>
    <row r="585" spans="15:39" ht="12.75">
      <c r="O585" s="38">
        <v>60</v>
      </c>
      <c r="P585" s="60">
        <f t="shared" si="169"/>
        <v>0</v>
      </c>
      <c r="Q585" s="42" t="str">
        <f t="shared" si="179"/>
        <v>NIE</v>
      </c>
      <c r="R585" s="43">
        <f t="shared" si="170"/>
        <v>0</v>
      </c>
      <c r="S585" s="44" t="str">
        <f t="shared" si="174"/>
        <v>NIE</v>
      </c>
      <c r="Z585" s="63">
        <f t="shared" si="175"/>
        <v>0</v>
      </c>
      <c r="AA585" s="46">
        <f t="shared" si="171"/>
        <v>0</v>
      </c>
      <c r="AE585" s="64">
        <f t="shared" si="176"/>
        <v>0</v>
      </c>
      <c r="AF585" s="65">
        <f t="shared" si="172"/>
        <v>0</v>
      </c>
      <c r="AJ585" s="127">
        <f t="shared" si="177"/>
        <v>0</v>
      </c>
      <c r="AK585" s="128">
        <f t="shared" si="173"/>
        <v>0</v>
      </c>
      <c r="AL585" s="38">
        <f t="shared" si="180"/>
        <v>0</v>
      </c>
      <c r="AM585" s="63">
        <f t="shared" si="178"/>
        <v>18</v>
      </c>
    </row>
    <row r="586" spans="15:39" ht="12.75">
      <c r="O586" s="38">
        <v>60</v>
      </c>
      <c r="P586" s="60">
        <f t="shared" si="169"/>
        <v>0</v>
      </c>
      <c r="Q586" s="42" t="str">
        <f t="shared" si="179"/>
        <v>NIE</v>
      </c>
      <c r="R586" s="43">
        <f t="shared" si="170"/>
        <v>0</v>
      </c>
      <c r="S586" s="44" t="str">
        <f t="shared" si="174"/>
        <v>NIE</v>
      </c>
      <c r="Z586" s="63">
        <f t="shared" si="175"/>
        <v>0</v>
      </c>
      <c r="AA586" s="46">
        <f t="shared" si="171"/>
        <v>0</v>
      </c>
      <c r="AE586" s="64">
        <f t="shared" si="176"/>
        <v>0</v>
      </c>
      <c r="AF586" s="65">
        <f t="shared" si="172"/>
        <v>0</v>
      </c>
      <c r="AJ586" s="127">
        <f t="shared" si="177"/>
        <v>0</v>
      </c>
      <c r="AK586" s="128">
        <f t="shared" si="173"/>
        <v>0</v>
      </c>
      <c r="AL586" s="38">
        <f t="shared" si="180"/>
        <v>0</v>
      </c>
      <c r="AM586" s="63">
        <f t="shared" si="178"/>
        <v>18</v>
      </c>
    </row>
    <row r="587" spans="15:39" ht="12.75">
      <c r="O587" s="38">
        <v>60</v>
      </c>
      <c r="P587" s="60">
        <f t="shared" si="169"/>
        <v>0</v>
      </c>
      <c r="Q587" s="42" t="str">
        <f t="shared" si="179"/>
        <v>NIE</v>
      </c>
      <c r="R587" s="43">
        <f t="shared" si="170"/>
        <v>0</v>
      </c>
      <c r="S587" s="44" t="str">
        <f t="shared" si="174"/>
        <v>NIE</v>
      </c>
      <c r="Z587" s="63">
        <f t="shared" si="175"/>
        <v>0</v>
      </c>
      <c r="AA587" s="46">
        <f t="shared" si="171"/>
        <v>0</v>
      </c>
      <c r="AE587" s="64">
        <f t="shared" si="176"/>
        <v>0</v>
      </c>
      <c r="AF587" s="65">
        <f t="shared" si="172"/>
        <v>0</v>
      </c>
      <c r="AJ587" s="127">
        <f t="shared" si="177"/>
        <v>0</v>
      </c>
      <c r="AK587" s="128">
        <f t="shared" si="173"/>
        <v>0</v>
      </c>
      <c r="AL587" s="38">
        <f t="shared" si="180"/>
        <v>0</v>
      </c>
      <c r="AM587" s="63">
        <f t="shared" si="178"/>
        <v>18</v>
      </c>
    </row>
    <row r="588" spans="15:39" ht="12.75">
      <c r="O588" s="38">
        <v>60</v>
      </c>
      <c r="P588" s="60">
        <f t="shared" si="169"/>
        <v>0</v>
      </c>
      <c r="Q588" s="42" t="str">
        <f t="shared" si="179"/>
        <v>NIE</v>
      </c>
      <c r="R588" s="43">
        <f t="shared" si="170"/>
        <v>0</v>
      </c>
      <c r="S588" s="44" t="str">
        <f t="shared" si="174"/>
        <v>NIE</v>
      </c>
      <c r="Z588" s="63">
        <f t="shared" si="175"/>
        <v>0</v>
      </c>
      <c r="AA588" s="46">
        <f t="shared" si="171"/>
        <v>0</v>
      </c>
      <c r="AE588" s="64">
        <f t="shared" si="176"/>
        <v>0</v>
      </c>
      <c r="AF588" s="65">
        <f t="shared" si="172"/>
        <v>0</v>
      </c>
      <c r="AJ588" s="127">
        <f t="shared" si="177"/>
        <v>0</v>
      </c>
      <c r="AK588" s="128">
        <f t="shared" si="173"/>
        <v>0</v>
      </c>
      <c r="AL588" s="38">
        <f t="shared" si="180"/>
        <v>0</v>
      </c>
      <c r="AM588" s="63">
        <f t="shared" si="178"/>
        <v>18</v>
      </c>
    </row>
    <row r="589" spans="15:39" ht="12.75">
      <c r="O589" s="38">
        <v>60</v>
      </c>
      <c r="P589" s="60">
        <f t="shared" si="169"/>
        <v>0</v>
      </c>
      <c r="Q589" s="42" t="str">
        <f t="shared" si="179"/>
        <v>NIE</v>
      </c>
      <c r="R589" s="43">
        <f t="shared" si="170"/>
        <v>0</v>
      </c>
      <c r="S589" s="44" t="str">
        <f t="shared" si="174"/>
        <v>NIE</v>
      </c>
      <c r="Z589" s="63">
        <f t="shared" si="175"/>
        <v>0</v>
      </c>
      <c r="AA589" s="46">
        <f t="shared" si="171"/>
        <v>0</v>
      </c>
      <c r="AE589" s="64">
        <f t="shared" si="176"/>
        <v>0</v>
      </c>
      <c r="AF589" s="65">
        <f t="shared" si="172"/>
        <v>0</v>
      </c>
      <c r="AJ589" s="127">
        <f t="shared" si="177"/>
        <v>0</v>
      </c>
      <c r="AK589" s="128">
        <f t="shared" si="173"/>
        <v>0</v>
      </c>
      <c r="AL589" s="38">
        <f t="shared" si="180"/>
        <v>0</v>
      </c>
      <c r="AM589" s="63">
        <f t="shared" si="178"/>
        <v>18</v>
      </c>
    </row>
    <row r="590" spans="15:39" ht="12.75">
      <c r="O590" s="38">
        <v>60</v>
      </c>
      <c r="P590" s="60">
        <f t="shared" si="169"/>
        <v>0</v>
      </c>
      <c r="Q590" s="42" t="str">
        <f t="shared" si="179"/>
        <v>NIE</v>
      </c>
      <c r="R590" s="43">
        <f t="shared" si="170"/>
        <v>0</v>
      </c>
      <c r="S590" s="44" t="str">
        <f t="shared" si="174"/>
        <v>NIE</v>
      </c>
      <c r="Z590" s="63">
        <f t="shared" si="175"/>
        <v>0</v>
      </c>
      <c r="AA590" s="46">
        <f t="shared" si="171"/>
        <v>0</v>
      </c>
      <c r="AE590" s="64">
        <f t="shared" si="176"/>
        <v>0</v>
      </c>
      <c r="AF590" s="65">
        <f t="shared" si="172"/>
        <v>0</v>
      </c>
      <c r="AJ590" s="127">
        <f t="shared" si="177"/>
        <v>0</v>
      </c>
      <c r="AK590" s="128">
        <f t="shared" si="173"/>
        <v>0</v>
      </c>
      <c r="AL590" s="38">
        <f t="shared" si="180"/>
        <v>0</v>
      </c>
      <c r="AM590" s="63">
        <f t="shared" si="178"/>
        <v>18</v>
      </c>
    </row>
    <row r="591" spans="15:39" ht="12.75">
      <c r="O591" s="38">
        <v>60</v>
      </c>
      <c r="P591" s="60">
        <f t="shared" ref="P591:P631" si="181">IF(Q591="tak",AK591,(AA591+AF591)/2)</f>
        <v>0</v>
      </c>
      <c r="Q591" s="42" t="str">
        <f t="shared" si="179"/>
        <v>NIE</v>
      </c>
      <c r="R591" s="43">
        <f t="shared" ref="R591:R631" si="182">IF(Q591="NIE",(Z591+AE591)/2,"III oceniający")</f>
        <v>0</v>
      </c>
      <c r="S591" s="44" t="str">
        <f t="shared" si="174"/>
        <v>NIE</v>
      </c>
      <c r="Z591" s="63">
        <f t="shared" si="175"/>
        <v>0</v>
      </c>
      <c r="AA591" s="46">
        <f t="shared" ref="AA591:AA631" si="183">Z591/O591</f>
        <v>0</v>
      </c>
      <c r="AE591" s="64">
        <f t="shared" si="176"/>
        <v>0</v>
      </c>
      <c r="AF591" s="65">
        <f t="shared" ref="AF591:AF631" si="184">AE591/O591</f>
        <v>0</v>
      </c>
      <c r="AJ591" s="127">
        <f t="shared" si="177"/>
        <v>0</v>
      </c>
      <c r="AK591" s="128">
        <f t="shared" ref="AK591:AK631" si="185">AJ591/O591</f>
        <v>0</v>
      </c>
      <c r="AL591" s="38">
        <f t="shared" si="180"/>
        <v>0</v>
      </c>
      <c r="AM591" s="63">
        <f t="shared" si="178"/>
        <v>18</v>
      </c>
    </row>
    <row r="592" spans="15:39" ht="12.75">
      <c r="O592" s="38">
        <v>60</v>
      </c>
      <c r="P592" s="60">
        <f t="shared" si="181"/>
        <v>0</v>
      </c>
      <c r="Q592" s="42" t="str">
        <f t="shared" si="179"/>
        <v>NIE</v>
      </c>
      <c r="R592" s="43">
        <f t="shared" si="182"/>
        <v>0</v>
      </c>
      <c r="S592" s="44" t="str">
        <f t="shared" si="174"/>
        <v>NIE</v>
      </c>
      <c r="Z592" s="63">
        <f t="shared" si="175"/>
        <v>0</v>
      </c>
      <c r="AA592" s="46">
        <f t="shared" si="183"/>
        <v>0</v>
      </c>
      <c r="AE592" s="64">
        <f t="shared" si="176"/>
        <v>0</v>
      </c>
      <c r="AF592" s="65">
        <f t="shared" si="184"/>
        <v>0</v>
      </c>
      <c r="AJ592" s="127">
        <f t="shared" si="177"/>
        <v>0</v>
      </c>
      <c r="AK592" s="128">
        <f t="shared" si="185"/>
        <v>0</v>
      </c>
      <c r="AL592" s="38">
        <f t="shared" si="180"/>
        <v>0</v>
      </c>
      <c r="AM592" s="63">
        <f t="shared" si="178"/>
        <v>18</v>
      </c>
    </row>
    <row r="593" spans="15:39" ht="12.75">
      <c r="O593" s="38">
        <v>60</v>
      </c>
      <c r="P593" s="60">
        <f t="shared" si="181"/>
        <v>0</v>
      </c>
      <c r="Q593" s="42" t="str">
        <f t="shared" si="179"/>
        <v>NIE</v>
      </c>
      <c r="R593" s="43">
        <f t="shared" si="182"/>
        <v>0</v>
      </c>
      <c r="S593" s="44" t="str">
        <f t="shared" si="174"/>
        <v>NIE</v>
      </c>
      <c r="Z593" s="63">
        <f t="shared" si="175"/>
        <v>0</v>
      </c>
      <c r="AA593" s="46">
        <f t="shared" si="183"/>
        <v>0</v>
      </c>
      <c r="AE593" s="64">
        <f t="shared" si="176"/>
        <v>0</v>
      </c>
      <c r="AF593" s="65">
        <f t="shared" si="184"/>
        <v>0</v>
      </c>
      <c r="AJ593" s="127">
        <f t="shared" si="177"/>
        <v>0</v>
      </c>
      <c r="AK593" s="128">
        <f t="shared" si="185"/>
        <v>0</v>
      </c>
      <c r="AL593" s="38">
        <f t="shared" si="180"/>
        <v>0</v>
      </c>
      <c r="AM593" s="63">
        <f t="shared" si="178"/>
        <v>18</v>
      </c>
    </row>
    <row r="594" spans="15:39" ht="12.75">
      <c r="O594" s="38">
        <v>60</v>
      </c>
      <c r="P594" s="60">
        <f t="shared" si="181"/>
        <v>0</v>
      </c>
      <c r="Q594" s="42" t="str">
        <f t="shared" si="179"/>
        <v>NIE</v>
      </c>
      <c r="R594" s="43">
        <f t="shared" si="182"/>
        <v>0</v>
      </c>
      <c r="S594" s="44" t="str">
        <f t="shared" si="174"/>
        <v>NIE</v>
      </c>
      <c r="Z594" s="63">
        <f t="shared" si="175"/>
        <v>0</v>
      </c>
      <c r="AA594" s="46">
        <f t="shared" si="183"/>
        <v>0</v>
      </c>
      <c r="AE594" s="64">
        <f t="shared" si="176"/>
        <v>0</v>
      </c>
      <c r="AF594" s="65">
        <f t="shared" si="184"/>
        <v>0</v>
      </c>
      <c r="AJ594" s="127">
        <f t="shared" si="177"/>
        <v>0</v>
      </c>
      <c r="AK594" s="128">
        <f t="shared" si="185"/>
        <v>0</v>
      </c>
      <c r="AL594" s="38">
        <f t="shared" si="180"/>
        <v>0</v>
      </c>
      <c r="AM594" s="63">
        <f t="shared" si="178"/>
        <v>18</v>
      </c>
    </row>
    <row r="595" spans="15:39" ht="12.75">
      <c r="O595" s="38">
        <v>60</v>
      </c>
      <c r="P595" s="60">
        <f t="shared" si="181"/>
        <v>0</v>
      </c>
      <c r="Q595" s="42" t="str">
        <f t="shared" si="179"/>
        <v>NIE</v>
      </c>
      <c r="R595" s="43">
        <f t="shared" si="182"/>
        <v>0</v>
      </c>
      <c r="S595" s="44" t="str">
        <f t="shared" si="174"/>
        <v>NIE</v>
      </c>
      <c r="Z595" s="63">
        <f t="shared" si="175"/>
        <v>0</v>
      </c>
      <c r="AA595" s="46">
        <f t="shared" si="183"/>
        <v>0</v>
      </c>
      <c r="AE595" s="64">
        <f t="shared" si="176"/>
        <v>0</v>
      </c>
      <c r="AF595" s="65">
        <f t="shared" si="184"/>
        <v>0</v>
      </c>
      <c r="AJ595" s="127">
        <f t="shared" si="177"/>
        <v>0</v>
      </c>
      <c r="AK595" s="128">
        <f t="shared" si="185"/>
        <v>0</v>
      </c>
      <c r="AL595" s="38">
        <f t="shared" si="180"/>
        <v>0</v>
      </c>
      <c r="AM595" s="63">
        <f t="shared" si="178"/>
        <v>18</v>
      </c>
    </row>
    <row r="596" spans="15:39" ht="12.75">
      <c r="O596" s="38">
        <v>60</v>
      </c>
      <c r="P596" s="60">
        <f t="shared" si="181"/>
        <v>0</v>
      </c>
      <c r="Q596" s="42" t="str">
        <f t="shared" si="179"/>
        <v>NIE</v>
      </c>
      <c r="R596" s="43">
        <f t="shared" si="182"/>
        <v>0</v>
      </c>
      <c r="S596" s="44" t="str">
        <f t="shared" si="174"/>
        <v>NIE</v>
      </c>
      <c r="Z596" s="63">
        <f t="shared" si="175"/>
        <v>0</v>
      </c>
      <c r="AA596" s="46">
        <f t="shared" si="183"/>
        <v>0</v>
      </c>
      <c r="AE596" s="64">
        <f t="shared" si="176"/>
        <v>0</v>
      </c>
      <c r="AF596" s="65">
        <f t="shared" si="184"/>
        <v>0</v>
      </c>
      <c r="AJ596" s="127">
        <f t="shared" si="177"/>
        <v>0</v>
      </c>
      <c r="AK596" s="128">
        <f t="shared" si="185"/>
        <v>0</v>
      </c>
      <c r="AL596" s="38">
        <f t="shared" si="180"/>
        <v>0</v>
      </c>
      <c r="AM596" s="63">
        <f t="shared" si="178"/>
        <v>18</v>
      </c>
    </row>
    <row r="597" spans="15:39" ht="12.75">
      <c r="O597" s="38">
        <v>60</v>
      </c>
      <c r="P597" s="60">
        <f t="shared" si="181"/>
        <v>0</v>
      </c>
      <c r="Q597" s="42" t="str">
        <f t="shared" si="179"/>
        <v>NIE</v>
      </c>
      <c r="R597" s="43">
        <f t="shared" si="182"/>
        <v>0</v>
      </c>
      <c r="S597" s="44" t="str">
        <f t="shared" si="174"/>
        <v>NIE</v>
      </c>
      <c r="Z597" s="63">
        <f t="shared" si="175"/>
        <v>0</v>
      </c>
      <c r="AA597" s="46">
        <f t="shared" si="183"/>
        <v>0</v>
      </c>
      <c r="AE597" s="64">
        <f t="shared" si="176"/>
        <v>0</v>
      </c>
      <c r="AF597" s="65">
        <f t="shared" si="184"/>
        <v>0</v>
      </c>
      <c r="AJ597" s="127">
        <f t="shared" si="177"/>
        <v>0</v>
      </c>
      <c r="AK597" s="128">
        <f t="shared" si="185"/>
        <v>0</v>
      </c>
      <c r="AL597" s="38">
        <f t="shared" si="180"/>
        <v>0</v>
      </c>
      <c r="AM597" s="63">
        <f t="shared" si="178"/>
        <v>18</v>
      </c>
    </row>
    <row r="598" spans="15:39" ht="12.75">
      <c r="O598" s="38">
        <v>60</v>
      </c>
      <c r="P598" s="60">
        <f t="shared" si="181"/>
        <v>0</v>
      </c>
      <c r="Q598" s="42" t="str">
        <f t="shared" si="179"/>
        <v>NIE</v>
      </c>
      <c r="R598" s="43">
        <f t="shared" si="182"/>
        <v>0</v>
      </c>
      <c r="S598" s="44" t="str">
        <f t="shared" si="174"/>
        <v>NIE</v>
      </c>
      <c r="Z598" s="63">
        <f t="shared" si="175"/>
        <v>0</v>
      </c>
      <c r="AA598" s="46">
        <f t="shared" si="183"/>
        <v>0</v>
      </c>
      <c r="AE598" s="64">
        <f t="shared" si="176"/>
        <v>0</v>
      </c>
      <c r="AF598" s="65">
        <f t="shared" si="184"/>
        <v>0</v>
      </c>
      <c r="AJ598" s="127">
        <f t="shared" si="177"/>
        <v>0</v>
      </c>
      <c r="AK598" s="128">
        <f t="shared" si="185"/>
        <v>0</v>
      </c>
      <c r="AL598" s="38">
        <f t="shared" si="180"/>
        <v>0</v>
      </c>
      <c r="AM598" s="63">
        <f t="shared" si="178"/>
        <v>18</v>
      </c>
    </row>
    <row r="599" spans="15:39" ht="12.75">
      <c r="O599" s="38">
        <v>60</v>
      </c>
      <c r="P599" s="60">
        <f t="shared" si="181"/>
        <v>0</v>
      </c>
      <c r="Q599" s="42" t="str">
        <f t="shared" si="179"/>
        <v>NIE</v>
      </c>
      <c r="R599" s="43">
        <f t="shared" si="182"/>
        <v>0</v>
      </c>
      <c r="S599" s="44" t="str">
        <f t="shared" si="174"/>
        <v>NIE</v>
      </c>
      <c r="Z599" s="63">
        <f t="shared" si="175"/>
        <v>0</v>
      </c>
      <c r="AA599" s="46">
        <f t="shared" si="183"/>
        <v>0</v>
      </c>
      <c r="AE599" s="64">
        <f t="shared" si="176"/>
        <v>0</v>
      </c>
      <c r="AF599" s="65">
        <f t="shared" si="184"/>
        <v>0</v>
      </c>
      <c r="AJ599" s="127">
        <f t="shared" si="177"/>
        <v>0</v>
      </c>
      <c r="AK599" s="128">
        <f t="shared" si="185"/>
        <v>0</v>
      </c>
      <c r="AL599" s="38">
        <f t="shared" si="180"/>
        <v>0</v>
      </c>
      <c r="AM599" s="63">
        <f t="shared" si="178"/>
        <v>18</v>
      </c>
    </row>
    <row r="600" spans="15:39" ht="12.75">
      <c r="O600" s="38">
        <v>60</v>
      </c>
      <c r="P600" s="60">
        <f t="shared" si="181"/>
        <v>0</v>
      </c>
      <c r="Q600" s="42" t="str">
        <f t="shared" si="179"/>
        <v>NIE</v>
      </c>
      <c r="R600" s="43">
        <f t="shared" si="182"/>
        <v>0</v>
      </c>
      <c r="S600" s="44" t="str">
        <f t="shared" si="174"/>
        <v>NIE</v>
      </c>
      <c r="Z600" s="63">
        <f t="shared" si="175"/>
        <v>0</v>
      </c>
      <c r="AA600" s="46">
        <f t="shared" si="183"/>
        <v>0</v>
      </c>
      <c r="AE600" s="64">
        <f t="shared" si="176"/>
        <v>0</v>
      </c>
      <c r="AF600" s="65">
        <f t="shared" si="184"/>
        <v>0</v>
      </c>
      <c r="AJ600" s="127">
        <f t="shared" si="177"/>
        <v>0</v>
      </c>
      <c r="AK600" s="128">
        <f t="shared" si="185"/>
        <v>0</v>
      </c>
      <c r="AL600" s="38">
        <f t="shared" si="180"/>
        <v>0</v>
      </c>
      <c r="AM600" s="63">
        <f t="shared" si="178"/>
        <v>18</v>
      </c>
    </row>
    <row r="601" spans="15:39" ht="12.75">
      <c r="O601" s="38">
        <v>60</v>
      </c>
      <c r="P601" s="60">
        <f t="shared" si="181"/>
        <v>0</v>
      </c>
      <c r="Q601" s="42" t="str">
        <f t="shared" si="179"/>
        <v>NIE</v>
      </c>
      <c r="R601" s="43">
        <f t="shared" si="182"/>
        <v>0</v>
      </c>
      <c r="S601" s="44" t="str">
        <f t="shared" si="174"/>
        <v>NIE</v>
      </c>
      <c r="Z601" s="63">
        <f t="shared" si="175"/>
        <v>0</v>
      </c>
      <c r="AA601" s="46">
        <f t="shared" si="183"/>
        <v>0</v>
      </c>
      <c r="AE601" s="64">
        <f t="shared" si="176"/>
        <v>0</v>
      </c>
      <c r="AF601" s="65">
        <f t="shared" si="184"/>
        <v>0</v>
      </c>
      <c r="AJ601" s="127">
        <f t="shared" si="177"/>
        <v>0</v>
      </c>
      <c r="AK601" s="128">
        <f t="shared" si="185"/>
        <v>0</v>
      </c>
      <c r="AL601" s="38">
        <f t="shared" si="180"/>
        <v>0</v>
      </c>
      <c r="AM601" s="63">
        <f t="shared" si="178"/>
        <v>18</v>
      </c>
    </row>
    <row r="602" spans="15:39" ht="12.75">
      <c r="O602" s="38">
        <v>60</v>
      </c>
      <c r="P602" s="60">
        <f t="shared" si="181"/>
        <v>0</v>
      </c>
      <c r="Q602" s="42" t="str">
        <f t="shared" si="179"/>
        <v>NIE</v>
      </c>
      <c r="R602" s="43">
        <f t="shared" si="182"/>
        <v>0</v>
      </c>
      <c r="S602" s="44" t="str">
        <f t="shared" si="174"/>
        <v>NIE</v>
      </c>
      <c r="Z602" s="63">
        <f t="shared" si="175"/>
        <v>0</v>
      </c>
      <c r="AA602" s="46">
        <f t="shared" si="183"/>
        <v>0</v>
      </c>
      <c r="AE602" s="64">
        <f t="shared" si="176"/>
        <v>0</v>
      </c>
      <c r="AF602" s="65">
        <f t="shared" si="184"/>
        <v>0</v>
      </c>
      <c r="AJ602" s="127">
        <f t="shared" si="177"/>
        <v>0</v>
      </c>
      <c r="AK602" s="128">
        <f t="shared" si="185"/>
        <v>0</v>
      </c>
      <c r="AL602" s="38">
        <f t="shared" si="180"/>
        <v>0</v>
      </c>
      <c r="AM602" s="63">
        <f t="shared" si="178"/>
        <v>18</v>
      </c>
    </row>
    <row r="603" spans="15:39" ht="12.75">
      <c r="O603" s="38">
        <v>60</v>
      </c>
      <c r="P603" s="60">
        <f t="shared" si="181"/>
        <v>0</v>
      </c>
      <c r="Q603" s="42" t="str">
        <f t="shared" si="179"/>
        <v>NIE</v>
      </c>
      <c r="R603" s="43">
        <f t="shared" si="182"/>
        <v>0</v>
      </c>
      <c r="S603" s="44" t="str">
        <f t="shared" si="174"/>
        <v>NIE</v>
      </c>
      <c r="Z603" s="63">
        <f t="shared" si="175"/>
        <v>0</v>
      </c>
      <c r="AA603" s="46">
        <f t="shared" si="183"/>
        <v>0</v>
      </c>
      <c r="AE603" s="64">
        <f t="shared" si="176"/>
        <v>0</v>
      </c>
      <c r="AF603" s="65">
        <f t="shared" si="184"/>
        <v>0</v>
      </c>
      <c r="AJ603" s="127">
        <f t="shared" si="177"/>
        <v>0</v>
      </c>
      <c r="AK603" s="128">
        <f t="shared" si="185"/>
        <v>0</v>
      </c>
      <c r="AL603" s="38">
        <f t="shared" si="180"/>
        <v>0</v>
      </c>
      <c r="AM603" s="63">
        <f t="shared" si="178"/>
        <v>18</v>
      </c>
    </row>
    <row r="604" spans="15:39" ht="12.75">
      <c r="O604" s="38">
        <v>60</v>
      </c>
      <c r="P604" s="60">
        <f t="shared" si="181"/>
        <v>0</v>
      </c>
      <c r="Q604" s="42" t="str">
        <f t="shared" si="179"/>
        <v>NIE</v>
      </c>
      <c r="R604" s="43">
        <f t="shared" si="182"/>
        <v>0</v>
      </c>
      <c r="S604" s="44" t="str">
        <f t="shared" si="174"/>
        <v>NIE</v>
      </c>
      <c r="Z604" s="63">
        <f t="shared" si="175"/>
        <v>0</v>
      </c>
      <c r="AA604" s="46">
        <f t="shared" si="183"/>
        <v>0</v>
      </c>
      <c r="AE604" s="64">
        <f t="shared" si="176"/>
        <v>0</v>
      </c>
      <c r="AF604" s="65">
        <f t="shared" si="184"/>
        <v>0</v>
      </c>
      <c r="AJ604" s="127">
        <f t="shared" si="177"/>
        <v>0</v>
      </c>
      <c r="AK604" s="128">
        <f t="shared" si="185"/>
        <v>0</v>
      </c>
      <c r="AL604" s="38">
        <f t="shared" si="180"/>
        <v>0</v>
      </c>
      <c r="AM604" s="63">
        <f t="shared" si="178"/>
        <v>18</v>
      </c>
    </row>
    <row r="605" spans="15:39" ht="12.75">
      <c r="O605" s="38">
        <v>60</v>
      </c>
      <c r="P605" s="60">
        <f t="shared" si="181"/>
        <v>0</v>
      </c>
      <c r="Q605" s="42" t="str">
        <f t="shared" si="179"/>
        <v>NIE</v>
      </c>
      <c r="R605" s="43">
        <f t="shared" si="182"/>
        <v>0</v>
      </c>
      <c r="S605" s="44" t="str">
        <f t="shared" si="174"/>
        <v>NIE</v>
      </c>
      <c r="Z605" s="63">
        <f t="shared" si="175"/>
        <v>0</v>
      </c>
      <c r="AA605" s="46">
        <f t="shared" si="183"/>
        <v>0</v>
      </c>
      <c r="AE605" s="64">
        <f t="shared" si="176"/>
        <v>0</v>
      </c>
      <c r="AF605" s="65">
        <f t="shared" si="184"/>
        <v>0</v>
      </c>
      <c r="AJ605" s="127">
        <f t="shared" si="177"/>
        <v>0</v>
      </c>
      <c r="AK605" s="128">
        <f t="shared" si="185"/>
        <v>0</v>
      </c>
      <c r="AL605" s="38">
        <f t="shared" si="180"/>
        <v>0</v>
      </c>
      <c r="AM605" s="63">
        <f t="shared" si="178"/>
        <v>18</v>
      </c>
    </row>
    <row r="606" spans="15:39" ht="12.75">
      <c r="O606" s="38">
        <v>60</v>
      </c>
      <c r="P606" s="60">
        <f t="shared" si="181"/>
        <v>0</v>
      </c>
      <c r="Q606" s="42" t="str">
        <f t="shared" si="179"/>
        <v>NIE</v>
      </c>
      <c r="R606" s="43">
        <f t="shared" si="182"/>
        <v>0</v>
      </c>
      <c r="S606" s="44" t="str">
        <f t="shared" si="174"/>
        <v>NIE</v>
      </c>
      <c r="Z606" s="63">
        <f t="shared" si="175"/>
        <v>0</v>
      </c>
      <c r="AA606" s="46">
        <f t="shared" si="183"/>
        <v>0</v>
      </c>
      <c r="AE606" s="64">
        <f t="shared" si="176"/>
        <v>0</v>
      </c>
      <c r="AF606" s="65">
        <f t="shared" si="184"/>
        <v>0</v>
      </c>
      <c r="AJ606" s="127">
        <f t="shared" si="177"/>
        <v>0</v>
      </c>
      <c r="AK606" s="128">
        <f t="shared" si="185"/>
        <v>0</v>
      </c>
      <c r="AL606" s="38">
        <f t="shared" si="180"/>
        <v>0</v>
      </c>
      <c r="AM606" s="63">
        <f t="shared" si="178"/>
        <v>18</v>
      </c>
    </row>
    <row r="607" spans="15:39" ht="12.75">
      <c r="O607" s="38">
        <v>60</v>
      </c>
      <c r="P607" s="60">
        <f t="shared" si="181"/>
        <v>0</v>
      </c>
      <c r="Q607" s="42" t="str">
        <f t="shared" si="179"/>
        <v>NIE</v>
      </c>
      <c r="R607" s="43">
        <f t="shared" si="182"/>
        <v>0</v>
      </c>
      <c r="S607" s="44" t="str">
        <f t="shared" si="174"/>
        <v>NIE</v>
      </c>
      <c r="Z607" s="63">
        <f t="shared" si="175"/>
        <v>0</v>
      </c>
      <c r="AA607" s="46">
        <f t="shared" si="183"/>
        <v>0</v>
      </c>
      <c r="AE607" s="64">
        <f t="shared" si="176"/>
        <v>0</v>
      </c>
      <c r="AF607" s="65">
        <f t="shared" si="184"/>
        <v>0</v>
      </c>
      <c r="AJ607" s="127">
        <f t="shared" si="177"/>
        <v>0</v>
      </c>
      <c r="AK607" s="128">
        <f t="shared" si="185"/>
        <v>0</v>
      </c>
      <c r="AL607" s="38">
        <f t="shared" si="180"/>
        <v>0</v>
      </c>
      <c r="AM607" s="63">
        <f t="shared" si="178"/>
        <v>18</v>
      </c>
    </row>
    <row r="608" spans="15:39" ht="12.75">
      <c r="O608" s="38">
        <v>60</v>
      </c>
      <c r="P608" s="60">
        <f t="shared" si="181"/>
        <v>0</v>
      </c>
      <c r="Q608" s="42" t="str">
        <f t="shared" si="179"/>
        <v>NIE</v>
      </c>
      <c r="R608" s="43">
        <f t="shared" si="182"/>
        <v>0</v>
      </c>
      <c r="S608" s="44" t="str">
        <f t="shared" si="174"/>
        <v>NIE</v>
      </c>
      <c r="Z608" s="63">
        <f t="shared" si="175"/>
        <v>0</v>
      </c>
      <c r="AA608" s="46">
        <f t="shared" si="183"/>
        <v>0</v>
      </c>
      <c r="AE608" s="64">
        <f t="shared" si="176"/>
        <v>0</v>
      </c>
      <c r="AF608" s="65">
        <f t="shared" si="184"/>
        <v>0</v>
      </c>
      <c r="AJ608" s="127">
        <f t="shared" si="177"/>
        <v>0</v>
      </c>
      <c r="AK608" s="128">
        <f t="shared" si="185"/>
        <v>0</v>
      </c>
      <c r="AL608" s="38">
        <f t="shared" si="180"/>
        <v>0</v>
      </c>
      <c r="AM608" s="63">
        <f t="shared" si="178"/>
        <v>18</v>
      </c>
    </row>
    <row r="609" spans="15:39" ht="12.75">
      <c r="O609" s="38">
        <v>60</v>
      </c>
      <c r="P609" s="60">
        <f t="shared" si="181"/>
        <v>0</v>
      </c>
      <c r="Q609" s="42" t="str">
        <f t="shared" si="179"/>
        <v>NIE</v>
      </c>
      <c r="R609" s="43">
        <f t="shared" si="182"/>
        <v>0</v>
      </c>
      <c r="S609" s="44" t="str">
        <f t="shared" si="174"/>
        <v>NIE</v>
      </c>
      <c r="Z609" s="63">
        <f t="shared" si="175"/>
        <v>0</v>
      </c>
      <c r="AA609" s="46">
        <f t="shared" si="183"/>
        <v>0</v>
      </c>
      <c r="AE609" s="64">
        <f t="shared" si="176"/>
        <v>0</v>
      </c>
      <c r="AF609" s="65">
        <f t="shared" si="184"/>
        <v>0</v>
      </c>
      <c r="AJ609" s="127">
        <f t="shared" si="177"/>
        <v>0</v>
      </c>
      <c r="AK609" s="128">
        <f t="shared" si="185"/>
        <v>0</v>
      </c>
      <c r="AL609" s="38">
        <f t="shared" si="180"/>
        <v>0</v>
      </c>
      <c r="AM609" s="63">
        <f t="shared" si="178"/>
        <v>18</v>
      </c>
    </row>
    <row r="610" spans="15:39" ht="12.75">
      <c r="O610" s="38">
        <v>60</v>
      </c>
      <c r="P610" s="60">
        <f t="shared" si="181"/>
        <v>0</v>
      </c>
      <c r="Q610" s="42" t="str">
        <f t="shared" si="179"/>
        <v>NIE</v>
      </c>
      <c r="R610" s="43">
        <f t="shared" si="182"/>
        <v>0</v>
      </c>
      <c r="S610" s="44" t="str">
        <f t="shared" si="174"/>
        <v>NIE</v>
      </c>
      <c r="Z610" s="63">
        <f t="shared" si="175"/>
        <v>0</v>
      </c>
      <c r="AA610" s="46">
        <f t="shared" si="183"/>
        <v>0</v>
      </c>
      <c r="AE610" s="64">
        <f t="shared" si="176"/>
        <v>0</v>
      </c>
      <c r="AF610" s="65">
        <f t="shared" si="184"/>
        <v>0</v>
      </c>
      <c r="AJ610" s="127">
        <f t="shared" si="177"/>
        <v>0</v>
      </c>
      <c r="AK610" s="128">
        <f t="shared" si="185"/>
        <v>0</v>
      </c>
      <c r="AL610" s="38">
        <f t="shared" si="180"/>
        <v>0</v>
      </c>
      <c r="AM610" s="63">
        <f t="shared" si="178"/>
        <v>18</v>
      </c>
    </row>
    <row r="611" spans="15:39" ht="12.75">
      <c r="O611" s="38">
        <v>60</v>
      </c>
      <c r="P611" s="60">
        <f t="shared" si="181"/>
        <v>0</v>
      </c>
      <c r="Q611" s="42" t="str">
        <f t="shared" si="179"/>
        <v>NIE</v>
      </c>
      <c r="R611" s="43">
        <f t="shared" si="182"/>
        <v>0</v>
      </c>
      <c r="S611" s="44" t="str">
        <f t="shared" ref="S611:S631" si="186">IF(P611&gt;=60%,"TAK","NIE")</f>
        <v>NIE</v>
      </c>
      <c r="Z611" s="63">
        <f t="shared" ref="Z611:Z631" si="187">SUM(X611:Y611)</f>
        <v>0</v>
      </c>
      <c r="AA611" s="46">
        <f t="shared" si="183"/>
        <v>0</v>
      </c>
      <c r="AE611" s="64">
        <f t="shared" ref="AE611:AE631" si="188">SUM(AC611:AD611)</f>
        <v>0</v>
      </c>
      <c r="AF611" s="65">
        <f t="shared" si="184"/>
        <v>0</v>
      </c>
      <c r="AJ611" s="127">
        <f t="shared" ref="AJ611:AJ631" si="189">SUM(AH611:AI611)</f>
        <v>0</v>
      </c>
      <c r="AK611" s="128">
        <f t="shared" si="185"/>
        <v>0</v>
      </c>
      <c r="AL611" s="38">
        <f t="shared" si="180"/>
        <v>0</v>
      </c>
      <c r="AM611" s="63">
        <f t="shared" ref="AM611:AM631" si="190">O611*30%</f>
        <v>18</v>
      </c>
    </row>
    <row r="612" spans="15:39" ht="12.75">
      <c r="O612" s="38">
        <v>60</v>
      </c>
      <c r="P612" s="60">
        <f t="shared" si="181"/>
        <v>0</v>
      </c>
      <c r="Q612" s="42" t="str">
        <f t="shared" si="179"/>
        <v>NIE</v>
      </c>
      <c r="R612" s="43">
        <f t="shared" si="182"/>
        <v>0</v>
      </c>
      <c r="S612" s="44" t="str">
        <f t="shared" si="186"/>
        <v>NIE</v>
      </c>
      <c r="Z612" s="63">
        <f t="shared" si="187"/>
        <v>0</v>
      </c>
      <c r="AA612" s="46">
        <f t="shared" si="183"/>
        <v>0</v>
      </c>
      <c r="AE612" s="64">
        <f t="shared" si="188"/>
        <v>0</v>
      </c>
      <c r="AF612" s="65">
        <f t="shared" si="184"/>
        <v>0</v>
      </c>
      <c r="AJ612" s="127">
        <f t="shared" si="189"/>
        <v>0</v>
      </c>
      <c r="AK612" s="128">
        <f t="shared" si="185"/>
        <v>0</v>
      </c>
      <c r="AL612" s="38">
        <f t="shared" si="180"/>
        <v>0</v>
      </c>
      <c r="AM612" s="63">
        <f t="shared" si="190"/>
        <v>18</v>
      </c>
    </row>
    <row r="613" spans="15:39" ht="12.75">
      <c r="O613" s="38">
        <v>60</v>
      </c>
      <c r="P613" s="60">
        <f t="shared" si="181"/>
        <v>0</v>
      </c>
      <c r="Q613" s="42" t="str">
        <f t="shared" si="179"/>
        <v>NIE</v>
      </c>
      <c r="R613" s="43">
        <f t="shared" si="182"/>
        <v>0</v>
      </c>
      <c r="S613" s="44" t="str">
        <f t="shared" si="186"/>
        <v>NIE</v>
      </c>
      <c r="Z613" s="63">
        <f t="shared" si="187"/>
        <v>0</v>
      </c>
      <c r="AA613" s="46">
        <f t="shared" si="183"/>
        <v>0</v>
      </c>
      <c r="AE613" s="64">
        <f t="shared" si="188"/>
        <v>0</v>
      </c>
      <c r="AF613" s="65">
        <f t="shared" si="184"/>
        <v>0</v>
      </c>
      <c r="AJ613" s="127">
        <f t="shared" si="189"/>
        <v>0</v>
      </c>
      <c r="AK613" s="128">
        <f t="shared" si="185"/>
        <v>0</v>
      </c>
      <c r="AL613" s="38">
        <f t="shared" si="180"/>
        <v>0</v>
      </c>
      <c r="AM613" s="63">
        <f t="shared" si="190"/>
        <v>18</v>
      </c>
    </row>
    <row r="614" spans="15:39" ht="12.75">
      <c r="O614" s="38">
        <v>60</v>
      </c>
      <c r="P614" s="60">
        <f t="shared" si="181"/>
        <v>0</v>
      </c>
      <c r="Q614" s="42" t="str">
        <f t="shared" si="179"/>
        <v>NIE</v>
      </c>
      <c r="R614" s="43">
        <f t="shared" si="182"/>
        <v>0</v>
      </c>
      <c r="S614" s="44" t="str">
        <f t="shared" si="186"/>
        <v>NIE</v>
      </c>
      <c r="Z614" s="63">
        <f t="shared" si="187"/>
        <v>0</v>
      </c>
      <c r="AA614" s="46">
        <f t="shared" si="183"/>
        <v>0</v>
      </c>
      <c r="AE614" s="64">
        <f t="shared" si="188"/>
        <v>0</v>
      </c>
      <c r="AF614" s="65">
        <f t="shared" si="184"/>
        <v>0</v>
      </c>
      <c r="AJ614" s="127">
        <f t="shared" si="189"/>
        <v>0</v>
      </c>
      <c r="AK614" s="128">
        <f t="shared" si="185"/>
        <v>0</v>
      </c>
      <c r="AL614" s="38">
        <f t="shared" si="180"/>
        <v>0</v>
      </c>
      <c r="AM614" s="63">
        <f t="shared" si="190"/>
        <v>18</v>
      </c>
    </row>
    <row r="615" spans="15:39" ht="12.75">
      <c r="O615" s="38">
        <v>60</v>
      </c>
      <c r="P615" s="60">
        <f t="shared" si="181"/>
        <v>0</v>
      </c>
      <c r="Q615" s="42" t="str">
        <f t="shared" si="179"/>
        <v>NIE</v>
      </c>
      <c r="R615" s="43">
        <f t="shared" si="182"/>
        <v>0</v>
      </c>
      <c r="S615" s="44" t="str">
        <f t="shared" si="186"/>
        <v>NIE</v>
      </c>
      <c r="Z615" s="63">
        <f t="shared" si="187"/>
        <v>0</v>
      </c>
      <c r="AA615" s="46">
        <f t="shared" si="183"/>
        <v>0</v>
      </c>
      <c r="AE615" s="64">
        <f t="shared" si="188"/>
        <v>0</v>
      </c>
      <c r="AF615" s="65">
        <f t="shared" si="184"/>
        <v>0</v>
      </c>
      <c r="AJ615" s="127">
        <f t="shared" si="189"/>
        <v>0</v>
      </c>
      <c r="AK615" s="128">
        <f t="shared" si="185"/>
        <v>0</v>
      </c>
      <c r="AL615" s="38">
        <f t="shared" si="180"/>
        <v>0</v>
      </c>
      <c r="AM615" s="63">
        <f t="shared" si="190"/>
        <v>18</v>
      </c>
    </row>
    <row r="616" spans="15:39" ht="12.75">
      <c r="O616" s="38">
        <v>60</v>
      </c>
      <c r="P616" s="60">
        <f t="shared" si="181"/>
        <v>0</v>
      </c>
      <c r="Q616" s="42" t="str">
        <f t="shared" si="179"/>
        <v>NIE</v>
      </c>
      <c r="R616" s="43">
        <f t="shared" si="182"/>
        <v>0</v>
      </c>
      <c r="S616" s="44" t="str">
        <f t="shared" si="186"/>
        <v>NIE</v>
      </c>
      <c r="Z616" s="63">
        <f t="shared" si="187"/>
        <v>0</v>
      </c>
      <c r="AA616" s="46">
        <f t="shared" si="183"/>
        <v>0</v>
      </c>
      <c r="AE616" s="64">
        <f t="shared" si="188"/>
        <v>0</v>
      </c>
      <c r="AF616" s="65">
        <f t="shared" si="184"/>
        <v>0</v>
      </c>
      <c r="AJ616" s="127">
        <f t="shared" si="189"/>
        <v>0</v>
      </c>
      <c r="AK616" s="128">
        <f t="shared" si="185"/>
        <v>0</v>
      </c>
      <c r="AL616" s="38">
        <f t="shared" si="180"/>
        <v>0</v>
      </c>
      <c r="AM616" s="63">
        <f t="shared" si="190"/>
        <v>18</v>
      </c>
    </row>
    <row r="617" spans="15:39" ht="12.75">
      <c r="O617" s="38">
        <v>60</v>
      </c>
      <c r="P617" s="60">
        <f t="shared" si="181"/>
        <v>0</v>
      </c>
      <c r="Q617" s="42" t="str">
        <f t="shared" si="179"/>
        <v>NIE</v>
      </c>
      <c r="R617" s="43">
        <f t="shared" si="182"/>
        <v>0</v>
      </c>
      <c r="S617" s="44" t="str">
        <f t="shared" si="186"/>
        <v>NIE</v>
      </c>
      <c r="Z617" s="63">
        <f t="shared" si="187"/>
        <v>0</v>
      </c>
      <c r="AA617" s="46">
        <f t="shared" si="183"/>
        <v>0</v>
      </c>
      <c r="AE617" s="64">
        <f t="shared" si="188"/>
        <v>0</v>
      </c>
      <c r="AF617" s="65">
        <f t="shared" si="184"/>
        <v>0</v>
      </c>
      <c r="AJ617" s="127">
        <f t="shared" si="189"/>
        <v>0</v>
      </c>
      <c r="AK617" s="128">
        <f t="shared" si="185"/>
        <v>0</v>
      </c>
      <c r="AL617" s="38">
        <f t="shared" si="180"/>
        <v>0</v>
      </c>
      <c r="AM617" s="63">
        <f t="shared" si="190"/>
        <v>18</v>
      </c>
    </row>
    <row r="618" spans="15:39" ht="12.75">
      <c r="O618" s="38">
        <v>60</v>
      </c>
      <c r="P618" s="60">
        <f t="shared" si="181"/>
        <v>0</v>
      </c>
      <c r="Q618" s="42" t="str">
        <f t="shared" si="179"/>
        <v>NIE</v>
      </c>
      <c r="R618" s="43">
        <f t="shared" si="182"/>
        <v>0</v>
      </c>
      <c r="S618" s="44" t="str">
        <f t="shared" si="186"/>
        <v>NIE</v>
      </c>
      <c r="Z618" s="63">
        <f t="shared" si="187"/>
        <v>0</v>
      </c>
      <c r="AA618" s="46">
        <f t="shared" si="183"/>
        <v>0</v>
      </c>
      <c r="AE618" s="64">
        <f t="shared" si="188"/>
        <v>0</v>
      </c>
      <c r="AF618" s="65">
        <f t="shared" si="184"/>
        <v>0</v>
      </c>
      <c r="AJ618" s="127">
        <f t="shared" si="189"/>
        <v>0</v>
      </c>
      <c r="AK618" s="128">
        <f t="shared" si="185"/>
        <v>0</v>
      </c>
      <c r="AL618" s="38">
        <f t="shared" si="180"/>
        <v>0</v>
      </c>
      <c r="AM618" s="63">
        <f t="shared" si="190"/>
        <v>18</v>
      </c>
    </row>
    <row r="619" spans="15:39" ht="12.75">
      <c r="O619" s="38">
        <v>60</v>
      </c>
      <c r="P619" s="60">
        <f t="shared" si="181"/>
        <v>0</v>
      </c>
      <c r="Q619" s="42" t="str">
        <f t="shared" ref="Q619:Q631" si="191">IF(OR(AND(AA619&lt;60%,AF619&lt;60%),AND(AA619&gt;=60%,AF619&lt;60%,AL619&lt;=AM619),AND(AA619&gt;=60%,AF619&gt;=60%,AL619&lt;=AM619),AND(AA619&lt;60%,AF619&gt;=60%,AL619&lt;=AM619)),"NIE","TAK")</f>
        <v>NIE</v>
      </c>
      <c r="R619" s="43">
        <f t="shared" si="182"/>
        <v>0</v>
      </c>
      <c r="S619" s="44" t="str">
        <f t="shared" si="186"/>
        <v>NIE</v>
      </c>
      <c r="Z619" s="63">
        <f t="shared" si="187"/>
        <v>0</v>
      </c>
      <c r="AA619" s="46">
        <f t="shared" si="183"/>
        <v>0</v>
      </c>
      <c r="AE619" s="64">
        <f t="shared" si="188"/>
        <v>0</v>
      </c>
      <c r="AF619" s="65">
        <f t="shared" si="184"/>
        <v>0</v>
      </c>
      <c r="AJ619" s="127">
        <f t="shared" si="189"/>
        <v>0</v>
      </c>
      <c r="AK619" s="128">
        <f t="shared" si="185"/>
        <v>0</v>
      </c>
      <c r="AL619" s="38">
        <f t="shared" si="180"/>
        <v>0</v>
      </c>
      <c r="AM619" s="63">
        <f t="shared" si="190"/>
        <v>18</v>
      </c>
    </row>
    <row r="620" spans="15:39" ht="12.75">
      <c r="O620" s="38">
        <v>60</v>
      </c>
      <c r="P620" s="60">
        <f t="shared" si="181"/>
        <v>0</v>
      </c>
      <c r="Q620" s="42" t="str">
        <f t="shared" si="191"/>
        <v>NIE</v>
      </c>
      <c r="R620" s="43">
        <f t="shared" si="182"/>
        <v>0</v>
      </c>
      <c r="S620" s="44" t="str">
        <f t="shared" si="186"/>
        <v>NIE</v>
      </c>
      <c r="Z620" s="63">
        <f t="shared" si="187"/>
        <v>0</v>
      </c>
      <c r="AA620" s="46">
        <f t="shared" si="183"/>
        <v>0</v>
      </c>
      <c r="AE620" s="64">
        <f t="shared" si="188"/>
        <v>0</v>
      </c>
      <c r="AF620" s="65">
        <f t="shared" si="184"/>
        <v>0</v>
      </c>
      <c r="AJ620" s="127">
        <f t="shared" si="189"/>
        <v>0</v>
      </c>
      <c r="AK620" s="128">
        <f t="shared" si="185"/>
        <v>0</v>
      </c>
      <c r="AL620" s="38">
        <f t="shared" si="180"/>
        <v>0</v>
      </c>
      <c r="AM620" s="63">
        <f t="shared" si="190"/>
        <v>18</v>
      </c>
    </row>
    <row r="621" spans="15:39" ht="12.75">
      <c r="O621" s="38">
        <v>60</v>
      </c>
      <c r="P621" s="60">
        <f t="shared" si="181"/>
        <v>0</v>
      </c>
      <c r="Q621" s="42" t="str">
        <f t="shared" si="191"/>
        <v>NIE</v>
      </c>
      <c r="R621" s="43">
        <f t="shared" si="182"/>
        <v>0</v>
      </c>
      <c r="S621" s="44" t="str">
        <f t="shared" si="186"/>
        <v>NIE</v>
      </c>
      <c r="Z621" s="63">
        <f t="shared" si="187"/>
        <v>0</v>
      </c>
      <c r="AA621" s="46">
        <f t="shared" si="183"/>
        <v>0</v>
      </c>
      <c r="AE621" s="64">
        <f t="shared" si="188"/>
        <v>0</v>
      </c>
      <c r="AF621" s="65">
        <f t="shared" si="184"/>
        <v>0</v>
      </c>
      <c r="AJ621" s="127">
        <f t="shared" si="189"/>
        <v>0</v>
      </c>
      <c r="AK621" s="128">
        <f t="shared" si="185"/>
        <v>0</v>
      </c>
      <c r="AL621" s="38">
        <f t="shared" si="180"/>
        <v>0</v>
      </c>
      <c r="AM621" s="63">
        <f t="shared" si="190"/>
        <v>18</v>
      </c>
    </row>
    <row r="622" spans="15:39" ht="12.75">
      <c r="O622" s="38">
        <v>60</v>
      </c>
      <c r="P622" s="60">
        <f t="shared" si="181"/>
        <v>0</v>
      </c>
      <c r="Q622" s="42" t="str">
        <f t="shared" si="191"/>
        <v>NIE</v>
      </c>
      <c r="R622" s="43">
        <f t="shared" si="182"/>
        <v>0</v>
      </c>
      <c r="S622" s="44" t="str">
        <f t="shared" si="186"/>
        <v>NIE</v>
      </c>
      <c r="Z622" s="63">
        <f t="shared" si="187"/>
        <v>0</v>
      </c>
      <c r="AA622" s="46">
        <f t="shared" si="183"/>
        <v>0</v>
      </c>
      <c r="AE622" s="64">
        <f t="shared" si="188"/>
        <v>0</v>
      </c>
      <c r="AF622" s="65">
        <f t="shared" si="184"/>
        <v>0</v>
      </c>
      <c r="AJ622" s="127">
        <f t="shared" si="189"/>
        <v>0</v>
      </c>
      <c r="AK622" s="128">
        <f t="shared" si="185"/>
        <v>0</v>
      </c>
      <c r="AL622" s="38">
        <f t="shared" si="180"/>
        <v>0</v>
      </c>
      <c r="AM622" s="63">
        <f t="shared" si="190"/>
        <v>18</v>
      </c>
    </row>
    <row r="623" spans="15:39" ht="12.75">
      <c r="O623" s="38">
        <v>60</v>
      </c>
      <c r="P623" s="60">
        <f t="shared" si="181"/>
        <v>0</v>
      </c>
      <c r="Q623" s="42" t="str">
        <f t="shared" si="191"/>
        <v>NIE</v>
      </c>
      <c r="R623" s="43">
        <f t="shared" si="182"/>
        <v>0</v>
      </c>
      <c r="S623" s="44" t="str">
        <f t="shared" si="186"/>
        <v>NIE</v>
      </c>
      <c r="Z623" s="63">
        <f t="shared" si="187"/>
        <v>0</v>
      </c>
      <c r="AA623" s="46">
        <f t="shared" si="183"/>
        <v>0</v>
      </c>
      <c r="AE623" s="64">
        <f t="shared" si="188"/>
        <v>0</v>
      </c>
      <c r="AF623" s="65">
        <f t="shared" si="184"/>
        <v>0</v>
      </c>
      <c r="AJ623" s="127">
        <f t="shared" si="189"/>
        <v>0</v>
      </c>
      <c r="AK623" s="128">
        <f t="shared" si="185"/>
        <v>0</v>
      </c>
      <c r="AL623" s="38">
        <f t="shared" si="180"/>
        <v>0</v>
      </c>
      <c r="AM623" s="63">
        <f t="shared" si="190"/>
        <v>18</v>
      </c>
    </row>
    <row r="624" spans="15:39" ht="12.75">
      <c r="O624" s="38">
        <v>60</v>
      </c>
      <c r="P624" s="60">
        <f t="shared" si="181"/>
        <v>0</v>
      </c>
      <c r="Q624" s="42" t="str">
        <f t="shared" si="191"/>
        <v>NIE</v>
      </c>
      <c r="R624" s="43">
        <f t="shared" si="182"/>
        <v>0</v>
      </c>
      <c r="S624" s="44" t="str">
        <f t="shared" si="186"/>
        <v>NIE</v>
      </c>
      <c r="Z624" s="63">
        <f t="shared" si="187"/>
        <v>0</v>
      </c>
      <c r="AA624" s="46">
        <f t="shared" si="183"/>
        <v>0</v>
      </c>
      <c r="AE624" s="64">
        <f t="shared" si="188"/>
        <v>0</v>
      </c>
      <c r="AF624" s="65">
        <f t="shared" si="184"/>
        <v>0</v>
      </c>
      <c r="AJ624" s="127">
        <f t="shared" si="189"/>
        <v>0</v>
      </c>
      <c r="AK624" s="128">
        <f t="shared" si="185"/>
        <v>0</v>
      </c>
      <c r="AL624" s="38">
        <f t="shared" si="180"/>
        <v>0</v>
      </c>
      <c r="AM624" s="63">
        <f t="shared" si="190"/>
        <v>18</v>
      </c>
    </row>
    <row r="625" spans="15:39" ht="12.75">
      <c r="O625" s="38">
        <v>60</v>
      </c>
      <c r="P625" s="60">
        <f t="shared" si="181"/>
        <v>0</v>
      </c>
      <c r="Q625" s="42" t="str">
        <f t="shared" si="191"/>
        <v>NIE</v>
      </c>
      <c r="R625" s="43">
        <f t="shared" si="182"/>
        <v>0</v>
      </c>
      <c r="S625" s="44" t="str">
        <f t="shared" si="186"/>
        <v>NIE</v>
      </c>
      <c r="Z625" s="63">
        <f t="shared" si="187"/>
        <v>0</v>
      </c>
      <c r="AA625" s="46">
        <f t="shared" si="183"/>
        <v>0</v>
      </c>
      <c r="AE625" s="64">
        <f t="shared" si="188"/>
        <v>0</v>
      </c>
      <c r="AF625" s="65">
        <f t="shared" si="184"/>
        <v>0</v>
      </c>
      <c r="AJ625" s="127">
        <f t="shared" si="189"/>
        <v>0</v>
      </c>
      <c r="AK625" s="128">
        <f t="shared" si="185"/>
        <v>0</v>
      </c>
      <c r="AL625" s="38">
        <f t="shared" si="180"/>
        <v>0</v>
      </c>
      <c r="AM625" s="63">
        <f t="shared" si="190"/>
        <v>18</v>
      </c>
    </row>
    <row r="626" spans="15:39" ht="12.75">
      <c r="O626" s="38">
        <v>60</v>
      </c>
      <c r="P626" s="60">
        <f t="shared" si="181"/>
        <v>0</v>
      </c>
      <c r="Q626" s="42" t="str">
        <f t="shared" si="191"/>
        <v>NIE</v>
      </c>
      <c r="R626" s="43">
        <f t="shared" si="182"/>
        <v>0</v>
      </c>
      <c r="S626" s="44" t="str">
        <f t="shared" si="186"/>
        <v>NIE</v>
      </c>
      <c r="Z626" s="63">
        <f t="shared" si="187"/>
        <v>0</v>
      </c>
      <c r="AA626" s="46">
        <f t="shared" si="183"/>
        <v>0</v>
      </c>
      <c r="AE626" s="64">
        <f t="shared" si="188"/>
        <v>0</v>
      </c>
      <c r="AF626" s="65">
        <f t="shared" si="184"/>
        <v>0</v>
      </c>
      <c r="AJ626" s="127">
        <f t="shared" si="189"/>
        <v>0</v>
      </c>
      <c r="AK626" s="128">
        <f t="shared" si="185"/>
        <v>0</v>
      </c>
      <c r="AL626" s="38">
        <f t="shared" si="180"/>
        <v>0</v>
      </c>
      <c r="AM626" s="63">
        <f t="shared" si="190"/>
        <v>18</v>
      </c>
    </row>
    <row r="627" spans="15:39" ht="12.75">
      <c r="O627" s="38">
        <v>60</v>
      </c>
      <c r="P627" s="60">
        <f t="shared" si="181"/>
        <v>0</v>
      </c>
      <c r="Q627" s="42" t="str">
        <f t="shared" si="191"/>
        <v>NIE</v>
      </c>
      <c r="R627" s="43">
        <f t="shared" si="182"/>
        <v>0</v>
      </c>
      <c r="S627" s="44" t="str">
        <f t="shared" si="186"/>
        <v>NIE</v>
      </c>
      <c r="Z627" s="63">
        <f t="shared" si="187"/>
        <v>0</v>
      </c>
      <c r="AA627" s="46">
        <f t="shared" si="183"/>
        <v>0</v>
      </c>
      <c r="AE627" s="64">
        <f t="shared" si="188"/>
        <v>0</v>
      </c>
      <c r="AF627" s="65">
        <f t="shared" si="184"/>
        <v>0</v>
      </c>
      <c r="AJ627" s="127">
        <f t="shared" si="189"/>
        <v>0</v>
      </c>
      <c r="AK627" s="128">
        <f t="shared" si="185"/>
        <v>0</v>
      </c>
      <c r="AL627" s="38">
        <f>IF((Z627-AE627)&gt;=0,(Z627-AE627),(Z627-AE627)*(-1))</f>
        <v>0</v>
      </c>
      <c r="AM627" s="63">
        <f t="shared" si="190"/>
        <v>18</v>
      </c>
    </row>
    <row r="628" spans="15:39" ht="12.75">
      <c r="O628" s="38">
        <v>60</v>
      </c>
      <c r="P628" s="60">
        <f t="shared" si="181"/>
        <v>0</v>
      </c>
      <c r="Q628" s="42" t="str">
        <f t="shared" si="191"/>
        <v>NIE</v>
      </c>
      <c r="R628" s="43">
        <f t="shared" si="182"/>
        <v>0</v>
      </c>
      <c r="S628" s="44" t="str">
        <f t="shared" si="186"/>
        <v>NIE</v>
      </c>
      <c r="Z628" s="63">
        <f t="shared" si="187"/>
        <v>0</v>
      </c>
      <c r="AA628" s="46">
        <f t="shared" si="183"/>
        <v>0</v>
      </c>
      <c r="AE628" s="64">
        <f t="shared" si="188"/>
        <v>0</v>
      </c>
      <c r="AF628" s="65">
        <f t="shared" si="184"/>
        <v>0</v>
      </c>
      <c r="AJ628" s="127">
        <f t="shared" si="189"/>
        <v>0</v>
      </c>
      <c r="AK628" s="128">
        <f t="shared" si="185"/>
        <v>0</v>
      </c>
      <c r="AL628" s="38">
        <f>IF((Z628-AE628)&gt;=0,(Z628-AE628),(Z628-AE628)*(-1))</f>
        <v>0</v>
      </c>
      <c r="AM628" s="63">
        <f t="shared" si="190"/>
        <v>18</v>
      </c>
    </row>
    <row r="629" spans="15:39" ht="12.75">
      <c r="O629" s="38">
        <v>60</v>
      </c>
      <c r="P629" s="60">
        <f t="shared" si="181"/>
        <v>0</v>
      </c>
      <c r="Q629" s="42" t="str">
        <f t="shared" si="191"/>
        <v>NIE</v>
      </c>
      <c r="R629" s="43">
        <f t="shared" si="182"/>
        <v>0</v>
      </c>
      <c r="S629" s="44" t="str">
        <f t="shared" si="186"/>
        <v>NIE</v>
      </c>
      <c r="Z629" s="63">
        <f t="shared" si="187"/>
        <v>0</v>
      </c>
      <c r="AA629" s="46">
        <f t="shared" si="183"/>
        <v>0</v>
      </c>
      <c r="AE629" s="64">
        <f t="shared" si="188"/>
        <v>0</v>
      </c>
      <c r="AF629" s="65">
        <f t="shared" si="184"/>
        <v>0</v>
      </c>
      <c r="AJ629" s="127">
        <f t="shared" si="189"/>
        <v>0</v>
      </c>
      <c r="AK629" s="128">
        <f t="shared" si="185"/>
        <v>0</v>
      </c>
      <c r="AL629" s="38">
        <f>IF((Z629-AE629)&gt;=0,(Z629-AE629),(Z629-AE629)*(-1))</f>
        <v>0</v>
      </c>
      <c r="AM629" s="63">
        <f t="shared" si="190"/>
        <v>18</v>
      </c>
    </row>
    <row r="630" spans="15:39" ht="12.75">
      <c r="O630" s="38">
        <v>60</v>
      </c>
      <c r="P630" s="60">
        <f t="shared" si="181"/>
        <v>0</v>
      </c>
      <c r="Q630" s="42" t="str">
        <f t="shared" si="191"/>
        <v>NIE</v>
      </c>
      <c r="R630" s="43">
        <f t="shared" si="182"/>
        <v>0</v>
      </c>
      <c r="S630" s="44" t="str">
        <f t="shared" si="186"/>
        <v>NIE</v>
      </c>
      <c r="Z630" s="63">
        <f t="shared" si="187"/>
        <v>0</v>
      </c>
      <c r="AA630" s="46">
        <f t="shared" si="183"/>
        <v>0</v>
      </c>
      <c r="AE630" s="64">
        <f t="shared" si="188"/>
        <v>0</v>
      </c>
      <c r="AF630" s="65">
        <f t="shared" si="184"/>
        <v>0</v>
      </c>
      <c r="AJ630" s="127">
        <f t="shared" si="189"/>
        <v>0</v>
      </c>
      <c r="AK630" s="128">
        <f t="shared" si="185"/>
        <v>0</v>
      </c>
      <c r="AL630" s="38">
        <f>IF((Z630-AE630)&gt;=0,(Z630-AE630),(Z630-AE630)*(-1))</f>
        <v>0</v>
      </c>
      <c r="AM630" s="63">
        <f t="shared" si="190"/>
        <v>18</v>
      </c>
    </row>
    <row r="631" spans="15:39" ht="12.75">
      <c r="O631" s="38">
        <v>60</v>
      </c>
      <c r="P631" s="60">
        <f t="shared" si="181"/>
        <v>0</v>
      </c>
      <c r="Q631" s="42" t="str">
        <f t="shared" si="191"/>
        <v>NIE</v>
      </c>
      <c r="R631" s="43">
        <f t="shared" si="182"/>
        <v>0</v>
      </c>
      <c r="S631" s="44" t="str">
        <f t="shared" si="186"/>
        <v>NIE</v>
      </c>
      <c r="Z631" s="63">
        <f t="shared" si="187"/>
        <v>0</v>
      </c>
      <c r="AA631" s="46">
        <f t="shared" si="183"/>
        <v>0</v>
      </c>
      <c r="AE631" s="64">
        <f t="shared" si="188"/>
        <v>0</v>
      </c>
      <c r="AF631" s="65">
        <f t="shared" si="184"/>
        <v>0</v>
      </c>
      <c r="AJ631" s="127">
        <f t="shared" si="189"/>
        <v>0</v>
      </c>
      <c r="AK631" s="128">
        <f t="shared" si="185"/>
        <v>0</v>
      </c>
      <c r="AL631" s="38">
        <f>IF((Z631-AE631)&gt;=0,(Z631-AE631),(Z631-AE631)*(-1))</f>
        <v>0</v>
      </c>
      <c r="AM631" s="63">
        <f t="shared" si="190"/>
        <v>18</v>
      </c>
    </row>
  </sheetData>
  <sheetProtection password="C7A2" sheet="1" objects="1" scenarios="1" autoFilter="0"/>
  <protectedRanges>
    <protectedRange sqref="A5:J5 U4:V295 A180:D295 F157:J295 E180:E182 E184:E295 F68:J68 A127:J138 A126:D126 F126:J126 A72:J73 A64:J64 A62:C62 E62:J62 A76:J78 A104:J110 A103:C103 F103:J103 A120:J125 A116:J116 A74:C75 E74:J75 E111:J111 A4:C4 F4:J4 A118:C119 E118:J119 A50:J61 A49:C49 E49:J49 A91:J102 A90:C90 E90:J90 A68:C71 F70:J71 A81:J83 F80:J80 A63:D63 F63:J63 A66:J67 A65:C65 F65:J65 A85:J89 A84:C84 E84:J84 A28:J48 A27:D27 F27:J27 A156:J156 A7:J22 A6:C6 E6:J6 F112:J112 A154:C155 F154:J155 A24:J26 A23:D23 F23:J23 A150:J153 A149:C149 F149:J149 E69:J69 A141:J148 F139:J139 A139:C140 E140:J140 A79:C80 E79:J79 A117:D117 F117:J117 A111:C115 E113:J115" name="dane"/>
    <protectedRange sqref="AB182:AD631 AG182:AI631 AF181:AI181 AA180 AA181:AD181 AG4:AI180 AB4:AD180 W4:Y631" name="oceniający i punkty"/>
    <protectedRange sqref="A157:E159 A161:E161 A160:C160 A163:E179 A162:C162" name="dane_1"/>
    <protectedRange sqref="D65:E65" name="wprowadzanie danych_24"/>
    <protectedRange sqref="D139:E139" name="wprowadzanie danych_12"/>
    <protectedRange sqref="D113" name="wprowadzanie danych_33"/>
    <protectedRange sqref="E117" name="wprowadzanie danych_2"/>
    <protectedRange sqref="D162:E162" name="dane_1_18"/>
    <protectedRange sqref="D115" name="wprowadzanie danych_1"/>
  </protectedRanges>
  <autoFilter ref="A3:AW181">
    <filterColumn colId="0"/>
    <filterColumn colId="1">
      <filters>
        <filter val="RPO/01120/08/7.1"/>
      </filters>
    </filterColumn>
    <filterColumn colId="2"/>
    <filterColumn colId="3"/>
    <filterColumn colId="17"/>
    <filterColumn colId="20"/>
  </autoFilter>
  <mergeCells count="6">
    <mergeCell ref="AN2:AQ2"/>
    <mergeCell ref="AR2:AT2"/>
    <mergeCell ref="AU2:AW2"/>
    <mergeCell ref="A1:AW1"/>
    <mergeCell ref="A2:N2"/>
    <mergeCell ref="O2:AM2"/>
  </mergeCells>
  <conditionalFormatting sqref="Y180:Z180 Y181:AA181 AE181:AF181 AH3:AI65565 AC3:AD65565 X3:Y65565">
    <cfRule type="containsBlanks" dxfId="18" priority="22" stopIfTrue="1">
      <formula>LEN(TRIM(X3))=0</formula>
    </cfRule>
  </conditionalFormatting>
  <conditionalFormatting sqref="Z3:Z65565 AE3:AE65565 AJ3:AJ65565">
    <cfRule type="cellIs" dxfId="17" priority="20" stopIfTrue="1" operator="lessThanOrEqual">
      <formula>0</formula>
    </cfRule>
    <cfRule type="containsBlanks" dxfId="16" priority="21" stopIfTrue="1">
      <formula>LEN(TRIM(Z3))=0</formula>
    </cfRule>
  </conditionalFormatting>
  <conditionalFormatting sqref="B130:B131 B136 B139">
    <cfRule type="expression" dxfId="15" priority="16" stopIfTrue="1">
      <formula>AND(COUNTIF($B$303:$B$344, B130)+COUNTIF($B$54:$B$54, B130)+COUNTIF($B$80:$B$80, B130)+COUNTIF(#REF!, B130)&gt;1,NOT(ISBLANK(B130)))</formula>
    </cfRule>
  </conditionalFormatting>
  <conditionalFormatting sqref="B113 B100 B15 B23 B27 B34 B43 B53 B73 B80 B93:B94">
    <cfRule type="expression" dxfId="14" priority="15" stopIfTrue="1">
      <formula>AND(COUNTIF($B$300:$B$341, B15)+COUNTIF($B$54:$B$54, B15)+COUNTIF($B$80:$B$80, B15)+COUNTIF(#REF!, B15)&gt;1,NOT(ISBLANK(B15)))</formula>
    </cfRule>
  </conditionalFormatting>
  <conditionalFormatting sqref="B113">
    <cfRule type="expression" dxfId="13" priority="14" stopIfTrue="1">
      <formula>AND(COUNTIF($B$300:$B$341, B113)+COUNTIF($B$53:$B$53, B113)+COUNTIF($B$79:$B$79, B113)+COUNTIF(#REF!, B113)&gt;1,NOT(ISBLANK(B113)))</formula>
    </cfRule>
  </conditionalFormatting>
  <conditionalFormatting sqref="G52 G14 G17 G21 G47 H3:H65565">
    <cfRule type="cellIs" dxfId="12" priority="13" stopIfTrue="1" operator="equal">
      <formula>1</formula>
    </cfRule>
  </conditionalFormatting>
  <conditionalFormatting sqref="K4:K65565 L4:N295">
    <cfRule type="cellIs" dxfId="11" priority="12" stopIfTrue="1" operator="greaterThan">
      <formula>0.6</formula>
    </cfRule>
  </conditionalFormatting>
  <conditionalFormatting sqref="K3:K65565 L4:N295">
    <cfRule type="containsText" dxfId="10" priority="11" stopIfTrue="1" operator="containsText" text="nie dotyczy">
      <formula>NOT(ISERROR(SEARCH("nie dotyczy",K3)))</formula>
    </cfRule>
  </conditionalFormatting>
  <conditionalFormatting sqref="K4:N295">
    <cfRule type="containsText" dxfId="9" priority="10" stopIfTrue="1" operator="containsText" text="nie dotyczy">
      <formula>NOT(ISERROR(SEARCH("nie dotyczy",K4)))</formula>
    </cfRule>
  </conditionalFormatting>
  <conditionalFormatting sqref="B146">
    <cfRule type="expression" dxfId="8" priority="4" stopIfTrue="1">
      <formula>AND(COUNTIF($B$297:$B$338, B146)+COUNTIF($B$58:$B$58, B146)+COUNTIF($B$84:$B$84, B146)+COUNTIF(#REF!, B146)&gt;1,NOT(ISBLANK(B146)))</formula>
    </cfRule>
  </conditionalFormatting>
  <conditionalFormatting sqref="B158">
    <cfRule type="expression" dxfId="7" priority="3" stopIfTrue="1">
      <formula>AND(COUNTIF($B$291:$B$332, B158)+COUNTIF($B$58:$B$58, B158)+COUNTIF($B$84:$B$84, B158)+COUNTIF(#REF!, B158)&gt;1,NOT(ISBLANK(B158)))</formula>
    </cfRule>
  </conditionalFormatting>
  <dataValidations count="4">
    <dataValidation type="list" allowBlank="1" showInputMessage="1" showErrorMessage="1" sqref="U4:V234">
      <formula1>"POZ, PSiS"</formula1>
    </dataValidation>
    <dataValidation type="whole" allowBlank="1" showInputMessage="1" showErrorMessage="1" sqref="Y221:Z631 AE4:AE631 Z4:Z181 AI4:AI180 AD4:AD179 AI182:AI631 AD221:AD631 Y4:Y179 AJ4:AJ631">
      <formula1>0</formula1>
      <formula2>50</formula2>
    </dataValidation>
    <dataValidation type="whole" allowBlank="1" showInputMessage="1" showErrorMessage="1" sqref="AC221:AC631 X4:X179 X221:X631 AH182:AH631 AC4:AC179 AH4:AH180">
      <formula1>0</formula1>
      <formula2>10</formula2>
    </dataValidation>
    <dataValidation type="list" allowBlank="1" showInputMessage="1" showErrorMessage="1" sqref="J4:J215">
      <formula1>"TAK, NIE"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Z640"/>
  <sheetViews>
    <sheetView zoomScaleNormal="100" workbookViewId="0">
      <pane xSplit="5" ySplit="2" topLeftCell="H3" activePane="bottomRight" state="frozenSplit"/>
      <selection pane="topRight" activeCell="E1" sqref="E1"/>
      <selection pane="bottomLeft" activeCell="A3" sqref="A3"/>
      <selection pane="bottomRight" activeCell="E653" sqref="E653"/>
    </sheetView>
  </sheetViews>
  <sheetFormatPr defaultColWidth="11.875" defaultRowHeight="11.25"/>
  <cols>
    <col min="1" max="1" width="3.125" style="12" customWidth="1"/>
    <col min="2" max="2" width="11.375" style="29" customWidth="1"/>
    <col min="3" max="3" width="6.75" style="27" customWidth="1"/>
    <col min="4" max="4" width="13.625" style="7" customWidth="1"/>
    <col min="5" max="5" width="36.5" style="7" bestFit="1" customWidth="1"/>
    <col min="6" max="6" width="3.625" style="13" customWidth="1"/>
    <col min="7" max="7" width="5.125" style="13" customWidth="1"/>
    <col min="8" max="8" width="10.875" style="37" customWidth="1"/>
    <col min="9" max="9" width="10.125" style="7" customWidth="1"/>
    <col min="10" max="10" width="3.875" style="7" customWidth="1"/>
    <col min="11" max="11" width="6" style="8" customWidth="1"/>
    <col min="12" max="12" width="6" style="25" customWidth="1"/>
    <col min="13" max="13" width="7.125" style="26" customWidth="1"/>
    <col min="14" max="14" width="5.25" style="9" customWidth="1"/>
    <col min="15" max="15" width="5.25" style="10" customWidth="1"/>
    <col min="16" max="16" width="9" style="29" customWidth="1"/>
    <col min="17" max="17" width="5.625" style="7" customWidth="1"/>
    <col min="18" max="18" width="7.75" style="15" customWidth="1"/>
    <col min="19" max="19" width="9.75" style="9" customWidth="1"/>
    <col min="20" max="20" width="5" style="9" customWidth="1"/>
    <col min="21" max="21" width="9.25" style="9" customWidth="1"/>
    <col min="22" max="22" width="9.75" style="130" customWidth="1"/>
    <col min="23" max="23" width="5" style="130" customWidth="1"/>
    <col min="24" max="24" width="9.75" style="130" customWidth="1"/>
    <col min="25" max="25" width="8.25" style="7" customWidth="1"/>
    <col min="26" max="26" width="6.25" style="7" customWidth="1"/>
    <col min="27" max="16384" width="11.875" style="7"/>
  </cols>
  <sheetData>
    <row r="1" spans="1:26" ht="20.25">
      <c r="B1" s="546" t="s">
        <v>53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8"/>
      <c r="W1" s="135"/>
      <c r="X1" s="135"/>
    </row>
    <row r="2" spans="1:26" s="1" customFormat="1" ht="58.5">
      <c r="A2" s="11" t="s">
        <v>10</v>
      </c>
      <c r="B2" s="36" t="s">
        <v>0</v>
      </c>
      <c r="C2" s="2" t="s">
        <v>3</v>
      </c>
      <c r="D2" s="1" t="s">
        <v>1</v>
      </c>
      <c r="E2" s="1" t="s">
        <v>2</v>
      </c>
      <c r="F2" s="16" t="s">
        <v>8</v>
      </c>
      <c r="G2" s="122" t="s">
        <v>52</v>
      </c>
      <c r="H2" s="37" t="str">
        <f>'Merytoryczna-TU WPIS DANE'!H3</f>
        <v>Koszty kwalifikowane</v>
      </c>
      <c r="I2" s="1" t="s">
        <v>13</v>
      </c>
      <c r="J2" s="2" t="s">
        <v>9</v>
      </c>
      <c r="K2" s="3" t="s">
        <v>11</v>
      </c>
      <c r="L2" s="19" t="s">
        <v>17</v>
      </c>
      <c r="M2" s="23" t="s">
        <v>19</v>
      </c>
      <c r="N2" s="4" t="s">
        <v>12</v>
      </c>
      <c r="O2" s="5" t="s">
        <v>14</v>
      </c>
      <c r="P2" s="72" t="s">
        <v>4</v>
      </c>
      <c r="Q2" s="20" t="s">
        <v>6</v>
      </c>
      <c r="R2" s="14" t="s">
        <v>15</v>
      </c>
      <c r="S2" s="6" t="s">
        <v>5</v>
      </c>
      <c r="T2" s="4" t="s">
        <v>7</v>
      </c>
      <c r="U2" s="4" t="s">
        <v>16</v>
      </c>
      <c r="V2" s="124" t="s">
        <v>57</v>
      </c>
      <c r="W2" s="133" t="s">
        <v>55</v>
      </c>
      <c r="X2" s="125" t="s">
        <v>56</v>
      </c>
      <c r="Y2" s="1" t="s">
        <v>18</v>
      </c>
      <c r="Z2" s="2" t="s">
        <v>20</v>
      </c>
    </row>
    <row r="3" spans="1:26" ht="33.75" hidden="1">
      <c r="A3" s="12">
        <f>'Merytoryczna-TU WPIS DANE'!A4</f>
        <v>1</v>
      </c>
      <c r="B3" s="28" t="str">
        <f>'Merytoryczna-TU WPIS DANE'!B4</f>
        <v>RPO/01036/08/7.1</v>
      </c>
      <c r="C3" s="28" t="str">
        <f>'Merytoryczna-TU WPIS DANE'!C4</f>
        <v>1495/08</v>
      </c>
      <c r="D3" s="28" t="str">
        <f>'Merytoryczna-TU WPIS DANE'!D4</f>
        <v>„JOLLY MED” Spółka z o. o.</v>
      </c>
      <c r="E3" s="12" t="str">
        <f>'Merytoryczna-TU WPIS DANE'!E4</f>
        <v>Zwiększenie dostępności usług medycznych wykonywanych przez NZOZ „JOLLY MED” Sp. z o.o. w ramach świadczeń gwarantowanych przez państwo.</v>
      </c>
      <c r="F3" s="12" t="str">
        <f>'Merytoryczna-TU WPIS DANE'!F4</f>
        <v>76</v>
      </c>
      <c r="G3" s="13" t="str">
        <f>'Merytoryczna-TU WPIS DANE'!U4</f>
        <v>PSiS</v>
      </c>
      <c r="H3" s="207">
        <f>'Merytoryczna-TU WPIS DANE'!H4</f>
        <v>801590</v>
      </c>
      <c r="I3" s="207">
        <f>'Merytoryczna-TU WPIS DANE'!I4</f>
        <v>681351.5</v>
      </c>
      <c r="J3" s="7">
        <v>35</v>
      </c>
      <c r="K3" s="18">
        <f>IF(L3="tak",X3,(R3+U3)/2)</f>
        <v>0.5714285714285714</v>
      </c>
      <c r="L3" s="134" t="str">
        <f>IF(OR(AND(R3&lt;60%,U3&lt;60%),AND(R3&gt;=60%,U3&lt;60%,Y3&lt;Z3),AND(R3&gt;=60%,U3&gt;=60%,Y3&lt;Z3),AND(R3&lt;60%,U3&gt;=60%,Y3&lt;Z3)),"NIE","TAK")</f>
        <v>NIE</v>
      </c>
      <c r="M3" s="24">
        <f>IF(L3="NIE",(Q3+T3)/2,"III oceniający")</f>
        <v>20</v>
      </c>
      <c r="N3" s="9" t="str">
        <f>IF(K3&gt;=30%,"TAK","NIE")</f>
        <v>TAK</v>
      </c>
      <c r="P3" s="153" t="s">
        <v>555</v>
      </c>
      <c r="Q3" s="22">
        <v>21</v>
      </c>
      <c r="R3" s="15">
        <f t="shared" ref="R3:R66" si="0">Q3/J3</f>
        <v>0.6</v>
      </c>
      <c r="S3" s="156" t="s">
        <v>561</v>
      </c>
      <c r="T3" s="21">
        <v>19</v>
      </c>
      <c r="U3" s="17">
        <f t="shared" ref="U3:U66" si="1">T3/J3</f>
        <v>0.54285714285714282</v>
      </c>
      <c r="V3" s="126"/>
      <c r="W3" s="127"/>
      <c r="X3" s="159">
        <f>W3/J3</f>
        <v>0</v>
      </c>
      <c r="Y3" s="7">
        <f>IF((Q3-T3)&gt;=0,(Q3-T3),(Q3-T3)*(-1))</f>
        <v>2</v>
      </c>
      <c r="Z3" s="22">
        <f>J3*30%</f>
        <v>10.5</v>
      </c>
    </row>
    <row r="4" spans="1:26" ht="56.25" hidden="1">
      <c r="A4" s="12">
        <f>'Merytoryczna-TU WPIS DANE'!A5</f>
        <v>2</v>
      </c>
      <c r="B4" s="28" t="str">
        <f>'Merytoryczna-TU WPIS DANE'!B5</f>
        <v>RPO/00982/08/7.1</v>
      </c>
      <c r="C4" s="12" t="str">
        <f>'Merytoryczna-TU WPIS DANE'!C5</f>
        <v>1890/08</v>
      </c>
      <c r="D4" s="12" t="str">
        <f>'Merytoryczna-TU WPIS DANE'!D5</f>
        <v xml:space="preserve"> Centrum Diagnostyki Medycznej i Hematologii „Bios" Sp. z.o.o.</v>
      </c>
      <c r="E4" s="12" t="str">
        <f>'Merytoryczna-TU WPIS DANE'!E5</f>
        <v>Zakup nowoczesnej aparatury medycznej do wykonywania zabiegów  operacyjnych</v>
      </c>
      <c r="F4" s="12" t="str">
        <f>'Merytoryczna-TU WPIS DANE'!F5</f>
        <v>76</v>
      </c>
      <c r="G4" s="13" t="str">
        <f>'Merytoryczna-TU WPIS DANE'!U5</f>
        <v>PSiS</v>
      </c>
      <c r="H4" s="207">
        <f>'Merytoryczna-TU WPIS DANE'!H5</f>
        <v>745760.38</v>
      </c>
      <c r="I4" s="207">
        <f>'Merytoryczna-TU WPIS DANE'!I5</f>
        <v>447455.8</v>
      </c>
      <c r="J4" s="7">
        <v>35</v>
      </c>
      <c r="K4" s="18">
        <f t="shared" ref="K4:K67" si="2">IF(L4="tak",X4,(R4+U4)/2)</f>
        <v>0.75714285714285712</v>
      </c>
      <c r="L4" s="134" t="str">
        <f t="shared" ref="L4:L67" si="3">IF(OR(AND(R4&lt;60%,U4&lt;60%),AND(R4&gt;=60%,U4&lt;60%,Y4&lt;Z4),AND(R4&gt;=60%,U4&gt;=60%,Y4&lt;Z4),AND(R4&lt;60%,U4&gt;=60%,Y4&lt;Z4)),"NIE","TAK")</f>
        <v>NIE</v>
      </c>
      <c r="M4" s="24">
        <f t="shared" ref="M4:M67" si="4">IF(L4="NIE",(Q4+T4)/2,"III oceniający")</f>
        <v>26.5</v>
      </c>
      <c r="N4" s="9" t="str">
        <f t="shared" ref="N4:N67" si="5">IF(K4&gt;=30%,"TAK","NIE")</f>
        <v>TAK</v>
      </c>
      <c r="P4" s="153" t="s">
        <v>556</v>
      </c>
      <c r="Q4" s="22">
        <v>25</v>
      </c>
      <c r="R4" s="15">
        <f t="shared" si="0"/>
        <v>0.7142857142857143</v>
      </c>
      <c r="S4" s="156" t="s">
        <v>564</v>
      </c>
      <c r="T4" s="21">
        <v>28</v>
      </c>
      <c r="U4" s="17">
        <f t="shared" si="1"/>
        <v>0.8</v>
      </c>
      <c r="V4" s="126"/>
      <c r="W4" s="127"/>
      <c r="X4" s="159">
        <f t="shared" ref="X4:X67" si="6">W4/J4</f>
        <v>0</v>
      </c>
      <c r="Y4" s="7">
        <f t="shared" ref="Y4:Y67" si="7">IF((Q4-T4)&gt;=0,(Q4-T4),(Q4-T4)*(-1))</f>
        <v>3</v>
      </c>
      <c r="Z4" s="22">
        <f t="shared" ref="Z4:Z67" si="8">J4*30%</f>
        <v>10.5</v>
      </c>
    </row>
    <row r="5" spans="1:26" ht="56.25" hidden="1">
      <c r="A5" s="12">
        <f>'Merytoryczna-TU WPIS DANE'!A6</f>
        <v>3</v>
      </c>
      <c r="B5" s="28" t="str">
        <f>'Merytoryczna-TU WPIS DANE'!B6</f>
        <v>RPO/00699/08/7.1</v>
      </c>
      <c r="C5" s="12" t="str">
        <f>'Merytoryczna-TU WPIS DANE'!C6</f>
        <v>1275/08</v>
      </c>
      <c r="D5" s="12" t="str">
        <f>'Merytoryczna-TU WPIS DANE'!D6</f>
        <v>EL- MED NZOZ Przychodnia Lekarzy Specjalistów</v>
      </c>
      <c r="E5" s="12" t="str">
        <f>'Merytoryczna-TU WPIS DANE'!E6</f>
        <v>Poprawa jakości i dostępności opieki zdrowotnej w EL-MED NZOZ Przychodnia Lekarzy Specjalistów poprzez dostosowanie pomieszczeń do wymogów prawa, zakup sprzętu medycznego i wyposażenia oraz kompleksową komputeryzację przychodni.</v>
      </c>
      <c r="F5" s="12" t="str">
        <f>'Merytoryczna-TU WPIS DANE'!F6</f>
        <v>76</v>
      </c>
      <c r="G5" s="13" t="str">
        <f>'Merytoryczna-TU WPIS DANE'!U6</f>
        <v>POZ</v>
      </c>
      <c r="H5" s="207">
        <f>'Merytoryczna-TU WPIS DANE'!H6</f>
        <v>861534</v>
      </c>
      <c r="I5" s="207">
        <f>'Merytoryczna-TU WPIS DANE'!I6</f>
        <v>516920.4</v>
      </c>
      <c r="J5" s="7">
        <v>35</v>
      </c>
      <c r="K5" s="18">
        <f t="shared" si="2"/>
        <v>0.77142857142857146</v>
      </c>
      <c r="L5" s="134" t="str">
        <f t="shared" si="3"/>
        <v>NIE</v>
      </c>
      <c r="M5" s="24">
        <f t="shared" si="4"/>
        <v>27</v>
      </c>
      <c r="N5" s="9" t="str">
        <f t="shared" si="5"/>
        <v>TAK</v>
      </c>
      <c r="P5" s="153" t="s">
        <v>557</v>
      </c>
      <c r="Q5" s="22">
        <v>26</v>
      </c>
      <c r="R5" s="15">
        <f t="shared" si="0"/>
        <v>0.74285714285714288</v>
      </c>
      <c r="S5" s="156" t="s">
        <v>562</v>
      </c>
      <c r="T5" s="21">
        <v>28</v>
      </c>
      <c r="U5" s="17">
        <f t="shared" si="1"/>
        <v>0.8</v>
      </c>
      <c r="V5" s="126"/>
      <c r="W5" s="127"/>
      <c r="X5" s="159">
        <f t="shared" si="6"/>
        <v>0</v>
      </c>
      <c r="Y5" s="7">
        <f t="shared" si="7"/>
        <v>2</v>
      </c>
      <c r="Z5" s="22">
        <f t="shared" si="8"/>
        <v>10.5</v>
      </c>
    </row>
    <row r="6" spans="1:26" ht="33.75" hidden="1">
      <c r="A6" s="12">
        <f>'Merytoryczna-TU WPIS DANE'!A7</f>
        <v>4</v>
      </c>
      <c r="B6" s="28" t="str">
        <f>'Merytoryczna-TU WPIS DANE'!B7</f>
        <v>RPO/00282/08/7.1</v>
      </c>
      <c r="C6" s="12" t="str">
        <f>'Merytoryczna-TU WPIS DANE'!C7</f>
        <v>641/08</v>
      </c>
      <c r="D6" s="12" t="str">
        <f>'Merytoryczna-TU WPIS DANE'!D7</f>
        <v xml:space="preserve">Gmina Baranowo                                 </v>
      </c>
      <c r="E6" s="12" t="str">
        <f>'Merytoryczna-TU WPIS DANE'!E7</f>
        <v>Poprawa dostępności i jakości usług podstawowej opieki zdrowotnej poprzez adaptację i modernizację budynku Ośrodka Zdrowia w Baranowie.</v>
      </c>
      <c r="F6" s="12" t="str">
        <f>'Merytoryczna-TU WPIS DANE'!F7</f>
        <v>76</v>
      </c>
      <c r="G6" s="13" t="str">
        <f>'Merytoryczna-TU WPIS DANE'!U7</f>
        <v>POZ</v>
      </c>
      <c r="H6" s="207">
        <f>'Merytoryczna-TU WPIS DANE'!H7</f>
        <v>1311417.69</v>
      </c>
      <c r="I6" s="207">
        <f>'Merytoryczna-TU WPIS DANE'!I7</f>
        <v>1114705.03</v>
      </c>
      <c r="J6" s="7">
        <v>35</v>
      </c>
      <c r="K6" s="18">
        <f t="shared" si="2"/>
        <v>0.5714285714285714</v>
      </c>
      <c r="L6" s="134" t="str">
        <f t="shared" si="3"/>
        <v>NIE</v>
      </c>
      <c r="M6" s="24">
        <f t="shared" si="4"/>
        <v>20</v>
      </c>
      <c r="N6" s="9" t="str">
        <f t="shared" si="5"/>
        <v>TAK</v>
      </c>
      <c r="P6" s="153" t="s">
        <v>558</v>
      </c>
      <c r="Q6" s="22">
        <v>20</v>
      </c>
      <c r="R6" s="15">
        <f t="shared" si="0"/>
        <v>0.5714285714285714</v>
      </c>
      <c r="S6" s="156" t="s">
        <v>560</v>
      </c>
      <c r="T6" s="21">
        <v>20</v>
      </c>
      <c r="U6" s="17">
        <f t="shared" si="1"/>
        <v>0.5714285714285714</v>
      </c>
      <c r="V6" s="126"/>
      <c r="W6" s="127"/>
      <c r="X6" s="159">
        <f t="shared" si="6"/>
        <v>0</v>
      </c>
      <c r="Y6" s="7">
        <f t="shared" si="7"/>
        <v>0</v>
      </c>
      <c r="Z6" s="22">
        <f t="shared" si="8"/>
        <v>10.5</v>
      </c>
    </row>
    <row r="7" spans="1:26" ht="38.25" hidden="1">
      <c r="A7" s="12">
        <f>'Merytoryczna-TU WPIS DANE'!A8</f>
        <v>5</v>
      </c>
      <c r="B7" s="28" t="str">
        <f>'Merytoryczna-TU WPIS DANE'!B8</f>
        <v>RPO/00952/08/7.1</v>
      </c>
      <c r="C7" s="12" t="str">
        <f>'Merytoryczna-TU WPIS DANE'!C8</f>
        <v>1293/08</v>
      </c>
      <c r="D7" s="12" t="str">
        <f>'Merytoryczna-TU WPIS DANE'!D8</f>
        <v>Gmina Baranów</v>
      </c>
      <c r="E7" s="12" t="str">
        <f>'Merytoryczna-TU WPIS DANE'!E8</f>
        <v>Modernizacja budynku ośrodka zdrowia w Baranowie</v>
      </c>
      <c r="F7" s="12" t="str">
        <f>'Merytoryczna-TU WPIS DANE'!F8</f>
        <v>76</v>
      </c>
      <c r="G7" s="13" t="str">
        <f>'Merytoryczna-TU WPIS DANE'!U8</f>
        <v>POZ</v>
      </c>
      <c r="H7" s="207">
        <f>'Merytoryczna-TU WPIS DANE'!H8</f>
        <v>779712.11</v>
      </c>
      <c r="I7" s="207">
        <f>'Merytoryczna-TU WPIS DANE'!I8</f>
        <v>463382.9</v>
      </c>
      <c r="J7" s="7">
        <v>35</v>
      </c>
      <c r="K7" s="18">
        <f t="shared" si="2"/>
        <v>0.48571428571428571</v>
      </c>
      <c r="L7" s="134" t="str">
        <f t="shared" si="3"/>
        <v>TAK</v>
      </c>
      <c r="M7" s="24" t="str">
        <f t="shared" si="4"/>
        <v>III oceniający</v>
      </c>
      <c r="N7" s="9" t="str">
        <f t="shared" si="5"/>
        <v>TAK</v>
      </c>
      <c r="P7" s="153" t="s">
        <v>559</v>
      </c>
      <c r="Q7" s="22">
        <v>23</v>
      </c>
      <c r="R7" s="15">
        <f t="shared" si="0"/>
        <v>0.65714285714285714</v>
      </c>
      <c r="S7" s="156" t="s">
        <v>563</v>
      </c>
      <c r="T7" s="21">
        <v>12</v>
      </c>
      <c r="U7" s="17">
        <f t="shared" si="1"/>
        <v>0.34285714285714286</v>
      </c>
      <c r="V7" s="126" t="s">
        <v>556</v>
      </c>
      <c r="W7" s="127">
        <v>17</v>
      </c>
      <c r="X7" s="159">
        <f t="shared" si="6"/>
        <v>0.48571428571428571</v>
      </c>
      <c r="Y7" s="7">
        <f t="shared" si="7"/>
        <v>11</v>
      </c>
      <c r="Z7" s="22">
        <f t="shared" si="8"/>
        <v>10.5</v>
      </c>
    </row>
    <row r="8" spans="1:26" ht="33.75" hidden="1">
      <c r="A8" s="12">
        <f>'Merytoryczna-TU WPIS DANE'!A9</f>
        <v>6</v>
      </c>
      <c r="B8" s="28" t="str">
        <f>'Merytoryczna-TU WPIS DANE'!B9</f>
        <v>RPO/01237/08/7.1</v>
      </c>
      <c r="C8" s="12" t="str">
        <f>'Merytoryczna-TU WPIS DANE'!C9</f>
        <v>1105/08</v>
      </c>
      <c r="D8" s="12" t="str">
        <f>'Merytoryczna-TU WPIS DANE'!D9</f>
        <v>Gmina Błędów</v>
      </c>
      <c r="E8" s="12" t="str">
        <f>'Merytoryczna-TU WPIS DANE'!E9</f>
        <v>Likwidacja barier architektonicznych w  SP ZOZ Błędów wraz z  modernizacją Ośrodków Zdrowia oraz zakup sprzętu medycznego.</v>
      </c>
      <c r="F8" s="12" t="str">
        <f>'Merytoryczna-TU WPIS DANE'!F9</f>
        <v>76</v>
      </c>
      <c r="G8" s="13" t="str">
        <f>'Merytoryczna-TU WPIS DANE'!U9</f>
        <v>POZ</v>
      </c>
      <c r="H8" s="207">
        <f>'Merytoryczna-TU WPIS DANE'!H9</f>
        <v>876269.23</v>
      </c>
      <c r="I8" s="207">
        <f>'Merytoryczna-TU WPIS DANE'!I9</f>
        <v>744828.85</v>
      </c>
      <c r="J8" s="7">
        <v>35</v>
      </c>
      <c r="K8" s="18">
        <f t="shared" si="2"/>
        <v>0.51428571428571423</v>
      </c>
      <c r="L8" s="134" t="str">
        <f t="shared" si="3"/>
        <v>NIE</v>
      </c>
      <c r="M8" s="24">
        <f t="shared" si="4"/>
        <v>18</v>
      </c>
      <c r="N8" s="9" t="str">
        <f t="shared" si="5"/>
        <v>TAK</v>
      </c>
      <c r="P8" s="153" t="s">
        <v>560</v>
      </c>
      <c r="Q8" s="22">
        <v>19</v>
      </c>
      <c r="R8" s="15">
        <f t="shared" si="0"/>
        <v>0.54285714285714282</v>
      </c>
      <c r="S8" s="156" t="s">
        <v>556</v>
      </c>
      <c r="T8" s="21">
        <v>17</v>
      </c>
      <c r="U8" s="17">
        <f t="shared" si="1"/>
        <v>0.48571428571428571</v>
      </c>
      <c r="V8" s="126"/>
      <c r="W8" s="127"/>
      <c r="X8" s="159">
        <f t="shared" si="6"/>
        <v>0</v>
      </c>
      <c r="Y8" s="7">
        <f t="shared" si="7"/>
        <v>2</v>
      </c>
      <c r="Z8" s="22">
        <f t="shared" si="8"/>
        <v>10.5</v>
      </c>
    </row>
    <row r="9" spans="1:26" ht="22.5">
      <c r="A9" s="12">
        <f>'Merytoryczna-TU WPIS DANE'!A10</f>
        <v>7</v>
      </c>
      <c r="B9" s="28" t="str">
        <f>'Merytoryczna-TU WPIS DANE'!B10</f>
        <v>RPO/00332/08/7.1</v>
      </c>
      <c r="C9" s="12" t="str">
        <f>'Merytoryczna-TU WPIS DANE'!C10</f>
        <v>598/08</v>
      </c>
      <c r="D9" s="12" t="str">
        <f>'Merytoryczna-TU WPIS DANE'!D10</f>
        <v>Gmina Błonie</v>
      </c>
      <c r="E9" s="12" t="str">
        <f>'Merytoryczna-TU WPIS DANE'!E10</f>
        <v>Modernizacja II piętra budynku SGPZOZ w Błoniu wraz z wymianą okien i ślusarki oraz zakupem wyposażenia</v>
      </c>
      <c r="F9" s="12" t="str">
        <f>'Merytoryczna-TU WPIS DANE'!F10</f>
        <v>76</v>
      </c>
      <c r="G9" s="13" t="str">
        <f>'Merytoryczna-TU WPIS DANE'!U10</f>
        <v>POZ</v>
      </c>
      <c r="H9" s="207">
        <f>'Merytoryczna-TU WPIS DANE'!H10</f>
        <v>922333.28</v>
      </c>
      <c r="I9" s="207">
        <f>'Merytoryczna-TU WPIS DANE'!I10</f>
        <v>783983.28</v>
      </c>
      <c r="J9" s="7">
        <v>35</v>
      </c>
      <c r="K9" s="18">
        <f t="shared" si="2"/>
        <v>0.38571428571428573</v>
      </c>
      <c r="L9" s="134" t="str">
        <f t="shared" si="3"/>
        <v>NIE</v>
      </c>
      <c r="M9" s="24">
        <f t="shared" si="4"/>
        <v>13.5</v>
      </c>
      <c r="N9" s="9" t="str">
        <f t="shared" si="5"/>
        <v>TAK</v>
      </c>
      <c r="P9" s="153" t="s">
        <v>561</v>
      </c>
      <c r="Q9" s="22">
        <v>14</v>
      </c>
      <c r="R9" s="15">
        <f t="shared" si="0"/>
        <v>0.4</v>
      </c>
      <c r="S9" s="156" t="s">
        <v>558</v>
      </c>
      <c r="T9" s="21">
        <v>13</v>
      </c>
      <c r="U9" s="17">
        <f t="shared" si="1"/>
        <v>0.37142857142857144</v>
      </c>
      <c r="V9" s="126"/>
      <c r="W9" s="127"/>
      <c r="X9" s="159">
        <f t="shared" si="6"/>
        <v>0</v>
      </c>
      <c r="Y9" s="7">
        <f t="shared" si="7"/>
        <v>1</v>
      </c>
      <c r="Z9" s="22">
        <f t="shared" si="8"/>
        <v>10.5</v>
      </c>
    </row>
    <row r="10" spans="1:26" ht="45" hidden="1">
      <c r="A10" s="12">
        <f>'Merytoryczna-TU WPIS DANE'!A11</f>
        <v>8</v>
      </c>
      <c r="B10" s="28" t="str">
        <f>'Merytoryczna-TU WPIS DANE'!B11</f>
        <v>RPO/01223/08/7.1</v>
      </c>
      <c r="C10" s="12" t="str">
        <f>'Merytoryczna-TU WPIS DANE'!C11</f>
        <v>1808/08</v>
      </c>
      <c r="D10" s="12" t="str">
        <f>'Merytoryczna-TU WPIS DANE'!D11</f>
        <v>Gmina Borowie</v>
      </c>
      <c r="E10" s="12" t="str">
        <f>'Merytoryczna-TU WPIS DANE'!E11</f>
        <v>Poprawa jakości usług medycznych oraz sposobu zarządzania placówką poprzez kompleksową przebudowę budynku SP ZOZ w Borowiu oraz zakup nowoczesnego sprzetu i wyposażenia.</v>
      </c>
      <c r="F10" s="12" t="str">
        <f>'Merytoryczna-TU WPIS DANE'!F11</f>
        <v>76</v>
      </c>
      <c r="G10" s="13" t="str">
        <f>'Merytoryczna-TU WPIS DANE'!U11</f>
        <v>POZ</v>
      </c>
      <c r="H10" s="207">
        <f>'Merytoryczna-TU WPIS DANE'!H11</f>
        <v>847779.26</v>
      </c>
      <c r="I10" s="207">
        <f>'Merytoryczna-TU WPIS DANE'!I11</f>
        <v>720612.37</v>
      </c>
      <c r="J10" s="7">
        <v>35</v>
      </c>
      <c r="K10" s="18">
        <f t="shared" si="2"/>
        <v>0.77142857142857146</v>
      </c>
      <c r="L10" s="134" t="str">
        <f t="shared" si="3"/>
        <v>NIE</v>
      </c>
      <c r="M10" s="24">
        <f t="shared" si="4"/>
        <v>27</v>
      </c>
      <c r="N10" s="9" t="str">
        <f t="shared" si="5"/>
        <v>TAK</v>
      </c>
      <c r="P10" s="153" t="s">
        <v>562</v>
      </c>
      <c r="Q10" s="22">
        <v>27</v>
      </c>
      <c r="R10" s="15">
        <f t="shared" si="0"/>
        <v>0.77142857142857146</v>
      </c>
      <c r="S10" s="156" t="s">
        <v>557</v>
      </c>
      <c r="T10" s="21">
        <v>27</v>
      </c>
      <c r="U10" s="17">
        <f t="shared" si="1"/>
        <v>0.77142857142857146</v>
      </c>
      <c r="V10" s="126"/>
      <c r="W10" s="127"/>
      <c r="X10" s="159">
        <f t="shared" si="6"/>
        <v>0</v>
      </c>
      <c r="Y10" s="7">
        <f t="shared" si="7"/>
        <v>0</v>
      </c>
      <c r="Z10" s="22">
        <f t="shared" si="8"/>
        <v>10.5</v>
      </c>
    </row>
    <row r="11" spans="1:26" s="30" customFormat="1" ht="22.5" hidden="1">
      <c r="A11" s="12">
        <f>'Merytoryczna-TU WPIS DANE'!A12</f>
        <v>9</v>
      </c>
      <c r="B11" s="28" t="str">
        <f>'Merytoryczna-TU WPIS DANE'!B12</f>
        <v>RPO/00128/08/7.1</v>
      </c>
      <c r="C11" s="12" t="str">
        <f>'Merytoryczna-TU WPIS DANE'!C12</f>
        <v>376/08</v>
      </c>
      <c r="D11" s="12" t="str">
        <f>'Merytoryczna-TU WPIS DANE'!D12</f>
        <v>Gmina Czosnów</v>
      </c>
      <c r="E11" s="12" t="str">
        <f>'Merytoryczna-TU WPIS DANE'!E12</f>
        <v>Modernizacja Ośrodka Zdrowia w Cząstkowie Mazowieckim</v>
      </c>
      <c r="F11" s="12" t="str">
        <f>'Merytoryczna-TU WPIS DANE'!F12</f>
        <v>76</v>
      </c>
      <c r="G11" s="13" t="str">
        <f>'Merytoryczna-TU WPIS DANE'!U12</f>
        <v>POZ</v>
      </c>
      <c r="H11" s="207">
        <f>'Merytoryczna-TU WPIS DANE'!H12</f>
        <v>582599.51</v>
      </c>
      <c r="I11" s="207">
        <f>'Merytoryczna-TU WPIS DANE'!I12</f>
        <v>407819.66</v>
      </c>
      <c r="J11" s="7">
        <v>35</v>
      </c>
      <c r="K11" s="18">
        <f t="shared" si="2"/>
        <v>0.32857142857142857</v>
      </c>
      <c r="L11" s="134" t="str">
        <f t="shared" si="3"/>
        <v>NIE</v>
      </c>
      <c r="M11" s="35">
        <f t="shared" si="4"/>
        <v>11.5</v>
      </c>
      <c r="N11" s="31" t="str">
        <f t="shared" si="5"/>
        <v>TAK</v>
      </c>
      <c r="O11" s="32"/>
      <c r="P11" s="153" t="s">
        <v>555</v>
      </c>
      <c r="Q11" s="30">
        <v>14</v>
      </c>
      <c r="R11" s="33">
        <f t="shared" si="0"/>
        <v>0.4</v>
      </c>
      <c r="S11" s="156" t="s">
        <v>564</v>
      </c>
      <c r="T11" s="31">
        <v>9</v>
      </c>
      <c r="U11" s="34">
        <f t="shared" si="1"/>
        <v>0.25714285714285712</v>
      </c>
      <c r="V11" s="126"/>
      <c r="W11" s="127"/>
      <c r="X11" s="159">
        <f t="shared" si="6"/>
        <v>0</v>
      </c>
      <c r="Y11" s="30">
        <f t="shared" si="7"/>
        <v>5</v>
      </c>
      <c r="Z11" s="22">
        <f t="shared" si="8"/>
        <v>10.5</v>
      </c>
    </row>
    <row r="12" spans="1:26" ht="83.25" hidden="1" customHeight="1">
      <c r="A12" s="217">
        <f>'Merytoryczna-TU WPIS DANE'!A13</f>
        <v>10</v>
      </c>
      <c r="B12" s="28" t="str">
        <f>'Merytoryczna-TU WPIS DANE'!B13</f>
        <v>RPO/01123/08/7.1</v>
      </c>
      <c r="C12" s="12" t="str">
        <f>'Merytoryczna-TU WPIS DANE'!C13</f>
        <v>1360/08</v>
      </c>
      <c r="D12" s="12" t="str">
        <f>'Merytoryczna-TU WPIS DANE'!D13</f>
        <v>Gmina Dębe Wielkie</v>
      </c>
      <c r="E12" s="12" t="str">
        <f>'Merytoryczna-TU WPIS DANE'!E13</f>
        <v>Poprawa jakości i dostępności do systemu opieki zdrowotnej Gminy Dębe Wielkie poprzez budowę budynku na potrzeby Samodzielnego Publicznego Zakładu Opieki Zdrowotnej</v>
      </c>
      <c r="F12" s="12" t="str">
        <f>'Merytoryczna-TU WPIS DANE'!F13</f>
        <v>76</v>
      </c>
      <c r="G12" s="13" t="str">
        <f>'Merytoryczna-TU WPIS DANE'!U13</f>
        <v>POZ</v>
      </c>
      <c r="H12" s="207">
        <f>'Merytoryczna-TU WPIS DANE'!H13</f>
        <v>2112535.0699999998</v>
      </c>
      <c r="I12" s="207">
        <f>'Merytoryczna-TU WPIS DANE'!I13</f>
        <v>1795654.8</v>
      </c>
      <c r="J12" s="7">
        <v>35</v>
      </c>
      <c r="K12" s="18">
        <f t="shared" si="2"/>
        <v>0.4</v>
      </c>
      <c r="L12" s="134" t="str">
        <f t="shared" si="3"/>
        <v>TAK</v>
      </c>
      <c r="M12" s="26" t="str">
        <f t="shared" si="4"/>
        <v>III oceniający</v>
      </c>
      <c r="N12" s="9" t="str">
        <f t="shared" si="5"/>
        <v>TAK</v>
      </c>
      <c r="P12" s="153" t="s">
        <v>559</v>
      </c>
      <c r="Q12" s="7">
        <v>30</v>
      </c>
      <c r="R12" s="15">
        <f t="shared" si="0"/>
        <v>0.8571428571428571</v>
      </c>
      <c r="S12" s="156" t="s">
        <v>563</v>
      </c>
      <c r="T12" s="9">
        <v>19</v>
      </c>
      <c r="U12" s="17">
        <f t="shared" si="1"/>
        <v>0.54285714285714282</v>
      </c>
      <c r="V12" s="126" t="s">
        <v>561</v>
      </c>
      <c r="W12" s="127">
        <v>14</v>
      </c>
      <c r="X12" s="218">
        <f t="shared" si="6"/>
        <v>0.4</v>
      </c>
      <c r="Y12" s="7">
        <f t="shared" si="7"/>
        <v>11</v>
      </c>
      <c r="Z12" s="22">
        <f t="shared" si="8"/>
        <v>10.5</v>
      </c>
    </row>
    <row r="13" spans="1:26" ht="22.5" hidden="1">
      <c r="A13" s="12">
        <f>'Merytoryczna-TU WPIS DANE'!A14</f>
        <v>11</v>
      </c>
      <c r="B13" s="28" t="str">
        <f>'Merytoryczna-TU WPIS DANE'!B14</f>
        <v>RPO/00627/08/7.1</v>
      </c>
      <c r="C13" s="12" t="str">
        <f>'Merytoryczna-TU WPIS DANE'!C14</f>
        <v>1136/08</v>
      </c>
      <c r="D13" s="12" t="str">
        <f>'Merytoryczna-TU WPIS DANE'!D14</f>
        <v>Gmina Dobre</v>
      </c>
      <c r="E13" s="12" t="str">
        <f>'Merytoryczna-TU WPIS DANE'!E14</f>
        <v>Modernizacja (remont) istniejącego budynku Przychodni SPZOZ w Dobrem</v>
      </c>
      <c r="F13" s="12" t="str">
        <f>'Merytoryczna-TU WPIS DANE'!F14</f>
        <v>76</v>
      </c>
      <c r="G13" s="13" t="str">
        <f>'Merytoryczna-TU WPIS DANE'!U14</f>
        <v>POZ</v>
      </c>
      <c r="H13" s="207">
        <f>'Merytoryczna-TU WPIS DANE'!H14</f>
        <v>600000</v>
      </c>
      <c r="I13" s="207">
        <f>'Merytoryczna-TU WPIS DANE'!I14</f>
        <v>510000</v>
      </c>
      <c r="J13" s="7">
        <v>35</v>
      </c>
      <c r="K13" s="18">
        <f t="shared" si="2"/>
        <v>0.48571428571428571</v>
      </c>
      <c r="L13" s="134" t="str">
        <f t="shared" si="3"/>
        <v>NIE</v>
      </c>
      <c r="M13" s="26">
        <f t="shared" si="4"/>
        <v>17</v>
      </c>
      <c r="N13" s="9" t="str">
        <f t="shared" si="5"/>
        <v>TAK</v>
      </c>
      <c r="P13" s="153" t="s">
        <v>557</v>
      </c>
      <c r="Q13" s="7">
        <v>17</v>
      </c>
      <c r="R13" s="15">
        <f t="shared" si="0"/>
        <v>0.48571428571428571</v>
      </c>
      <c r="S13" s="156" t="s">
        <v>556</v>
      </c>
      <c r="T13" s="9">
        <v>17</v>
      </c>
      <c r="U13" s="17">
        <f t="shared" si="1"/>
        <v>0.48571428571428571</v>
      </c>
      <c r="V13" s="126"/>
      <c r="W13" s="127"/>
      <c r="X13" s="159">
        <f t="shared" si="6"/>
        <v>0</v>
      </c>
      <c r="Y13" s="7">
        <f t="shared" si="7"/>
        <v>0</v>
      </c>
      <c r="Z13" s="22">
        <f t="shared" si="8"/>
        <v>10.5</v>
      </c>
    </row>
    <row r="14" spans="1:26" ht="22.5" hidden="1">
      <c r="A14" s="12">
        <f>'Merytoryczna-TU WPIS DANE'!A15</f>
        <v>12</v>
      </c>
      <c r="B14" s="28" t="str">
        <f>'Merytoryczna-TU WPIS DANE'!B15</f>
        <v>RPO/01307/08/7.1</v>
      </c>
      <c r="C14" s="12" t="str">
        <f>'Merytoryczna-TU WPIS DANE'!C15</f>
        <v>2073/08</v>
      </c>
      <c r="D14" s="12" t="str">
        <f>'Merytoryczna-TU WPIS DANE'!D15</f>
        <v>Gmina Górzno</v>
      </c>
      <c r="E14" s="12" t="str">
        <f>'Merytoryczna-TU WPIS DANE'!E15</f>
        <v>Rozbudowa budynku Samodzielnego Zakładu Opieki Zdrowotnej w Górznie.</v>
      </c>
      <c r="F14" s="12" t="str">
        <f>'Merytoryczna-TU WPIS DANE'!F15</f>
        <v>76</v>
      </c>
      <c r="G14" s="13" t="str">
        <f>'Merytoryczna-TU WPIS DANE'!U15</f>
        <v>POZ</v>
      </c>
      <c r="H14" s="207">
        <f>'Merytoryczna-TU WPIS DANE'!H15</f>
        <v>515000.01</v>
      </c>
      <c r="I14" s="207">
        <f>'Merytoryczna-TU WPIS DANE'!I15</f>
        <v>437750.01</v>
      </c>
      <c r="J14" s="7">
        <v>35</v>
      </c>
      <c r="K14" s="18">
        <f t="shared" si="2"/>
        <v>0.35714285714285715</v>
      </c>
      <c r="L14" s="134" t="str">
        <f t="shared" si="3"/>
        <v>NIE</v>
      </c>
      <c r="M14" s="26">
        <f t="shared" si="4"/>
        <v>12.5</v>
      </c>
      <c r="N14" s="9" t="str">
        <f t="shared" si="5"/>
        <v>TAK</v>
      </c>
      <c r="P14" s="153" t="s">
        <v>562</v>
      </c>
      <c r="Q14" s="7">
        <v>11</v>
      </c>
      <c r="R14" s="15">
        <f t="shared" si="0"/>
        <v>0.31428571428571428</v>
      </c>
      <c r="S14" s="156" t="s">
        <v>561</v>
      </c>
      <c r="T14" s="9">
        <v>14</v>
      </c>
      <c r="U14" s="17">
        <f t="shared" si="1"/>
        <v>0.4</v>
      </c>
      <c r="V14" s="126"/>
      <c r="W14" s="127"/>
      <c r="X14" s="159">
        <f t="shared" si="6"/>
        <v>0</v>
      </c>
      <c r="Y14" s="7">
        <f t="shared" si="7"/>
        <v>3</v>
      </c>
      <c r="Z14" s="22">
        <f t="shared" si="8"/>
        <v>10.5</v>
      </c>
    </row>
    <row r="15" spans="1:26" ht="22.5" hidden="1">
      <c r="A15" s="12">
        <f>'Merytoryczna-TU WPIS DANE'!A16</f>
        <v>13</v>
      </c>
      <c r="B15" s="28" t="str">
        <f>'Merytoryczna-TU WPIS DANE'!B16</f>
        <v>RPO/00603/08/7.1</v>
      </c>
      <c r="C15" s="12" t="str">
        <f>'Merytoryczna-TU WPIS DANE'!C16</f>
        <v>893/08</v>
      </c>
      <c r="D15" s="12" t="str">
        <f>'Merytoryczna-TU WPIS DANE'!D16</f>
        <v>Gmina Grębków</v>
      </c>
      <c r="E15" s="12" t="str">
        <f>'Merytoryczna-TU WPIS DANE'!E16</f>
        <v>Remont budynku Ośrodka Zdrowia w Grębkowie</v>
      </c>
      <c r="F15" s="12" t="str">
        <f>'Merytoryczna-TU WPIS DANE'!F16</f>
        <v>76</v>
      </c>
      <c r="G15" s="13" t="str">
        <f>'Merytoryczna-TU WPIS DANE'!U16</f>
        <v>POZ</v>
      </c>
      <c r="H15" s="207">
        <f>'Merytoryczna-TU WPIS DANE'!H16</f>
        <v>531923.55000000005</v>
      </c>
      <c r="I15" s="207">
        <f>'Merytoryczna-TU WPIS DANE'!I16</f>
        <v>452135</v>
      </c>
      <c r="J15" s="7">
        <v>35</v>
      </c>
      <c r="K15" s="18">
        <f t="shared" si="2"/>
        <v>8.5714285714285715E-2</v>
      </c>
      <c r="L15" s="134" t="str">
        <f t="shared" si="3"/>
        <v>NIE</v>
      </c>
      <c r="M15" s="26">
        <f t="shared" si="4"/>
        <v>3</v>
      </c>
      <c r="N15" s="9" t="str">
        <f t="shared" si="5"/>
        <v>NIE</v>
      </c>
      <c r="P15" s="153" t="s">
        <v>558</v>
      </c>
      <c r="Q15" s="7">
        <v>3</v>
      </c>
      <c r="R15" s="15">
        <f t="shared" si="0"/>
        <v>8.5714285714285715E-2</v>
      </c>
      <c r="S15" s="156" t="s">
        <v>560</v>
      </c>
      <c r="T15" s="9">
        <v>3</v>
      </c>
      <c r="U15" s="17">
        <f t="shared" si="1"/>
        <v>8.5714285714285715E-2</v>
      </c>
      <c r="V15" s="126"/>
      <c r="W15" s="127"/>
      <c r="X15" s="159">
        <f t="shared" si="6"/>
        <v>0</v>
      </c>
      <c r="Y15" s="7">
        <f t="shared" si="7"/>
        <v>0</v>
      </c>
      <c r="Z15" s="22">
        <f t="shared" si="8"/>
        <v>10.5</v>
      </c>
    </row>
    <row r="16" spans="1:26" ht="22.5" hidden="1">
      <c r="A16" s="12">
        <f>'Merytoryczna-TU WPIS DANE'!A17</f>
        <v>14</v>
      </c>
      <c r="B16" s="28" t="str">
        <f>'Merytoryczna-TU WPIS DANE'!B17</f>
        <v>RPO/00293/08/7.1</v>
      </c>
      <c r="C16" s="12" t="str">
        <f>'Merytoryczna-TU WPIS DANE'!C17</f>
        <v>628/08</v>
      </c>
      <c r="D16" s="12" t="str">
        <f>'Merytoryczna-TU WPIS DANE'!D17</f>
        <v>Gmina Karniewo</v>
      </c>
      <c r="E16" s="12" t="str">
        <f>'Merytoryczna-TU WPIS DANE'!E17</f>
        <v>Modernizacja budynku ośrodka zdrowia w Karniewie</v>
      </c>
      <c r="F16" s="12" t="str">
        <f>'Merytoryczna-TU WPIS DANE'!F17</f>
        <v>76</v>
      </c>
      <c r="G16" s="13" t="str">
        <f>'Merytoryczna-TU WPIS DANE'!U17</f>
        <v>POZ</v>
      </c>
      <c r="H16" s="207">
        <f>'Merytoryczna-TU WPIS DANE'!H17</f>
        <v>616046.71</v>
      </c>
      <c r="I16" s="207">
        <f>'Merytoryczna-TU WPIS DANE'!I17</f>
        <v>427844.43</v>
      </c>
      <c r="J16" s="7">
        <v>35</v>
      </c>
      <c r="K16" s="18">
        <f t="shared" si="2"/>
        <v>0.38571428571428568</v>
      </c>
      <c r="L16" s="134" t="str">
        <f t="shared" si="3"/>
        <v>NIE</v>
      </c>
      <c r="M16" s="26">
        <f t="shared" si="4"/>
        <v>13.5</v>
      </c>
      <c r="N16" s="9" t="str">
        <f t="shared" si="5"/>
        <v>TAK</v>
      </c>
      <c r="P16" s="153" t="s">
        <v>555</v>
      </c>
      <c r="Q16" s="7">
        <v>16</v>
      </c>
      <c r="R16" s="15">
        <f t="shared" si="0"/>
        <v>0.45714285714285713</v>
      </c>
      <c r="S16" s="156" t="s">
        <v>564</v>
      </c>
      <c r="T16" s="9">
        <v>11</v>
      </c>
      <c r="U16" s="17">
        <f t="shared" si="1"/>
        <v>0.31428571428571428</v>
      </c>
      <c r="V16" s="126"/>
      <c r="W16" s="127"/>
      <c r="X16" s="159">
        <f t="shared" si="6"/>
        <v>0</v>
      </c>
      <c r="Y16" s="7">
        <f t="shared" si="7"/>
        <v>5</v>
      </c>
      <c r="Z16" s="22">
        <f t="shared" si="8"/>
        <v>10.5</v>
      </c>
    </row>
    <row r="17" spans="1:26" ht="22.5" hidden="1">
      <c r="A17" s="12">
        <f>'Merytoryczna-TU WPIS DANE'!A18</f>
        <v>15</v>
      </c>
      <c r="B17" s="28" t="str">
        <f>'Merytoryczna-TU WPIS DANE'!B18</f>
        <v>RPO/00759/08/7.1</v>
      </c>
      <c r="C17" s="12" t="str">
        <f>'Merytoryczna-TU WPIS DANE'!C18</f>
        <v>1280/08</v>
      </c>
      <c r="D17" s="12" t="str">
        <f>'Merytoryczna-TU WPIS DANE'!D18</f>
        <v>Gmina Krzynowłoga Mała</v>
      </c>
      <c r="E17" s="12" t="str">
        <f>'Merytoryczna-TU WPIS DANE'!E18</f>
        <v>Modernizacja budynku Gminnego Ośrodka Zdrowia w Krzynowłodze Małej</v>
      </c>
      <c r="F17" s="12" t="str">
        <f>'Merytoryczna-TU WPIS DANE'!F18</f>
        <v>76</v>
      </c>
      <c r="G17" s="13" t="str">
        <f>'Merytoryczna-TU WPIS DANE'!U18</f>
        <v>POZ</v>
      </c>
      <c r="H17" s="207">
        <f>'Merytoryczna-TU WPIS DANE'!H18</f>
        <v>1041231.79</v>
      </c>
      <c r="I17" s="207">
        <f>'Merytoryczna-TU WPIS DANE'!I18</f>
        <v>885047.01</v>
      </c>
      <c r="J17" s="7">
        <v>35</v>
      </c>
      <c r="K17" s="18">
        <f t="shared" si="2"/>
        <v>0.58571428571428563</v>
      </c>
      <c r="L17" s="134" t="str">
        <f t="shared" si="3"/>
        <v>NIE</v>
      </c>
      <c r="M17" s="26">
        <f t="shared" si="4"/>
        <v>20.5</v>
      </c>
      <c r="N17" s="9" t="str">
        <f t="shared" si="5"/>
        <v>TAK</v>
      </c>
      <c r="P17" s="153" t="s">
        <v>559</v>
      </c>
      <c r="Q17" s="7">
        <v>22</v>
      </c>
      <c r="R17" s="15">
        <f t="shared" si="0"/>
        <v>0.62857142857142856</v>
      </c>
      <c r="S17" s="156" t="s">
        <v>563</v>
      </c>
      <c r="T17" s="9">
        <v>19</v>
      </c>
      <c r="U17" s="17">
        <f t="shared" si="1"/>
        <v>0.54285714285714282</v>
      </c>
      <c r="V17" s="126"/>
      <c r="W17" s="127"/>
      <c r="X17" s="159">
        <f t="shared" si="6"/>
        <v>0</v>
      </c>
      <c r="Y17" s="7">
        <f t="shared" si="7"/>
        <v>3</v>
      </c>
      <c r="Z17" s="22">
        <f t="shared" si="8"/>
        <v>10.5</v>
      </c>
    </row>
    <row r="18" spans="1:26" ht="22.5" hidden="1">
      <c r="A18" s="12">
        <f>'Merytoryczna-TU WPIS DANE'!A19</f>
        <v>16</v>
      </c>
      <c r="B18" s="28" t="str">
        <f>'Merytoryczna-TU WPIS DANE'!B19</f>
        <v>RPO/00588/08/7.1</v>
      </c>
      <c r="C18" s="12" t="str">
        <f>'Merytoryczna-TU WPIS DANE'!C19</f>
        <v>1006/08</v>
      </c>
      <c r="D18" s="12" t="str">
        <f>'Merytoryczna-TU WPIS DANE'!D19</f>
        <v>Gmina Jedlińsk</v>
      </c>
      <c r="E18" s="12" t="str">
        <f>'Merytoryczna-TU WPIS DANE'!E19</f>
        <v>Budowa Ośrodka Zdrowia we Wsoli</v>
      </c>
      <c r="F18" s="12" t="str">
        <f>'Merytoryczna-TU WPIS DANE'!F19</f>
        <v>76</v>
      </c>
      <c r="G18" s="13" t="str">
        <f>'Merytoryczna-TU WPIS DANE'!U19</f>
        <v>POZ</v>
      </c>
      <c r="H18" s="207">
        <f>'Merytoryczna-TU WPIS DANE'!H19</f>
        <v>2028104.97</v>
      </c>
      <c r="I18" s="207">
        <f>'Merytoryczna-TU WPIS DANE'!I19</f>
        <v>1622483.97</v>
      </c>
      <c r="J18" s="7">
        <v>35</v>
      </c>
      <c r="K18" s="18">
        <f t="shared" si="2"/>
        <v>0.64285714285714279</v>
      </c>
      <c r="L18" s="134" t="str">
        <f t="shared" si="3"/>
        <v>NIE</v>
      </c>
      <c r="M18" s="26">
        <f t="shared" si="4"/>
        <v>22.5</v>
      </c>
      <c r="N18" s="9" t="str">
        <f t="shared" si="5"/>
        <v>TAK</v>
      </c>
      <c r="P18" s="153" t="s">
        <v>561</v>
      </c>
      <c r="Q18" s="7">
        <v>21</v>
      </c>
      <c r="R18" s="15">
        <f t="shared" si="0"/>
        <v>0.6</v>
      </c>
      <c r="S18" s="156" t="s">
        <v>564</v>
      </c>
      <c r="T18" s="9">
        <v>24</v>
      </c>
      <c r="U18" s="17">
        <f t="shared" si="1"/>
        <v>0.68571428571428572</v>
      </c>
      <c r="V18" s="126"/>
      <c r="W18" s="127"/>
      <c r="X18" s="159">
        <f t="shared" si="6"/>
        <v>0</v>
      </c>
      <c r="Y18" s="7">
        <f t="shared" si="7"/>
        <v>3</v>
      </c>
      <c r="Z18" s="22">
        <f t="shared" si="8"/>
        <v>10.5</v>
      </c>
    </row>
    <row r="19" spans="1:26" ht="22.5" hidden="1">
      <c r="A19" s="12">
        <f>'Merytoryczna-TU WPIS DANE'!A20</f>
        <v>17</v>
      </c>
      <c r="B19" s="28" t="str">
        <f>'Merytoryczna-TU WPIS DANE'!B20</f>
        <v>RPO/00414/08/7.1</v>
      </c>
      <c r="C19" s="12" t="str">
        <f>'Merytoryczna-TU WPIS DANE'!C20</f>
        <v>632/08</v>
      </c>
      <c r="D19" s="12" t="str">
        <f>'Merytoryczna-TU WPIS DANE'!D20</f>
        <v>Gmina Krasne</v>
      </c>
      <c r="E19" s="12" t="str">
        <f>'Merytoryczna-TU WPIS DANE'!E20</f>
        <v>Modernizacja budynku NZOZ w Krasnem</v>
      </c>
      <c r="F19" s="12" t="str">
        <f>'Merytoryczna-TU WPIS DANE'!F20</f>
        <v>76</v>
      </c>
      <c r="G19" s="13" t="str">
        <f>'Merytoryczna-TU WPIS DANE'!U20</f>
        <v>POZ</v>
      </c>
      <c r="H19" s="207">
        <f>'Merytoryczna-TU WPIS DANE'!H20</f>
        <v>1233924.67</v>
      </c>
      <c r="I19" s="207">
        <f>'Merytoryczna-TU WPIS DANE'!I20</f>
        <v>1048835.96</v>
      </c>
      <c r="J19" s="7">
        <v>35</v>
      </c>
      <c r="K19" s="18">
        <f t="shared" si="2"/>
        <v>0.5714285714285714</v>
      </c>
      <c r="L19" s="134" t="str">
        <f t="shared" si="3"/>
        <v>NIE</v>
      </c>
      <c r="M19" s="26">
        <f t="shared" si="4"/>
        <v>20</v>
      </c>
      <c r="N19" s="9" t="str">
        <f t="shared" si="5"/>
        <v>TAK</v>
      </c>
      <c r="P19" s="153" t="s">
        <v>563</v>
      </c>
      <c r="Q19" s="7">
        <v>20</v>
      </c>
      <c r="R19" s="15">
        <f t="shared" si="0"/>
        <v>0.5714285714285714</v>
      </c>
      <c r="S19" s="156" t="s">
        <v>559</v>
      </c>
      <c r="T19" s="9">
        <v>20</v>
      </c>
      <c r="U19" s="17">
        <f t="shared" si="1"/>
        <v>0.5714285714285714</v>
      </c>
      <c r="V19" s="126"/>
      <c r="W19" s="127"/>
      <c r="X19" s="159">
        <f t="shared" si="6"/>
        <v>0</v>
      </c>
      <c r="Y19" s="7">
        <f t="shared" si="7"/>
        <v>0</v>
      </c>
      <c r="Z19" s="22">
        <f t="shared" si="8"/>
        <v>10.5</v>
      </c>
    </row>
    <row r="20" spans="1:26" ht="22.5" hidden="1">
      <c r="A20" s="12">
        <f>'Merytoryczna-TU WPIS DANE'!A21</f>
        <v>18</v>
      </c>
      <c r="B20" s="28" t="str">
        <f>'Merytoryczna-TU WPIS DANE'!B21</f>
        <v>RPO/01070/08/7.1</v>
      </c>
      <c r="C20" s="12" t="str">
        <f>'Merytoryczna-TU WPIS DANE'!C21</f>
        <v>1504/08</v>
      </c>
      <c r="D20" s="12" t="str">
        <f>'Merytoryczna-TU WPIS DANE'!D21</f>
        <v>Gmina Lipowiec Kościelny</v>
      </c>
      <c r="E20" s="12" t="str">
        <f>'Merytoryczna-TU WPIS DANE'!E21</f>
        <v xml:space="preserve">Rozbudowa budynku Ośrodka Zdrowia w Lipowcu Kościelnym o gabinet stomatologiczny </v>
      </c>
      <c r="F20" s="12" t="str">
        <f>'Merytoryczna-TU WPIS DANE'!F21</f>
        <v>76</v>
      </c>
      <c r="G20" s="13" t="str">
        <f>'Merytoryczna-TU WPIS DANE'!U21</f>
        <v>POZ</v>
      </c>
      <c r="H20" s="207">
        <f>'Merytoryczna-TU WPIS DANE'!H21</f>
        <v>313956.90000000002</v>
      </c>
      <c r="I20" s="207">
        <f>'Merytoryczna-TU WPIS DANE'!I21</f>
        <v>186427.61</v>
      </c>
      <c r="J20" s="7">
        <v>35</v>
      </c>
      <c r="K20" s="18">
        <f t="shared" si="2"/>
        <v>0.35714285714285715</v>
      </c>
      <c r="L20" s="134" t="str">
        <f t="shared" si="3"/>
        <v>NIE</v>
      </c>
      <c r="M20" s="26">
        <f t="shared" si="4"/>
        <v>12.5</v>
      </c>
      <c r="N20" s="9" t="str">
        <f t="shared" si="5"/>
        <v>TAK</v>
      </c>
      <c r="P20" s="153" t="s">
        <v>560</v>
      </c>
      <c r="Q20" s="7">
        <v>13</v>
      </c>
      <c r="R20" s="15">
        <f t="shared" si="0"/>
        <v>0.37142857142857144</v>
      </c>
      <c r="S20" s="156" t="s">
        <v>555</v>
      </c>
      <c r="T20" s="9">
        <v>12</v>
      </c>
      <c r="U20" s="17">
        <f t="shared" si="1"/>
        <v>0.34285714285714286</v>
      </c>
      <c r="V20" s="126"/>
      <c r="W20" s="127"/>
      <c r="X20" s="159">
        <f t="shared" si="6"/>
        <v>0</v>
      </c>
      <c r="Y20" s="7">
        <f t="shared" si="7"/>
        <v>1</v>
      </c>
      <c r="Z20" s="22">
        <f t="shared" si="8"/>
        <v>10.5</v>
      </c>
    </row>
    <row r="21" spans="1:26" ht="45" hidden="1">
      <c r="A21" s="12">
        <f>'Merytoryczna-TU WPIS DANE'!A22</f>
        <v>19</v>
      </c>
      <c r="B21" s="28" t="str">
        <f>'Merytoryczna-TU WPIS DANE'!B22</f>
        <v xml:space="preserve">RPO/01246/08/7.1 </v>
      </c>
      <c r="C21" s="12" t="str">
        <f>'Merytoryczna-TU WPIS DANE'!C22</f>
        <v>1856/08</v>
      </c>
      <c r="D21" s="12" t="str">
        <f>'Merytoryczna-TU WPIS DANE'!D22</f>
        <v>Gmina Jabłonna</v>
      </c>
      <c r="E21" s="12" t="str">
        <f>'Merytoryczna-TU WPIS DANE'!E22</f>
        <v xml:space="preserve">Adaptacja Publicznego Zakładu Opieki Zdrowotnej w Jabłonnie do wymogów Rozporządzenia Ministra Zdrowia 
z dnia 10 listopada 2006 r. 
</v>
      </c>
      <c r="F21" s="12" t="str">
        <f>'Merytoryczna-TU WPIS DANE'!F22</f>
        <v>76</v>
      </c>
      <c r="G21" s="13" t="str">
        <f>'Merytoryczna-TU WPIS DANE'!U22</f>
        <v>POZ</v>
      </c>
      <c r="H21" s="207">
        <f>'Merytoryczna-TU WPIS DANE'!H22</f>
        <v>204507.03</v>
      </c>
      <c r="I21" s="207">
        <f>'Merytoryczna-TU WPIS DANE'!I22</f>
        <v>173830.98</v>
      </c>
      <c r="J21" s="7">
        <v>35</v>
      </c>
      <c r="K21" s="18">
        <f t="shared" si="2"/>
        <v>0.47142857142857142</v>
      </c>
      <c r="L21" s="134" t="str">
        <f t="shared" si="3"/>
        <v>NIE</v>
      </c>
      <c r="M21" s="26">
        <f t="shared" si="4"/>
        <v>16.5</v>
      </c>
      <c r="N21" s="9" t="str">
        <f t="shared" si="5"/>
        <v>TAK</v>
      </c>
      <c r="P21" s="153" t="s">
        <v>558</v>
      </c>
      <c r="Q21" s="7">
        <v>19</v>
      </c>
      <c r="R21" s="15">
        <f t="shared" si="0"/>
        <v>0.54285714285714282</v>
      </c>
      <c r="S21" s="156" t="s">
        <v>557</v>
      </c>
      <c r="T21" s="9">
        <v>14</v>
      </c>
      <c r="U21" s="17">
        <f t="shared" si="1"/>
        <v>0.4</v>
      </c>
      <c r="V21" s="126"/>
      <c r="W21" s="127"/>
      <c r="X21" s="159">
        <f t="shared" si="6"/>
        <v>0</v>
      </c>
      <c r="Y21" s="7">
        <f t="shared" si="7"/>
        <v>5</v>
      </c>
      <c r="Z21" s="22">
        <f t="shared" si="8"/>
        <v>10.5</v>
      </c>
    </row>
    <row r="22" spans="1:26" ht="56.25" hidden="1">
      <c r="A22" s="12">
        <f>'Merytoryczna-TU WPIS DANE'!A23</f>
        <v>20</v>
      </c>
      <c r="B22" s="28" t="str">
        <f>'Merytoryczna-TU WPIS DANE'!B23</f>
        <v>RPO/01209/08/7.1</v>
      </c>
      <c r="C22" s="12" t="str">
        <f>'Merytoryczna-TU WPIS DANE'!C23</f>
        <v>1509/08</v>
      </c>
      <c r="D22" s="12" t="str">
        <f>'Merytoryczna-TU WPIS DANE'!D23</f>
        <v>Gmina Iłża</v>
      </c>
      <c r="E22" s="12" t="str">
        <f>'Merytoryczna-TU WPIS DANE'!E23</f>
        <v>Przebudowa i dostosowanie siedziby Samodzielnego Publicznego Zakładu Podstawowej Opieki Zdrowotnej w Iłży przy ul. Bodzentyńskiej 17, zgodnie z Rozporządzeniem Ministra Zdrowia z dnia 10 listopada 2006 r. z późniejszymi zmianami.</v>
      </c>
      <c r="F22" s="12" t="str">
        <f>'Merytoryczna-TU WPIS DANE'!F23</f>
        <v>76</v>
      </c>
      <c r="G22" s="13" t="str">
        <f>'Merytoryczna-TU WPIS DANE'!U23</f>
        <v>POZ</v>
      </c>
      <c r="H22" s="207">
        <f>'Merytoryczna-TU WPIS DANE'!H23</f>
        <v>383517.53</v>
      </c>
      <c r="I22" s="207">
        <f>'Merytoryczna-TU WPIS DANE'!I23</f>
        <v>325989.90000000002</v>
      </c>
      <c r="J22" s="7">
        <v>35</v>
      </c>
      <c r="K22" s="18">
        <f t="shared" si="2"/>
        <v>0.48571428571428565</v>
      </c>
      <c r="L22" s="134" t="str">
        <f t="shared" si="3"/>
        <v>NIE</v>
      </c>
      <c r="M22" s="26">
        <f t="shared" si="4"/>
        <v>17</v>
      </c>
      <c r="N22" s="9" t="str">
        <f t="shared" si="5"/>
        <v>TAK</v>
      </c>
      <c r="P22" s="153" t="s">
        <v>556</v>
      </c>
      <c r="Q22" s="7">
        <v>19</v>
      </c>
      <c r="R22" s="15">
        <f t="shared" si="0"/>
        <v>0.54285714285714282</v>
      </c>
      <c r="S22" s="156" t="s">
        <v>562</v>
      </c>
      <c r="T22" s="9">
        <v>15</v>
      </c>
      <c r="U22" s="17">
        <f t="shared" si="1"/>
        <v>0.42857142857142855</v>
      </c>
      <c r="V22" s="131"/>
      <c r="W22" s="127"/>
      <c r="X22" s="159">
        <f t="shared" si="6"/>
        <v>0</v>
      </c>
      <c r="Y22" s="7">
        <f t="shared" si="7"/>
        <v>4</v>
      </c>
      <c r="Z22" s="22">
        <f t="shared" si="8"/>
        <v>10.5</v>
      </c>
    </row>
    <row r="23" spans="1:26" ht="33.75" hidden="1">
      <c r="A23" s="12">
        <f>'Merytoryczna-TU WPIS DANE'!A24</f>
        <v>21</v>
      </c>
      <c r="B23" s="28" t="str">
        <f>'Merytoryczna-TU WPIS DANE'!B24</f>
        <v>RPO/01399/08/7.1</v>
      </c>
      <c r="C23" s="12" t="str">
        <f>'Merytoryczna-TU WPIS DANE'!C24</f>
        <v>1936/08</v>
      </c>
      <c r="D23" s="12" t="str">
        <f>'Merytoryczna-TU WPIS DANE'!D24</f>
        <v>Gmina Jednorożec</v>
      </c>
      <c r="E23" s="12" t="str">
        <f>'Merytoryczna-TU WPIS DANE'!E24</f>
        <v xml:space="preserve">Poprawa warunków w zakresie ochrony zdrowia mieszkańców gminy Jednorożec i części gmin Baranowo i Chorzele.   </v>
      </c>
      <c r="F23" s="12" t="str">
        <f>'Merytoryczna-TU WPIS DANE'!F24</f>
        <v>76</v>
      </c>
      <c r="G23" s="13" t="str">
        <f>'Merytoryczna-TU WPIS DANE'!U24</f>
        <v>PSiS</v>
      </c>
      <c r="H23" s="207">
        <f>'Merytoryczna-TU WPIS DANE'!H24</f>
        <v>1807338.5</v>
      </c>
      <c r="I23" s="207">
        <f>'Merytoryczna-TU WPIS DANE'!I24</f>
        <v>1178954.6599999999</v>
      </c>
      <c r="J23" s="7">
        <v>35</v>
      </c>
      <c r="K23" s="18">
        <f t="shared" si="2"/>
        <v>0.64285714285714279</v>
      </c>
      <c r="L23" s="134" t="str">
        <f t="shared" si="3"/>
        <v>NIE</v>
      </c>
      <c r="M23" s="26">
        <f t="shared" si="4"/>
        <v>22.5</v>
      </c>
      <c r="N23" s="9" t="str">
        <f t="shared" si="5"/>
        <v>TAK</v>
      </c>
      <c r="P23" s="153" t="s">
        <v>562</v>
      </c>
      <c r="Q23" s="7">
        <v>26</v>
      </c>
      <c r="R23" s="15">
        <f t="shared" si="0"/>
        <v>0.74285714285714288</v>
      </c>
      <c r="S23" s="156" t="s">
        <v>563</v>
      </c>
      <c r="T23" s="9">
        <v>19</v>
      </c>
      <c r="U23" s="17">
        <f t="shared" si="1"/>
        <v>0.54285714285714282</v>
      </c>
      <c r="V23" s="126"/>
      <c r="W23" s="127"/>
      <c r="X23" s="159">
        <f t="shared" si="6"/>
        <v>0</v>
      </c>
      <c r="Y23" s="7">
        <f t="shared" si="7"/>
        <v>7</v>
      </c>
      <c r="Z23" s="22">
        <f t="shared" si="8"/>
        <v>10.5</v>
      </c>
    </row>
    <row r="24" spans="1:26" ht="22.5" hidden="1">
      <c r="A24" s="12">
        <f>'Merytoryczna-TU WPIS DANE'!A25</f>
        <v>22</v>
      </c>
      <c r="B24" s="28" t="str">
        <f>'Merytoryczna-TU WPIS DANE'!B25</f>
        <v>RPO/00656/08/7.1</v>
      </c>
      <c r="C24" s="12" t="str">
        <f>'Merytoryczna-TU WPIS DANE'!C25</f>
        <v>1123/08</v>
      </c>
      <c r="D24" s="12" t="str">
        <f>'Merytoryczna-TU WPIS DANE'!D25</f>
        <v>Gmina Magnuszew</v>
      </c>
      <c r="E24" s="12" t="str">
        <f>'Merytoryczna-TU WPIS DANE'!E25</f>
        <v>Rozbudowa budynku Ośrodka Zdrowia w Magnuszewie</v>
      </c>
      <c r="F24" s="12" t="str">
        <f>'Merytoryczna-TU WPIS DANE'!F25</f>
        <v>76</v>
      </c>
      <c r="G24" s="13" t="str">
        <f>'Merytoryczna-TU WPIS DANE'!U25</f>
        <v>POZ</v>
      </c>
      <c r="H24" s="207">
        <f>'Merytoryczna-TU WPIS DANE'!H25</f>
        <v>1558263.94</v>
      </c>
      <c r="I24" s="207">
        <f>'Merytoryczna-TU WPIS DANE'!I25</f>
        <v>1015520.6</v>
      </c>
      <c r="J24" s="7">
        <v>35</v>
      </c>
      <c r="K24" s="18">
        <f t="shared" si="2"/>
        <v>0.31428571428571428</v>
      </c>
      <c r="L24" s="134" t="str">
        <f t="shared" si="3"/>
        <v>NIE</v>
      </c>
      <c r="M24" s="26">
        <f t="shared" si="4"/>
        <v>11</v>
      </c>
      <c r="N24" s="9" t="str">
        <f t="shared" si="5"/>
        <v>TAK</v>
      </c>
      <c r="P24" s="153" t="s">
        <v>560</v>
      </c>
      <c r="Q24" s="7">
        <v>12</v>
      </c>
      <c r="R24" s="15">
        <f t="shared" si="0"/>
        <v>0.34285714285714286</v>
      </c>
      <c r="S24" s="156" t="s">
        <v>558</v>
      </c>
      <c r="T24" s="9">
        <v>10</v>
      </c>
      <c r="U24" s="17">
        <f t="shared" si="1"/>
        <v>0.2857142857142857</v>
      </c>
      <c r="V24" s="126"/>
      <c r="W24" s="127"/>
      <c r="X24" s="159">
        <f t="shared" si="6"/>
        <v>0</v>
      </c>
      <c r="Y24" s="7">
        <f t="shared" si="7"/>
        <v>2</v>
      </c>
      <c r="Z24" s="22">
        <f t="shared" si="8"/>
        <v>10.5</v>
      </c>
    </row>
    <row r="25" spans="1:26" ht="22.5" hidden="1">
      <c r="A25" s="12">
        <f>'Merytoryczna-TU WPIS DANE'!A26</f>
        <v>23</v>
      </c>
      <c r="B25" s="28" t="str">
        <f>'Merytoryczna-TU WPIS DANE'!B26</f>
        <v>RPO/00644/08/7.1</v>
      </c>
      <c r="C25" s="12" t="str">
        <f>'Merytoryczna-TU WPIS DANE'!C26</f>
        <v>1149/08</v>
      </c>
      <c r="D25" s="12" t="str">
        <f>'Merytoryczna-TU WPIS DANE'!D26</f>
        <v>Gmina Mszczonów</v>
      </c>
      <c r="E25" s="12" t="str">
        <f>'Merytoryczna-TU WPIS DANE'!E26</f>
        <v>Modernizacja budynku ośrodka zdrowia w Osuchowie w gminie Mszczonów</v>
      </c>
      <c r="F25" s="12" t="str">
        <f>'Merytoryczna-TU WPIS DANE'!F26</f>
        <v>76</v>
      </c>
      <c r="G25" s="13" t="str">
        <f>'Merytoryczna-TU WPIS DANE'!U26</f>
        <v>POZ</v>
      </c>
      <c r="H25" s="207">
        <f>'Merytoryczna-TU WPIS DANE'!H26</f>
        <v>713303.19</v>
      </c>
      <c r="I25" s="207">
        <f>'Merytoryczna-TU WPIS DANE'!I26</f>
        <v>590615.04000000004</v>
      </c>
      <c r="J25" s="7">
        <v>35</v>
      </c>
      <c r="K25" s="18">
        <f t="shared" si="2"/>
        <v>0.72857142857142865</v>
      </c>
      <c r="L25" s="134" t="str">
        <f t="shared" si="3"/>
        <v>NIE</v>
      </c>
      <c r="M25" s="26">
        <f t="shared" si="4"/>
        <v>25.5</v>
      </c>
      <c r="N25" s="9" t="str">
        <f t="shared" si="5"/>
        <v>TAK</v>
      </c>
      <c r="P25" s="153" t="s">
        <v>564</v>
      </c>
      <c r="Q25" s="7">
        <v>27</v>
      </c>
      <c r="R25" s="15">
        <f t="shared" si="0"/>
        <v>0.77142857142857146</v>
      </c>
      <c r="S25" s="156" t="s">
        <v>559</v>
      </c>
      <c r="T25" s="9">
        <v>24</v>
      </c>
      <c r="U25" s="17">
        <f t="shared" si="1"/>
        <v>0.68571428571428572</v>
      </c>
      <c r="V25" s="126"/>
      <c r="W25" s="127"/>
      <c r="X25" s="159">
        <f t="shared" si="6"/>
        <v>0</v>
      </c>
      <c r="Y25" s="7">
        <f t="shared" si="7"/>
        <v>3</v>
      </c>
      <c r="Z25" s="22">
        <f t="shared" si="8"/>
        <v>10.5</v>
      </c>
    </row>
    <row r="26" spans="1:26" ht="33.75" hidden="1">
      <c r="A26" s="12">
        <f>'Merytoryczna-TU WPIS DANE'!A27</f>
        <v>24</v>
      </c>
      <c r="B26" s="28" t="str">
        <f>'Merytoryczna-TU WPIS DANE'!B27</f>
        <v>RPO/01192/08/7.1</v>
      </c>
      <c r="C26" s="12" t="str">
        <f>'Merytoryczna-TU WPIS DANE'!C27</f>
        <v>1991/08</v>
      </c>
      <c r="D26" s="12" t="str">
        <f>'Merytoryczna-TU WPIS DANE'!D27</f>
        <v>Gmina Nasielsk</v>
      </c>
      <c r="E26" s="12" t="str">
        <f>'Merytoryczna-TU WPIS DANE'!E27</f>
        <v>Modernizacja Ośrodka Zdrowia Pieścirogi w celu pełnego dostosowania do wymogów określonych w obowiązujących przepisach</v>
      </c>
      <c r="F26" s="12" t="str">
        <f>'Merytoryczna-TU WPIS DANE'!F27</f>
        <v>76</v>
      </c>
      <c r="G26" s="13" t="str">
        <f>'Merytoryczna-TU WPIS DANE'!U27</f>
        <v>POZ</v>
      </c>
      <c r="H26" s="207">
        <f>'Merytoryczna-TU WPIS DANE'!H27</f>
        <v>255169.49</v>
      </c>
      <c r="I26" s="207">
        <f>'Merytoryczna-TU WPIS DANE'!I27</f>
        <v>216894.07</v>
      </c>
      <c r="J26" s="7">
        <v>35</v>
      </c>
      <c r="K26" s="18">
        <f t="shared" si="2"/>
        <v>0.45714285714285713</v>
      </c>
      <c r="L26" s="134" t="str">
        <f t="shared" si="3"/>
        <v>NIE</v>
      </c>
      <c r="M26" s="26">
        <f t="shared" si="4"/>
        <v>16</v>
      </c>
      <c r="N26" s="9" t="str">
        <f t="shared" si="5"/>
        <v>TAK</v>
      </c>
      <c r="P26" s="153" t="s">
        <v>557</v>
      </c>
      <c r="Q26" s="7">
        <v>14</v>
      </c>
      <c r="R26" s="15">
        <f t="shared" si="0"/>
        <v>0.4</v>
      </c>
      <c r="S26" s="156" t="s">
        <v>556</v>
      </c>
      <c r="T26" s="9">
        <v>18</v>
      </c>
      <c r="U26" s="17">
        <f t="shared" si="1"/>
        <v>0.51428571428571423</v>
      </c>
      <c r="V26" s="126"/>
      <c r="W26" s="127"/>
      <c r="X26" s="159">
        <f t="shared" si="6"/>
        <v>0</v>
      </c>
      <c r="Y26" s="7">
        <f t="shared" si="7"/>
        <v>4</v>
      </c>
      <c r="Z26" s="22">
        <f t="shared" si="8"/>
        <v>10.5</v>
      </c>
    </row>
    <row r="27" spans="1:26" ht="22.5" hidden="1">
      <c r="A27" s="12">
        <f>'Merytoryczna-TU WPIS DANE'!A28</f>
        <v>25</v>
      </c>
      <c r="B27" s="28" t="str">
        <f>'Merytoryczna-TU WPIS DANE'!B28</f>
        <v>RPO/00545/08/7.1</v>
      </c>
      <c r="C27" s="12" t="str">
        <f>'Merytoryczna-TU WPIS DANE'!C28</f>
        <v>793/08</v>
      </c>
      <c r="D27" s="12" t="str">
        <f>'Merytoryczna-TU WPIS DANE'!D28</f>
        <v>Gmina Przytyk</v>
      </c>
      <c r="E27" s="12" t="str">
        <f>'Merytoryczna-TU WPIS DANE'!E28</f>
        <v>Przebudowa Samodzielnego Publicznego Zakładu Opieki Zdrowotnej w Przytyku</v>
      </c>
      <c r="F27" s="12" t="str">
        <f>'Merytoryczna-TU WPIS DANE'!F28</f>
        <v>76</v>
      </c>
      <c r="G27" s="13" t="str">
        <f>'Merytoryczna-TU WPIS DANE'!U28</f>
        <v>POZ</v>
      </c>
      <c r="H27" s="207">
        <f>'Merytoryczna-TU WPIS DANE'!H28</f>
        <v>383208.87</v>
      </c>
      <c r="I27" s="207">
        <f>'Merytoryczna-TU WPIS DANE'!I28</f>
        <v>325727.53000000003</v>
      </c>
      <c r="J27" s="7">
        <v>35</v>
      </c>
      <c r="K27" s="18">
        <f t="shared" si="2"/>
        <v>0.44285714285714284</v>
      </c>
      <c r="L27" s="134" t="str">
        <f t="shared" si="3"/>
        <v>NIE</v>
      </c>
      <c r="M27" s="26">
        <f t="shared" si="4"/>
        <v>15.5</v>
      </c>
      <c r="N27" s="9" t="str">
        <f t="shared" si="5"/>
        <v>TAK</v>
      </c>
      <c r="P27" s="153" t="s">
        <v>555</v>
      </c>
      <c r="Q27" s="7">
        <v>15</v>
      </c>
      <c r="R27" s="15">
        <f t="shared" si="0"/>
        <v>0.42857142857142855</v>
      </c>
      <c r="S27" s="156" t="s">
        <v>561</v>
      </c>
      <c r="T27" s="9">
        <v>16</v>
      </c>
      <c r="U27" s="17">
        <f t="shared" si="1"/>
        <v>0.45714285714285713</v>
      </c>
      <c r="V27" s="126"/>
      <c r="W27" s="127"/>
      <c r="X27" s="159">
        <f t="shared" si="6"/>
        <v>0</v>
      </c>
      <c r="Y27" s="7">
        <f t="shared" si="7"/>
        <v>1</v>
      </c>
      <c r="Z27" s="22">
        <f t="shared" si="8"/>
        <v>10.5</v>
      </c>
    </row>
    <row r="28" spans="1:26" ht="45" hidden="1">
      <c r="A28" s="12">
        <f>'Merytoryczna-TU WPIS DANE'!A29</f>
        <v>26</v>
      </c>
      <c r="B28" s="28" t="str">
        <f>'Merytoryczna-TU WPIS DANE'!B29</f>
        <v>RPO/00604/08/7.1</v>
      </c>
      <c r="C28" s="12" t="str">
        <f>'Merytoryczna-TU WPIS DANE'!C29</f>
        <v>927/08</v>
      </c>
      <c r="D28" s="12" t="str">
        <f>'Merytoryczna-TU WPIS DANE'!D29</f>
        <v>Gmina Prażmów</v>
      </c>
      <c r="E28" s="12" t="str">
        <f>'Merytoryczna-TU WPIS DANE'!E29</f>
        <v>Pełne dostosowanie do obowiązujących standardów i przepisów prawa infrastruktury służącej ochronie zdrowia i życia gminy Prażmów - budowa nowego ośrodka zdrowia w Prażmowie i modernizacja ośrodka zdrowia w Uwielinach</v>
      </c>
      <c r="F28" s="12" t="str">
        <f>'Merytoryczna-TU WPIS DANE'!F29</f>
        <v>76</v>
      </c>
      <c r="G28" s="13" t="str">
        <f>'Merytoryczna-TU WPIS DANE'!U29</f>
        <v>POZ</v>
      </c>
      <c r="H28" s="207">
        <f>'Merytoryczna-TU WPIS DANE'!H29</f>
        <v>2638485</v>
      </c>
      <c r="I28" s="207">
        <f>'Merytoryczna-TU WPIS DANE'!I29</f>
        <v>2169890.04</v>
      </c>
      <c r="J28" s="7">
        <v>35</v>
      </c>
      <c r="K28" s="18">
        <f t="shared" si="2"/>
        <v>0.47142857142857142</v>
      </c>
      <c r="L28" s="134" t="str">
        <f t="shared" si="3"/>
        <v>NIE</v>
      </c>
      <c r="M28" s="26">
        <f t="shared" si="4"/>
        <v>16.5</v>
      </c>
      <c r="N28" s="9" t="str">
        <f t="shared" si="5"/>
        <v>TAK</v>
      </c>
      <c r="P28" s="153" t="s">
        <v>563</v>
      </c>
      <c r="Q28" s="7">
        <v>21</v>
      </c>
      <c r="R28" s="15">
        <f t="shared" si="0"/>
        <v>0.6</v>
      </c>
      <c r="S28" s="156" t="s">
        <v>557</v>
      </c>
      <c r="T28" s="9">
        <v>12</v>
      </c>
      <c r="U28" s="17">
        <f t="shared" si="1"/>
        <v>0.34285714285714286</v>
      </c>
      <c r="V28" s="126"/>
      <c r="W28" s="127"/>
      <c r="X28" s="159">
        <f t="shared" si="6"/>
        <v>0</v>
      </c>
      <c r="Y28" s="7">
        <f t="shared" si="7"/>
        <v>9</v>
      </c>
      <c r="Z28" s="22">
        <f t="shared" si="8"/>
        <v>10.5</v>
      </c>
    </row>
    <row r="29" spans="1:26" ht="22.5" hidden="1">
      <c r="A29" s="12">
        <f>'Merytoryczna-TU WPIS DANE'!A30</f>
        <v>27</v>
      </c>
      <c r="B29" s="28" t="str">
        <f>'Merytoryczna-TU WPIS DANE'!B30</f>
        <v xml:space="preserve">RPO/00663/08/7.1 </v>
      </c>
      <c r="C29" s="12" t="str">
        <f>'Merytoryczna-TU WPIS DANE'!C30</f>
        <v>1120/08</v>
      </c>
      <c r="D29" s="12" t="str">
        <f>'Merytoryczna-TU WPIS DANE'!D30</f>
        <v>Gmina Raciąż</v>
      </c>
      <c r="E29" s="12" t="str">
        <f>'Merytoryczna-TU WPIS DANE'!E30</f>
        <v>Budowa budynku Ośrodka Zdrowia wraz z punktem aptecznym we wsi Gralewo</v>
      </c>
      <c r="F29" s="12" t="str">
        <f>'Merytoryczna-TU WPIS DANE'!F30</f>
        <v>76</v>
      </c>
      <c r="G29" s="13" t="str">
        <f>'Merytoryczna-TU WPIS DANE'!U30</f>
        <v>POZ</v>
      </c>
      <c r="H29" s="207">
        <f>'Merytoryczna-TU WPIS DANE'!H30</f>
        <v>728226.19</v>
      </c>
      <c r="I29" s="207">
        <f>'Merytoryczna-TU WPIS DANE'!I30</f>
        <v>618992.26</v>
      </c>
      <c r="J29" s="7">
        <v>35</v>
      </c>
      <c r="K29" s="18">
        <f t="shared" si="2"/>
        <v>0.62857142857142856</v>
      </c>
      <c r="L29" s="134" t="str">
        <f t="shared" si="3"/>
        <v>NIE</v>
      </c>
      <c r="M29" s="26">
        <f t="shared" si="4"/>
        <v>22</v>
      </c>
      <c r="N29" s="9" t="str">
        <f t="shared" si="5"/>
        <v>TAK</v>
      </c>
      <c r="P29" s="153" t="s">
        <v>559</v>
      </c>
      <c r="Q29" s="7">
        <v>25</v>
      </c>
      <c r="R29" s="15">
        <f t="shared" si="0"/>
        <v>0.7142857142857143</v>
      </c>
      <c r="S29" s="156" t="s">
        <v>556</v>
      </c>
      <c r="T29" s="9">
        <v>19</v>
      </c>
      <c r="U29" s="17">
        <f t="shared" si="1"/>
        <v>0.54285714285714282</v>
      </c>
      <c r="V29" s="126"/>
      <c r="W29" s="127"/>
      <c r="X29" s="159">
        <f t="shared" si="6"/>
        <v>0</v>
      </c>
      <c r="Y29" s="7">
        <f t="shared" si="7"/>
        <v>6</v>
      </c>
      <c r="Z29" s="22">
        <f t="shared" si="8"/>
        <v>10.5</v>
      </c>
    </row>
    <row r="30" spans="1:26" ht="22.5" hidden="1">
      <c r="A30" s="12">
        <f>'Merytoryczna-TU WPIS DANE'!A31</f>
        <v>28</v>
      </c>
      <c r="B30" s="28" t="str">
        <f>'Merytoryczna-TU WPIS DANE'!B31</f>
        <v>RPO/00585/08/7.1</v>
      </c>
      <c r="C30" s="12" t="str">
        <f>'Merytoryczna-TU WPIS DANE'!C31</f>
        <v>969/09</v>
      </c>
      <c r="D30" s="12" t="str">
        <f>'Merytoryczna-TU WPIS DANE'!D31</f>
        <v>Gmina Obryte</v>
      </c>
      <c r="E30" s="12" t="str">
        <f>'Merytoryczna-TU WPIS DANE'!E31</f>
        <v>Remont budynku Ośrodka Zdrowia w Obrytem</v>
      </c>
      <c r="F30" s="12" t="str">
        <f>'Merytoryczna-TU WPIS DANE'!F31</f>
        <v>76</v>
      </c>
      <c r="G30" s="13" t="str">
        <f>'Merytoryczna-TU WPIS DANE'!U31</f>
        <v>POZ</v>
      </c>
      <c r="H30" s="207">
        <f>'Merytoryczna-TU WPIS DANE'!H31</f>
        <v>450559.11</v>
      </c>
      <c r="I30" s="207">
        <f>'Merytoryczna-TU WPIS DANE'!I31</f>
        <v>153190.1</v>
      </c>
      <c r="J30" s="7">
        <v>35</v>
      </c>
      <c r="K30" s="18">
        <f t="shared" si="2"/>
        <v>0.47142857142857142</v>
      </c>
      <c r="L30" s="134" t="str">
        <f t="shared" si="3"/>
        <v>NIE</v>
      </c>
      <c r="M30" s="26">
        <f t="shared" si="4"/>
        <v>16.5</v>
      </c>
      <c r="N30" s="9" t="str">
        <f t="shared" si="5"/>
        <v>TAK</v>
      </c>
      <c r="P30" s="153" t="s">
        <v>558</v>
      </c>
      <c r="Q30" s="7">
        <v>17</v>
      </c>
      <c r="R30" s="15">
        <f t="shared" si="0"/>
        <v>0.48571428571428571</v>
      </c>
      <c r="S30" s="156" t="s">
        <v>560</v>
      </c>
      <c r="T30" s="9">
        <v>16</v>
      </c>
      <c r="U30" s="17">
        <f t="shared" si="1"/>
        <v>0.45714285714285713</v>
      </c>
      <c r="V30" s="126"/>
      <c r="W30" s="127"/>
      <c r="X30" s="159">
        <f t="shared" si="6"/>
        <v>0</v>
      </c>
      <c r="Y30" s="7">
        <f t="shared" si="7"/>
        <v>1</v>
      </c>
      <c r="Z30" s="22">
        <f t="shared" si="8"/>
        <v>10.5</v>
      </c>
    </row>
    <row r="31" spans="1:26" ht="22.5" hidden="1">
      <c r="A31" s="12">
        <f>'Merytoryczna-TU WPIS DANE'!A32</f>
        <v>29</v>
      </c>
      <c r="B31" s="28" t="str">
        <f>'Merytoryczna-TU WPIS DANE'!B32</f>
        <v>RPO/00713/08/7.1.</v>
      </c>
      <c r="C31" s="12" t="str">
        <f>'Merytoryczna-TU WPIS DANE'!C32</f>
        <v>1002/08</v>
      </c>
      <c r="D31" s="12" t="str">
        <f>'Merytoryczna-TU WPIS DANE'!D32</f>
        <v>Gmina Nieporęt</v>
      </c>
      <c r="E31" s="12" t="str">
        <f>'Merytoryczna-TU WPIS DANE'!E32</f>
        <v>Projekt i rozbudowa budynku SP ZOZ w Nieporęcie</v>
      </c>
      <c r="F31" s="12" t="str">
        <f>'Merytoryczna-TU WPIS DANE'!F32</f>
        <v>76</v>
      </c>
      <c r="G31" s="13" t="str">
        <f>'Merytoryczna-TU WPIS DANE'!U32</f>
        <v>POZ</v>
      </c>
      <c r="H31" s="207">
        <f>'Merytoryczna-TU WPIS DANE'!H32</f>
        <v>2323125.0699999998</v>
      </c>
      <c r="I31" s="207">
        <f>'Merytoryczna-TU WPIS DANE'!I32</f>
        <v>1974656.3</v>
      </c>
      <c r="J31" s="7">
        <v>35</v>
      </c>
      <c r="K31" s="18">
        <f t="shared" si="2"/>
        <v>0.47142857142857142</v>
      </c>
      <c r="L31" s="134" t="str">
        <f t="shared" si="3"/>
        <v>NIE</v>
      </c>
      <c r="M31" s="26">
        <f t="shared" si="4"/>
        <v>16.5</v>
      </c>
      <c r="N31" s="9" t="str">
        <f t="shared" si="5"/>
        <v>TAK</v>
      </c>
      <c r="P31" s="153" t="s">
        <v>564</v>
      </c>
      <c r="Q31" s="7">
        <v>15</v>
      </c>
      <c r="R31" s="15">
        <f t="shared" si="0"/>
        <v>0.42857142857142855</v>
      </c>
      <c r="S31" s="156" t="s">
        <v>562</v>
      </c>
      <c r="T31" s="9">
        <v>18</v>
      </c>
      <c r="U31" s="17">
        <f t="shared" si="1"/>
        <v>0.51428571428571423</v>
      </c>
      <c r="V31" s="126"/>
      <c r="W31" s="127"/>
      <c r="X31" s="159">
        <f t="shared" si="6"/>
        <v>0</v>
      </c>
      <c r="Y31" s="7">
        <f t="shared" si="7"/>
        <v>3</v>
      </c>
      <c r="Z31" s="22">
        <f t="shared" si="8"/>
        <v>10.5</v>
      </c>
    </row>
    <row r="32" spans="1:26" ht="22.5" hidden="1">
      <c r="A32" s="12">
        <f>'Merytoryczna-TU WPIS DANE'!A33</f>
        <v>30</v>
      </c>
      <c r="B32" s="28" t="str">
        <f>'Merytoryczna-TU WPIS DANE'!B33</f>
        <v>RPO/01008/08/7.1</v>
      </c>
      <c r="C32" s="12" t="str">
        <f>'Merytoryczna-TU WPIS DANE'!C33</f>
        <v>1328/08</v>
      </c>
      <c r="D32" s="12" t="str">
        <f>'Merytoryczna-TU WPIS DANE'!D33</f>
        <v>Gmina Rościszewo</v>
      </c>
      <c r="E32" s="12" t="str">
        <f>'Merytoryczna-TU WPIS DANE'!E33</f>
        <v>Rozbudowa i modernizacja budynku Ośrodka Zdrowia w Rościszewie</v>
      </c>
      <c r="F32" s="12" t="str">
        <f>'Merytoryczna-TU WPIS DANE'!F33</f>
        <v>76</v>
      </c>
      <c r="G32" s="13" t="str">
        <f>'Merytoryczna-TU WPIS DANE'!U33</f>
        <v>POZ</v>
      </c>
      <c r="H32" s="207">
        <f>'Merytoryczna-TU WPIS DANE'!H33</f>
        <v>573759.88</v>
      </c>
      <c r="I32" s="207">
        <f>'Merytoryczna-TU WPIS DANE'!I33</f>
        <v>479835.38</v>
      </c>
      <c r="J32" s="7">
        <v>35</v>
      </c>
      <c r="K32" s="18">
        <f t="shared" si="2"/>
        <v>0.65714285714285714</v>
      </c>
      <c r="L32" s="134" t="str">
        <f t="shared" si="3"/>
        <v>NIE</v>
      </c>
      <c r="M32" s="26">
        <f t="shared" si="4"/>
        <v>23</v>
      </c>
      <c r="N32" s="9" t="str">
        <f t="shared" si="5"/>
        <v>TAK</v>
      </c>
      <c r="P32" s="154" t="s">
        <v>555</v>
      </c>
      <c r="Q32" s="7">
        <v>22</v>
      </c>
      <c r="R32" s="15">
        <f t="shared" si="0"/>
        <v>0.62857142857142856</v>
      </c>
      <c r="S32" s="156" t="s">
        <v>561</v>
      </c>
      <c r="T32" s="9">
        <v>24</v>
      </c>
      <c r="U32" s="17">
        <f t="shared" si="1"/>
        <v>0.68571428571428572</v>
      </c>
      <c r="V32" s="126"/>
      <c r="W32" s="127"/>
      <c r="X32" s="159">
        <f t="shared" si="6"/>
        <v>0</v>
      </c>
      <c r="Y32" s="7">
        <f t="shared" si="7"/>
        <v>2</v>
      </c>
      <c r="Z32" s="22">
        <f t="shared" si="8"/>
        <v>10.5</v>
      </c>
    </row>
    <row r="33" spans="1:26" ht="22.5" hidden="1">
      <c r="A33" s="12">
        <f>'Merytoryczna-TU WPIS DANE'!A34</f>
        <v>31</v>
      </c>
      <c r="B33" s="28" t="str">
        <f>'Merytoryczna-TU WPIS DANE'!B34</f>
        <v>RPO/01217/08/7.1</v>
      </c>
      <c r="C33" s="12" t="str">
        <f>'Merytoryczna-TU WPIS DANE'!C34</f>
        <v>1532/08</v>
      </c>
      <c r="D33" s="12" t="str">
        <f>'Merytoryczna-TU WPIS DANE'!D34</f>
        <v>Gmina Radzymin</v>
      </c>
      <c r="E33" s="12" t="str">
        <f>'Merytoryczna-TU WPIS DANE'!E34</f>
        <v xml:space="preserve">Adaptacja istniejącego budynku na działce nr 67 przy ul. Korczaka w Radzyminie na potrzeby przychodni zdrowia . </v>
      </c>
      <c r="F33" s="12" t="str">
        <f>'Merytoryczna-TU WPIS DANE'!F34</f>
        <v>76</v>
      </c>
      <c r="G33" s="13" t="str">
        <f>'Merytoryczna-TU WPIS DANE'!U34</f>
        <v>POZ</v>
      </c>
      <c r="H33" s="207">
        <f>'Merytoryczna-TU WPIS DANE'!H34</f>
        <v>3303600</v>
      </c>
      <c r="I33" s="207">
        <f>'Merytoryczna-TU WPIS DANE'!I34</f>
        <v>2808060</v>
      </c>
      <c r="J33" s="7">
        <v>35</v>
      </c>
      <c r="K33" s="18">
        <f t="shared" si="2"/>
        <v>0.34285714285714286</v>
      </c>
      <c r="L33" s="134" t="str">
        <f t="shared" si="3"/>
        <v>NIE</v>
      </c>
      <c r="M33" s="26">
        <f t="shared" si="4"/>
        <v>12</v>
      </c>
      <c r="N33" s="9" t="str">
        <f t="shared" si="5"/>
        <v>TAK</v>
      </c>
      <c r="P33" s="153" t="s">
        <v>562</v>
      </c>
      <c r="Q33" s="7">
        <v>12</v>
      </c>
      <c r="R33" s="15">
        <f t="shared" si="0"/>
        <v>0.34285714285714286</v>
      </c>
      <c r="S33" s="156" t="s">
        <v>555</v>
      </c>
      <c r="T33" s="9">
        <v>12</v>
      </c>
      <c r="U33" s="17">
        <f t="shared" si="1"/>
        <v>0.34285714285714286</v>
      </c>
      <c r="V33" s="132"/>
      <c r="W33" s="127"/>
      <c r="X33" s="159">
        <f t="shared" si="6"/>
        <v>0</v>
      </c>
      <c r="Y33" s="7">
        <f t="shared" si="7"/>
        <v>0</v>
      </c>
      <c r="Z33" s="22">
        <f t="shared" si="8"/>
        <v>10.5</v>
      </c>
    </row>
    <row r="34" spans="1:26" ht="22.5" hidden="1">
      <c r="A34" s="12">
        <f>'Merytoryczna-TU WPIS DANE'!A35</f>
        <v>32</v>
      </c>
      <c r="B34" s="28" t="str">
        <f>'Merytoryczna-TU WPIS DANE'!B35</f>
        <v>RPO/00524/08/7.1</v>
      </c>
      <c r="C34" s="12" t="str">
        <f>'Merytoryczna-TU WPIS DANE'!C35</f>
        <v>898/08</v>
      </c>
      <c r="D34" s="12" t="str">
        <f>'Merytoryczna-TU WPIS DANE'!D35</f>
        <v>Gmina Skaryszew</v>
      </c>
      <c r="E34" s="12" t="str">
        <f>'Merytoryczna-TU WPIS DANE'!E35</f>
        <v>Modernizacja ośrodków zdrowia w gminie Skaryszew</v>
      </c>
      <c r="F34" s="12" t="str">
        <f>'Merytoryczna-TU WPIS DANE'!F35</f>
        <v>76</v>
      </c>
      <c r="G34" s="13" t="str">
        <f>'Merytoryczna-TU WPIS DANE'!U35</f>
        <v>POZ</v>
      </c>
      <c r="H34" s="207">
        <f>'Merytoryczna-TU WPIS DANE'!H35</f>
        <v>994840</v>
      </c>
      <c r="I34" s="207">
        <f>'Merytoryczna-TU WPIS DANE'!I35</f>
        <v>845614</v>
      </c>
      <c r="J34" s="7">
        <v>35</v>
      </c>
      <c r="K34" s="18">
        <f t="shared" si="2"/>
        <v>0.51428571428571423</v>
      </c>
      <c r="L34" s="134" t="str">
        <f t="shared" si="3"/>
        <v>NIE</v>
      </c>
      <c r="M34" s="26">
        <f t="shared" si="4"/>
        <v>18</v>
      </c>
      <c r="N34" s="9" t="str">
        <f t="shared" si="5"/>
        <v>TAK</v>
      </c>
      <c r="P34" s="153" t="s">
        <v>563</v>
      </c>
      <c r="Q34" s="7">
        <v>18</v>
      </c>
      <c r="R34" s="15">
        <f t="shared" si="0"/>
        <v>0.51428571428571423</v>
      </c>
      <c r="S34" s="156" t="s">
        <v>557</v>
      </c>
      <c r="T34" s="9">
        <v>18</v>
      </c>
      <c r="U34" s="17">
        <f t="shared" si="1"/>
        <v>0.51428571428571423</v>
      </c>
      <c r="V34" s="132"/>
      <c r="W34" s="127"/>
      <c r="X34" s="159">
        <f t="shared" si="6"/>
        <v>0</v>
      </c>
      <c r="Y34" s="7">
        <f t="shared" si="7"/>
        <v>0</v>
      </c>
      <c r="Z34" s="22">
        <f t="shared" si="8"/>
        <v>10.5</v>
      </c>
    </row>
    <row r="35" spans="1:26" ht="22.5" hidden="1">
      <c r="A35" s="12">
        <f>'Merytoryczna-TU WPIS DANE'!A36</f>
        <v>33</v>
      </c>
      <c r="B35" s="28" t="str">
        <f>'Merytoryczna-TU WPIS DANE'!B36</f>
        <v>RPO/01410/08/7.1</v>
      </c>
      <c r="C35" s="12" t="str">
        <f>'Merytoryczna-TU WPIS DANE'!C36</f>
        <v>1961/08</v>
      </c>
      <c r="D35" s="12" t="str">
        <f>'Merytoryczna-TU WPIS DANE'!D36</f>
        <v>Gmina Rzeczniów</v>
      </c>
      <c r="E35" s="12" t="str">
        <f>'Merytoryczna-TU WPIS DANE'!E36</f>
        <v>Modernizacja Gminnego Ośrodka Zdrowia w Rzeczniowie</v>
      </c>
      <c r="F35" s="12" t="str">
        <f>'Merytoryczna-TU WPIS DANE'!F36</f>
        <v>76</v>
      </c>
      <c r="G35" s="13" t="str">
        <f>'Merytoryczna-TU WPIS DANE'!U36</f>
        <v>POZ</v>
      </c>
      <c r="H35" s="207">
        <f>'Merytoryczna-TU WPIS DANE'!H36</f>
        <v>406447.65</v>
      </c>
      <c r="I35" s="207">
        <f>'Merytoryczna-TU WPIS DANE'!I36</f>
        <v>345480.5</v>
      </c>
      <c r="J35" s="7">
        <v>35</v>
      </c>
      <c r="K35" s="18">
        <f t="shared" si="2"/>
        <v>0.5</v>
      </c>
      <c r="L35" s="134" t="str">
        <f t="shared" si="3"/>
        <v>NIE</v>
      </c>
      <c r="M35" s="26">
        <f t="shared" si="4"/>
        <v>17.5</v>
      </c>
      <c r="N35" s="9" t="str">
        <f t="shared" si="5"/>
        <v>TAK</v>
      </c>
      <c r="P35" s="153" t="s">
        <v>561</v>
      </c>
      <c r="Q35" s="7">
        <v>16</v>
      </c>
      <c r="R35" s="15">
        <f t="shared" si="0"/>
        <v>0.45714285714285713</v>
      </c>
      <c r="S35" s="156" t="s">
        <v>556</v>
      </c>
      <c r="T35" s="9">
        <v>19</v>
      </c>
      <c r="U35" s="17">
        <f t="shared" si="1"/>
        <v>0.54285714285714282</v>
      </c>
      <c r="V35" s="132"/>
      <c r="W35" s="127"/>
      <c r="X35" s="159">
        <f t="shared" si="6"/>
        <v>0</v>
      </c>
      <c r="Y35" s="7">
        <f t="shared" si="7"/>
        <v>3</v>
      </c>
      <c r="Z35" s="22">
        <f t="shared" si="8"/>
        <v>10.5</v>
      </c>
    </row>
    <row r="36" spans="1:26" ht="33.75" hidden="1">
      <c r="A36" s="12">
        <f>'Merytoryczna-TU WPIS DANE'!A37</f>
        <v>34</v>
      </c>
      <c r="B36" s="28" t="str">
        <f>'Merytoryczna-TU WPIS DANE'!B37</f>
        <v>RPO/01157/08/7.1</v>
      </c>
      <c r="C36" s="12" t="str">
        <f>'Merytoryczna-TU WPIS DANE'!C37</f>
        <v>1973/08</v>
      </c>
      <c r="D36" s="12" t="str">
        <f>'Merytoryczna-TU WPIS DANE'!D37</f>
        <v>Gmina Sońsk</v>
      </c>
      <c r="E36" s="12" t="str">
        <f>'Merytoryczna-TU WPIS DANE'!E37</f>
        <v>Zdrowi mieszkańcy – zdrowa gmina”. Modernizacja ośrodka zdrowia szansą na podniesienie dostępności i jakości świadczeń medycznych na terenie Gminy Sońsk</v>
      </c>
      <c r="F36" s="12" t="str">
        <f>'Merytoryczna-TU WPIS DANE'!F37</f>
        <v>76</v>
      </c>
      <c r="G36" s="13" t="str">
        <f>'Merytoryczna-TU WPIS DANE'!U37</f>
        <v>POZ</v>
      </c>
      <c r="H36" s="207">
        <f>'Merytoryczna-TU WPIS DANE'!H37</f>
        <v>171900</v>
      </c>
      <c r="I36" s="207">
        <f>'Merytoryczna-TU WPIS DANE'!I37</f>
        <v>146115</v>
      </c>
      <c r="J36" s="7">
        <v>35</v>
      </c>
      <c r="K36" s="18">
        <f t="shared" si="2"/>
        <v>0.5</v>
      </c>
      <c r="L36" s="134" t="str">
        <f t="shared" si="3"/>
        <v>NIE</v>
      </c>
      <c r="M36" s="26">
        <f t="shared" si="4"/>
        <v>17.5</v>
      </c>
      <c r="N36" s="9" t="str">
        <f t="shared" si="5"/>
        <v>TAK</v>
      </c>
      <c r="P36" s="155" t="s">
        <v>564</v>
      </c>
      <c r="Q36" s="7">
        <v>15</v>
      </c>
      <c r="R36" s="15">
        <f t="shared" si="0"/>
        <v>0.42857142857142855</v>
      </c>
      <c r="S36" s="156" t="s">
        <v>559</v>
      </c>
      <c r="T36" s="9">
        <v>20</v>
      </c>
      <c r="U36" s="17">
        <f t="shared" si="1"/>
        <v>0.5714285714285714</v>
      </c>
      <c r="V36" s="132"/>
      <c r="W36" s="127"/>
      <c r="X36" s="159">
        <f t="shared" si="6"/>
        <v>0</v>
      </c>
      <c r="Y36" s="7">
        <f t="shared" si="7"/>
        <v>5</v>
      </c>
      <c r="Z36" s="22">
        <f t="shared" si="8"/>
        <v>10.5</v>
      </c>
    </row>
    <row r="37" spans="1:26" ht="56.25" hidden="1">
      <c r="A37" s="12">
        <f>'Merytoryczna-TU WPIS DANE'!A38</f>
        <v>35</v>
      </c>
      <c r="B37" s="28" t="str">
        <f>'Merytoryczna-TU WPIS DANE'!B38</f>
        <v>RPO/00780/08/7.1</v>
      </c>
      <c r="C37" s="12" t="str">
        <f>'Merytoryczna-TU WPIS DANE'!C38</f>
        <v>1366/08</v>
      </c>
      <c r="D37" s="12" t="str">
        <f>'Merytoryczna-TU WPIS DANE'!D38</f>
        <v>Gmina Stare Babice</v>
      </c>
      <c r="E37" s="12" t="str">
        <f>'Merytoryczna-TU WPIS DANE'!E38</f>
        <v xml:space="preserve">Wzmocnienie dostępności i jakości systemu opieki zdrowotnej
Gminy Stare Babice poprzez poprawę bazy lokalowej dla ośrodka zdrowia
</v>
      </c>
      <c r="F37" s="12" t="str">
        <f>'Merytoryczna-TU WPIS DANE'!F38</f>
        <v>76</v>
      </c>
      <c r="G37" s="13" t="str">
        <f>'Merytoryczna-TU WPIS DANE'!U38</f>
        <v>POZ</v>
      </c>
      <c r="H37" s="207">
        <f>'Merytoryczna-TU WPIS DANE'!H38</f>
        <v>3542032.15</v>
      </c>
      <c r="I37" s="207">
        <f>'Merytoryczna-TU WPIS DANE'!I38</f>
        <v>3010727.32</v>
      </c>
      <c r="J37" s="7">
        <v>35</v>
      </c>
      <c r="K37" s="18">
        <f t="shared" si="2"/>
        <v>0.62857142857142856</v>
      </c>
      <c r="L37" s="134" t="str">
        <f t="shared" si="3"/>
        <v>NIE</v>
      </c>
      <c r="M37" s="26">
        <f t="shared" si="4"/>
        <v>22</v>
      </c>
      <c r="N37" s="9" t="str">
        <f t="shared" si="5"/>
        <v>TAK</v>
      </c>
      <c r="P37" s="155" t="s">
        <v>558</v>
      </c>
      <c r="Q37" s="7">
        <v>22</v>
      </c>
      <c r="R37" s="15">
        <f t="shared" si="0"/>
        <v>0.62857142857142856</v>
      </c>
      <c r="S37" s="156" t="s">
        <v>560</v>
      </c>
      <c r="T37" s="9">
        <v>22</v>
      </c>
      <c r="U37" s="17">
        <f t="shared" si="1"/>
        <v>0.62857142857142856</v>
      </c>
      <c r="V37" s="132"/>
      <c r="W37" s="127"/>
      <c r="X37" s="159">
        <f t="shared" si="6"/>
        <v>0</v>
      </c>
      <c r="Y37" s="7">
        <f t="shared" si="7"/>
        <v>0</v>
      </c>
      <c r="Z37" s="22">
        <f t="shared" si="8"/>
        <v>10.5</v>
      </c>
    </row>
    <row r="38" spans="1:26" ht="22.5" hidden="1">
      <c r="A38" s="12">
        <f>'Merytoryczna-TU WPIS DANE'!A39</f>
        <v>36</v>
      </c>
      <c r="B38" s="28" t="str">
        <f>'Merytoryczna-TU WPIS DANE'!B39</f>
        <v>RPO/01019/08/7.1</v>
      </c>
      <c r="C38" s="12" t="str">
        <f>'Merytoryczna-TU WPIS DANE'!C39</f>
        <v>1325/08</v>
      </c>
      <c r="D38" s="12" t="str">
        <f>'Merytoryczna-TU WPIS DANE'!D39</f>
        <v>Gmina Stromiec</v>
      </c>
      <c r="E38" s="12" t="str">
        <f>'Merytoryczna-TU WPIS DANE'!E39</f>
        <v>Modernizacja ośrodka zdrowia w gminie Stromiec.</v>
      </c>
      <c r="F38" s="12" t="str">
        <f>'Merytoryczna-TU WPIS DANE'!F39</f>
        <v>76</v>
      </c>
      <c r="G38" s="13" t="str">
        <f>'Merytoryczna-TU WPIS DANE'!U39</f>
        <v>POZ</v>
      </c>
      <c r="H38" s="207">
        <f>'Merytoryczna-TU WPIS DANE'!H39</f>
        <v>586373.65</v>
      </c>
      <c r="I38" s="207">
        <f>'Merytoryczna-TU WPIS DANE'!I39</f>
        <v>463176.54</v>
      </c>
      <c r="J38" s="7">
        <v>35</v>
      </c>
      <c r="K38" s="18">
        <f t="shared" si="2"/>
        <v>0.41428571428571426</v>
      </c>
      <c r="L38" s="134" t="str">
        <f t="shared" si="3"/>
        <v>NIE</v>
      </c>
      <c r="M38" s="26">
        <f t="shared" si="4"/>
        <v>14.5</v>
      </c>
      <c r="N38" s="9" t="str">
        <f t="shared" si="5"/>
        <v>TAK</v>
      </c>
      <c r="P38" s="153" t="s">
        <v>563</v>
      </c>
      <c r="Q38" s="7">
        <v>14</v>
      </c>
      <c r="R38" s="15">
        <f t="shared" si="0"/>
        <v>0.4</v>
      </c>
      <c r="S38" s="156" t="s">
        <v>561</v>
      </c>
      <c r="T38" s="9">
        <v>15</v>
      </c>
      <c r="U38" s="17">
        <f t="shared" si="1"/>
        <v>0.42857142857142855</v>
      </c>
      <c r="V38" s="132"/>
      <c r="W38" s="127"/>
      <c r="X38" s="159">
        <f t="shared" si="6"/>
        <v>0</v>
      </c>
      <c r="Y38" s="7">
        <f t="shared" si="7"/>
        <v>1</v>
      </c>
      <c r="Z38" s="22">
        <f t="shared" si="8"/>
        <v>10.5</v>
      </c>
    </row>
    <row r="39" spans="1:26" ht="22.5" hidden="1">
      <c r="A39" s="12">
        <f>'Merytoryczna-TU WPIS DANE'!A40</f>
        <v>37</v>
      </c>
      <c r="B39" s="28" t="str">
        <f>'Merytoryczna-TU WPIS DANE'!B40</f>
        <v>RPO/01065/08/7.1</v>
      </c>
      <c r="C39" s="12" t="str">
        <f>'Merytoryczna-TU WPIS DANE'!C40</f>
        <v>1771/08</v>
      </c>
      <c r="D39" s="12" t="str">
        <f>'Merytoryczna-TU WPIS DANE'!D40</f>
        <v>Gmina Szulborze Wielkie</v>
      </c>
      <c r="E39" s="12" t="str">
        <f>'Merytoryczna-TU WPIS DANE'!E40</f>
        <v>Rozbudowa budynku Urzędu Gminy na potrzeby Ośrodka Zdrowia w Szulborzu Wielkim</v>
      </c>
      <c r="F39" s="12" t="str">
        <f>'Merytoryczna-TU WPIS DANE'!F40</f>
        <v>76</v>
      </c>
      <c r="G39" s="13" t="str">
        <f>'Merytoryczna-TU WPIS DANE'!U40</f>
        <v>POZ</v>
      </c>
      <c r="H39" s="207">
        <f>'Merytoryczna-TU WPIS DANE'!H40</f>
        <v>1531378.13</v>
      </c>
      <c r="I39" s="207">
        <f>'Merytoryczna-TU WPIS DANE'!I40</f>
        <v>1301671.4099999999</v>
      </c>
      <c r="J39" s="7">
        <v>35</v>
      </c>
      <c r="K39" s="18">
        <f t="shared" si="2"/>
        <v>0.68571428571428572</v>
      </c>
      <c r="L39" s="134" t="str">
        <f t="shared" si="3"/>
        <v>NIE</v>
      </c>
      <c r="M39" s="26">
        <f t="shared" si="4"/>
        <v>24</v>
      </c>
      <c r="N39" s="9" t="str">
        <f t="shared" si="5"/>
        <v>TAK</v>
      </c>
      <c r="P39" s="153" t="s">
        <v>560</v>
      </c>
      <c r="Q39" s="7">
        <v>25</v>
      </c>
      <c r="R39" s="15">
        <f t="shared" si="0"/>
        <v>0.7142857142857143</v>
      </c>
      <c r="S39" s="156" t="s">
        <v>562</v>
      </c>
      <c r="T39" s="9">
        <v>23</v>
      </c>
      <c r="U39" s="17">
        <f t="shared" si="1"/>
        <v>0.65714285714285714</v>
      </c>
      <c r="V39" s="132"/>
      <c r="W39" s="127"/>
      <c r="X39" s="159">
        <f t="shared" si="6"/>
        <v>0</v>
      </c>
      <c r="Y39" s="7">
        <f t="shared" si="7"/>
        <v>2</v>
      </c>
      <c r="Z39" s="22">
        <f t="shared" si="8"/>
        <v>10.5</v>
      </c>
    </row>
    <row r="40" spans="1:26" ht="22.5" hidden="1">
      <c r="A40" s="12">
        <f>'Merytoryczna-TU WPIS DANE'!A41</f>
        <v>38</v>
      </c>
      <c r="B40" s="28" t="str">
        <f>'Merytoryczna-TU WPIS DANE'!B41</f>
        <v>RPO/00288/08/7.1</v>
      </c>
      <c r="C40" s="12" t="str">
        <f>'Merytoryczna-TU WPIS DANE'!C41</f>
        <v>570/08</v>
      </c>
      <c r="D40" s="12" t="str">
        <f>'Merytoryczna-TU WPIS DANE'!D41</f>
        <v>Gmina Szczutowo</v>
      </c>
      <c r="E40" s="12" t="str">
        <f>'Merytoryczna-TU WPIS DANE'!E41</f>
        <v>Rozbudowa obiektów Samodzielnego Publicznego Zakładu Opieki Zdrowotnej w Szczutowie i w Gójsku</v>
      </c>
      <c r="F40" s="12" t="str">
        <f>'Merytoryczna-TU WPIS DANE'!F41</f>
        <v>76</v>
      </c>
      <c r="G40" s="13" t="str">
        <f>'Merytoryczna-TU WPIS DANE'!U41</f>
        <v>POZ</v>
      </c>
      <c r="H40" s="207">
        <f>'Merytoryczna-TU WPIS DANE'!H41</f>
        <v>1224362.3700000001</v>
      </c>
      <c r="I40" s="207">
        <f>'Merytoryczna-TU WPIS DANE'!I41</f>
        <v>1040708</v>
      </c>
      <c r="J40" s="7">
        <v>35</v>
      </c>
      <c r="K40" s="18">
        <f t="shared" si="2"/>
        <v>0.6</v>
      </c>
      <c r="L40" s="134" t="str">
        <f t="shared" si="3"/>
        <v>NIE</v>
      </c>
      <c r="M40" s="26">
        <f t="shared" si="4"/>
        <v>21</v>
      </c>
      <c r="N40" s="9" t="str">
        <f t="shared" si="5"/>
        <v>TAK</v>
      </c>
      <c r="P40" s="153" t="s">
        <v>558</v>
      </c>
      <c r="Q40" s="7">
        <v>21</v>
      </c>
      <c r="R40" s="15">
        <f t="shared" si="0"/>
        <v>0.6</v>
      </c>
      <c r="S40" s="156" t="s">
        <v>555</v>
      </c>
      <c r="T40" s="9">
        <v>21</v>
      </c>
      <c r="U40" s="17">
        <f t="shared" si="1"/>
        <v>0.6</v>
      </c>
      <c r="V40" s="132"/>
      <c r="W40" s="127"/>
      <c r="X40" s="159">
        <f t="shared" si="6"/>
        <v>0</v>
      </c>
      <c r="Y40" s="7">
        <f t="shared" si="7"/>
        <v>0</v>
      </c>
      <c r="Z40" s="22">
        <f t="shared" si="8"/>
        <v>10.5</v>
      </c>
    </row>
    <row r="41" spans="1:26" ht="31.5" hidden="1">
      <c r="A41" s="12">
        <f>'Merytoryczna-TU WPIS DANE'!A42</f>
        <v>39</v>
      </c>
      <c r="B41" s="28" t="str">
        <f>'Merytoryczna-TU WPIS DANE'!B42</f>
        <v>RPO/00730/08/7.1</v>
      </c>
      <c r="C41" s="12" t="str">
        <f>'Merytoryczna-TU WPIS DANE'!C42</f>
        <v>1126/08</v>
      </c>
      <c r="D41" s="12" t="str">
        <f>'Merytoryczna-TU WPIS DANE'!D42</f>
        <v xml:space="preserve">Gmina Tarczyn    </v>
      </c>
      <c r="E41" s="12" t="str">
        <f>'Merytoryczna-TU WPIS DANE'!E42</f>
        <v>Modernizacja i rozbudowa budynku SP ZOZ Tarczyn – projekt i wykonanie</v>
      </c>
      <c r="F41" s="12" t="str">
        <f>'Merytoryczna-TU WPIS DANE'!F42</f>
        <v>76</v>
      </c>
      <c r="G41" s="13" t="str">
        <f>'Merytoryczna-TU WPIS DANE'!U42</f>
        <v>POZ</v>
      </c>
      <c r="H41" s="207">
        <f>'Merytoryczna-TU WPIS DANE'!H42</f>
        <v>7759207.6500000004</v>
      </c>
      <c r="I41" s="207">
        <f>'Merytoryczna-TU WPIS DANE'!I42</f>
        <v>6595326.5</v>
      </c>
      <c r="J41" s="7">
        <v>35</v>
      </c>
      <c r="K41" s="18">
        <f t="shared" si="2"/>
        <v>0.62857142857142856</v>
      </c>
      <c r="L41" s="134" t="str">
        <f t="shared" si="3"/>
        <v>TAK</v>
      </c>
      <c r="M41" s="26" t="str">
        <f t="shared" si="4"/>
        <v>III oceniający</v>
      </c>
      <c r="N41" s="9" t="str">
        <f t="shared" si="5"/>
        <v>TAK</v>
      </c>
      <c r="P41" s="153" t="s">
        <v>559</v>
      </c>
      <c r="Q41" s="7">
        <v>27</v>
      </c>
      <c r="R41" s="15">
        <f t="shared" si="0"/>
        <v>0.77142857142857146</v>
      </c>
      <c r="S41" s="156" t="s">
        <v>557</v>
      </c>
      <c r="T41" s="9">
        <v>14</v>
      </c>
      <c r="U41" s="17">
        <f t="shared" si="1"/>
        <v>0.4</v>
      </c>
      <c r="V41" s="132" t="s">
        <v>558</v>
      </c>
      <c r="W41" s="127">
        <v>22</v>
      </c>
      <c r="X41" s="159">
        <f t="shared" si="6"/>
        <v>0.62857142857142856</v>
      </c>
      <c r="Y41" s="7">
        <f t="shared" si="7"/>
        <v>13</v>
      </c>
      <c r="Z41" s="22">
        <f t="shared" si="8"/>
        <v>10.5</v>
      </c>
    </row>
    <row r="42" spans="1:26" ht="22.5" hidden="1">
      <c r="A42" s="12">
        <f>'Merytoryczna-TU WPIS DANE'!A43</f>
        <v>40</v>
      </c>
      <c r="B42" s="28" t="str">
        <f>'Merytoryczna-TU WPIS DANE'!B43</f>
        <v xml:space="preserve">RPO/01197/08/7.1 </v>
      </c>
      <c r="C42" s="12" t="str">
        <f>'Merytoryczna-TU WPIS DANE'!C43</f>
        <v>1487/08</v>
      </c>
      <c r="D42" s="12" t="str">
        <f>'Merytoryczna-TU WPIS DANE'!D43</f>
        <v>Gmina w Siennicy</v>
      </c>
      <c r="E42" s="12" t="str">
        <f>'Merytoryczna-TU WPIS DANE'!E43</f>
        <v xml:space="preserve">Modernizacja Samodzielnego Publicznego Zakładu Opieki Zdrowotnej w Siennicy. </v>
      </c>
      <c r="F42" s="12" t="str">
        <f>'Merytoryczna-TU WPIS DANE'!F43</f>
        <v>76</v>
      </c>
      <c r="G42" s="13" t="str">
        <f>'Merytoryczna-TU WPIS DANE'!U43</f>
        <v>POZ</v>
      </c>
      <c r="H42" s="207">
        <f>'Merytoryczna-TU WPIS DANE'!H43</f>
        <v>641053.72</v>
      </c>
      <c r="I42" s="207">
        <f>'Merytoryczna-TU WPIS DANE'!I43</f>
        <v>544887.66</v>
      </c>
      <c r="J42" s="7">
        <v>35</v>
      </c>
      <c r="K42" s="18">
        <f t="shared" si="2"/>
        <v>0.44285714285714284</v>
      </c>
      <c r="L42" s="134" t="str">
        <f t="shared" si="3"/>
        <v>NIE</v>
      </c>
      <c r="M42" s="26">
        <f t="shared" si="4"/>
        <v>15.5</v>
      </c>
      <c r="N42" s="9" t="str">
        <f t="shared" si="5"/>
        <v>TAK</v>
      </c>
      <c r="P42" s="153" t="s">
        <v>556</v>
      </c>
      <c r="Q42" s="7">
        <v>17</v>
      </c>
      <c r="R42" s="15">
        <f t="shared" si="0"/>
        <v>0.48571428571428571</v>
      </c>
      <c r="S42" s="156" t="s">
        <v>564</v>
      </c>
      <c r="T42" s="9">
        <v>14</v>
      </c>
      <c r="U42" s="17">
        <f t="shared" si="1"/>
        <v>0.4</v>
      </c>
      <c r="V42" s="132"/>
      <c r="W42" s="127"/>
      <c r="X42" s="159">
        <f t="shared" si="6"/>
        <v>0</v>
      </c>
      <c r="Y42" s="7">
        <f t="shared" si="7"/>
        <v>3</v>
      </c>
      <c r="Z42" s="22">
        <f t="shared" si="8"/>
        <v>10.5</v>
      </c>
    </row>
    <row r="43" spans="1:26" ht="22.5" hidden="1">
      <c r="A43" s="12">
        <f>'Merytoryczna-TU WPIS DANE'!A44</f>
        <v>41</v>
      </c>
      <c r="B43" s="28" t="str">
        <f>'Merytoryczna-TU WPIS DANE'!B44</f>
        <v>RPO/01396/08/7.1</v>
      </c>
      <c r="C43" s="12" t="str">
        <f>'Merytoryczna-TU WPIS DANE'!C44</f>
        <v>2016/O8</v>
      </c>
      <c r="D43" s="12" t="str">
        <f>'Merytoryczna-TU WPIS DANE'!D44</f>
        <v>Gmina Wiskitki</v>
      </c>
      <c r="E43" s="12" t="str">
        <f>'Merytoryczna-TU WPIS DANE'!E44</f>
        <v>Dostosowanie budynku NZOZ w Guzowie, w Gminie Wiskitki, do istniejących wymogów prawa.</v>
      </c>
      <c r="F43" s="12" t="str">
        <f>'Merytoryczna-TU WPIS DANE'!F44</f>
        <v>76</v>
      </c>
      <c r="G43" s="13" t="str">
        <f>'Merytoryczna-TU WPIS DANE'!U44</f>
        <v>POZ</v>
      </c>
      <c r="H43" s="207">
        <f>'Merytoryczna-TU WPIS DANE'!H44</f>
        <v>1595645.38</v>
      </c>
      <c r="I43" s="207">
        <f>'Merytoryczna-TU WPIS DANE'!I44</f>
        <v>1356298.56</v>
      </c>
      <c r="J43" s="7">
        <v>35</v>
      </c>
      <c r="K43" s="18">
        <f t="shared" si="2"/>
        <v>0.5</v>
      </c>
      <c r="L43" s="134" t="str">
        <f t="shared" si="3"/>
        <v>NIE</v>
      </c>
      <c r="M43" s="26">
        <f t="shared" si="4"/>
        <v>17.5</v>
      </c>
      <c r="N43" s="9" t="str">
        <f t="shared" si="5"/>
        <v>TAK</v>
      </c>
      <c r="P43" s="153" t="s">
        <v>560</v>
      </c>
      <c r="Q43" s="7">
        <v>18</v>
      </c>
      <c r="R43" s="15">
        <f t="shared" si="0"/>
        <v>0.51428571428571423</v>
      </c>
      <c r="S43" s="156" t="s">
        <v>561</v>
      </c>
      <c r="T43" s="9">
        <v>17</v>
      </c>
      <c r="U43" s="17">
        <f t="shared" si="1"/>
        <v>0.48571428571428571</v>
      </c>
      <c r="V43" s="132"/>
      <c r="W43" s="127"/>
      <c r="X43" s="159">
        <f t="shared" si="6"/>
        <v>0</v>
      </c>
      <c r="Y43" s="7">
        <f t="shared" si="7"/>
        <v>1</v>
      </c>
      <c r="Z43" s="22">
        <f t="shared" si="8"/>
        <v>10.5</v>
      </c>
    </row>
    <row r="44" spans="1:26" ht="33.75" hidden="1">
      <c r="A44" s="12">
        <f>'Merytoryczna-TU WPIS DANE'!A45</f>
        <v>42</v>
      </c>
      <c r="B44" s="28" t="str">
        <f>'Merytoryczna-TU WPIS DANE'!B45</f>
        <v>RPO/01392/08/7.1</v>
      </c>
      <c r="C44" s="12" t="str">
        <f>'Merytoryczna-TU WPIS DANE'!C45</f>
        <v>2019/08</v>
      </c>
      <c r="D44" s="12" t="str">
        <f>'Merytoryczna-TU WPIS DANE'!D45</f>
        <v>Gmina Wiskitki</v>
      </c>
      <c r="E44" s="12" t="str">
        <f>'Merytoryczna-TU WPIS DANE'!E45</f>
        <v xml:space="preserve">Dostosowanie budynku NZOZ w Wiskitkach do istniejących wymogów poprzez przebudowę i modernizację, w Gminie Wiskitki. </v>
      </c>
      <c r="F44" s="12" t="str">
        <f>'Merytoryczna-TU WPIS DANE'!F45</f>
        <v>76</v>
      </c>
      <c r="G44" s="13" t="str">
        <f>'Merytoryczna-TU WPIS DANE'!U45</f>
        <v>POZ</v>
      </c>
      <c r="H44" s="207">
        <f>'Merytoryczna-TU WPIS DANE'!H45</f>
        <v>546390.81000000006</v>
      </c>
      <c r="I44" s="207">
        <f>'Merytoryczna-TU WPIS DANE'!I45</f>
        <v>464432.18</v>
      </c>
      <c r="J44" s="7">
        <v>35</v>
      </c>
      <c r="K44" s="18">
        <f t="shared" si="2"/>
        <v>0.58571428571428574</v>
      </c>
      <c r="L44" s="134" t="str">
        <f t="shared" si="3"/>
        <v>NIE</v>
      </c>
      <c r="M44" s="26">
        <f t="shared" si="4"/>
        <v>20.5</v>
      </c>
      <c r="N44" s="9" t="str">
        <f t="shared" si="5"/>
        <v>TAK</v>
      </c>
      <c r="P44" s="153" t="s">
        <v>560</v>
      </c>
      <c r="Q44" s="7">
        <v>24</v>
      </c>
      <c r="R44" s="15">
        <f t="shared" si="0"/>
        <v>0.68571428571428572</v>
      </c>
      <c r="S44" s="156" t="s">
        <v>561</v>
      </c>
      <c r="T44" s="9">
        <v>17</v>
      </c>
      <c r="U44" s="17">
        <f t="shared" si="1"/>
        <v>0.48571428571428571</v>
      </c>
      <c r="V44" s="132"/>
      <c r="W44" s="127"/>
      <c r="X44" s="159">
        <f t="shared" si="6"/>
        <v>0</v>
      </c>
      <c r="Y44" s="7">
        <f t="shared" si="7"/>
        <v>7</v>
      </c>
      <c r="Z44" s="22">
        <f t="shared" si="8"/>
        <v>10.5</v>
      </c>
    </row>
    <row r="45" spans="1:26" ht="22.5" hidden="1">
      <c r="A45" s="12">
        <f>'Merytoryczna-TU WPIS DANE'!A46</f>
        <v>43</v>
      </c>
      <c r="B45" s="28" t="str">
        <f>'Merytoryczna-TU WPIS DANE'!B46</f>
        <v>RPO/01359/08/7.1</v>
      </c>
      <c r="C45" s="12" t="str">
        <f>'Merytoryczna-TU WPIS DANE'!C46</f>
        <v>1358/08</v>
      </c>
      <c r="D45" s="12" t="str">
        <f>'Merytoryczna-TU WPIS DANE'!D46</f>
        <v>Gmina Żabia Wola</v>
      </c>
      <c r="E45" s="12" t="str">
        <f>'Merytoryczna-TU WPIS DANE'!E46</f>
        <v>,,Zdrowa Gmina- Zdrowi Mieszkańcy"- adaptacja i remont Gminnego Ośrodka Zdrowia w Żabiej Woli</v>
      </c>
      <c r="F45" s="12" t="str">
        <f>'Merytoryczna-TU WPIS DANE'!F46</f>
        <v>76</v>
      </c>
      <c r="G45" s="13" t="str">
        <f>'Merytoryczna-TU WPIS DANE'!U46</f>
        <v>POZ</v>
      </c>
      <c r="H45" s="207">
        <f>'Merytoryczna-TU WPIS DANE'!H46</f>
        <v>671224.3</v>
      </c>
      <c r="I45" s="207">
        <f>'Merytoryczna-TU WPIS DANE'!I46</f>
        <v>570540.65</v>
      </c>
      <c r="J45" s="7">
        <v>35</v>
      </c>
      <c r="K45" s="18">
        <f t="shared" si="2"/>
        <v>0.48571428571428565</v>
      </c>
      <c r="L45" s="134" t="str">
        <f t="shared" si="3"/>
        <v>NIE</v>
      </c>
      <c r="M45" s="26">
        <f t="shared" si="4"/>
        <v>17</v>
      </c>
      <c r="N45" s="9" t="str">
        <f t="shared" si="5"/>
        <v>TAK</v>
      </c>
      <c r="P45" s="153" t="s">
        <v>559</v>
      </c>
      <c r="Q45" s="7">
        <v>18</v>
      </c>
      <c r="R45" s="15">
        <f t="shared" si="0"/>
        <v>0.51428571428571423</v>
      </c>
      <c r="S45" s="156" t="s">
        <v>563</v>
      </c>
      <c r="T45" s="9">
        <v>16</v>
      </c>
      <c r="U45" s="17">
        <f t="shared" si="1"/>
        <v>0.45714285714285713</v>
      </c>
      <c r="V45" s="132"/>
      <c r="W45" s="127"/>
      <c r="X45" s="159">
        <f t="shared" si="6"/>
        <v>0</v>
      </c>
      <c r="Y45" s="7">
        <f t="shared" si="7"/>
        <v>2</v>
      </c>
      <c r="Z45" s="22">
        <f t="shared" si="8"/>
        <v>10.5</v>
      </c>
    </row>
    <row r="46" spans="1:26" ht="22.5" hidden="1">
      <c r="A46" s="12">
        <f>'Merytoryczna-TU WPIS DANE'!A47</f>
        <v>44</v>
      </c>
      <c r="B46" s="28" t="str">
        <f>'Merytoryczna-TU WPIS DANE'!B47</f>
        <v>RPO/00995/08/7.1</v>
      </c>
      <c r="C46" s="12" t="str">
        <f>'Merytoryczna-TU WPIS DANE'!C47</f>
        <v>1316/08</v>
      </c>
      <c r="D46" s="12" t="str">
        <f>'Merytoryczna-TU WPIS DANE'!D47</f>
        <v>Gmina Zakrzew</v>
      </c>
      <c r="E46" s="12" t="str">
        <f>'Merytoryczna-TU WPIS DANE'!E47</f>
        <v>Poprawa jakości usług medycznych w Gminie Zakrzew</v>
      </c>
      <c r="F46" s="12" t="str">
        <f>'Merytoryczna-TU WPIS DANE'!F47</f>
        <v>76</v>
      </c>
      <c r="G46" s="13" t="str">
        <f>'Merytoryczna-TU WPIS DANE'!U47</f>
        <v>POZ</v>
      </c>
      <c r="H46" s="207">
        <f>'Merytoryczna-TU WPIS DANE'!H47</f>
        <v>522013</v>
      </c>
      <c r="I46" s="207">
        <f>'Merytoryczna-TU WPIS DANE'!I47</f>
        <v>443711.05</v>
      </c>
      <c r="J46" s="7">
        <v>35</v>
      </c>
      <c r="K46" s="18">
        <f t="shared" si="2"/>
        <v>0.55714285714285716</v>
      </c>
      <c r="L46" s="134" t="str">
        <f t="shared" si="3"/>
        <v>NIE</v>
      </c>
      <c r="M46" s="26">
        <f t="shared" si="4"/>
        <v>19.5</v>
      </c>
      <c r="N46" s="9" t="str">
        <f t="shared" si="5"/>
        <v>TAK</v>
      </c>
      <c r="P46" s="153" t="s">
        <v>556</v>
      </c>
      <c r="Q46" s="7">
        <v>19</v>
      </c>
      <c r="R46" s="15">
        <f t="shared" si="0"/>
        <v>0.54285714285714282</v>
      </c>
      <c r="S46" s="156" t="s">
        <v>555</v>
      </c>
      <c r="T46" s="9">
        <v>20</v>
      </c>
      <c r="U46" s="17">
        <f t="shared" si="1"/>
        <v>0.5714285714285714</v>
      </c>
      <c r="V46" s="132"/>
      <c r="W46" s="127"/>
      <c r="X46" s="159">
        <f t="shared" si="6"/>
        <v>0</v>
      </c>
      <c r="Y46" s="7">
        <f t="shared" si="7"/>
        <v>1</v>
      </c>
      <c r="Z46" s="22">
        <f t="shared" si="8"/>
        <v>10.5</v>
      </c>
    </row>
    <row r="47" spans="1:26" ht="22.5" hidden="1">
      <c r="A47" s="12">
        <f>'Merytoryczna-TU WPIS DANE'!A48</f>
        <v>45</v>
      </c>
      <c r="B47" s="28" t="str">
        <f>'Merytoryczna-TU WPIS DANE'!B48</f>
        <v>RPO/01540/08/7.1</v>
      </c>
      <c r="C47" s="12" t="str">
        <f>'Merytoryczna-TU WPIS DANE'!C48</f>
        <v>1266/08</v>
      </c>
      <c r="D47" s="12" t="str">
        <f>'Merytoryczna-TU WPIS DANE'!D48</f>
        <v>Gminny Ośrodek Zdrowia w Goździe</v>
      </c>
      <c r="E47" s="12" t="str">
        <f>'Merytoryczna-TU WPIS DANE'!E48</f>
        <v>Modernizacja gabinetów: stomatologicznego i rehabilitacyjnego w Gminnym Ośrodku Zdrowia w Goździe</v>
      </c>
      <c r="F47" s="12" t="str">
        <f>'Merytoryczna-TU WPIS DANE'!F48</f>
        <v>76</v>
      </c>
      <c r="G47" s="13" t="str">
        <f>'Merytoryczna-TU WPIS DANE'!U48</f>
        <v>PSiS</v>
      </c>
      <c r="H47" s="207">
        <f>'Merytoryczna-TU WPIS DANE'!H48</f>
        <v>40911.83</v>
      </c>
      <c r="I47" s="207">
        <f>'Merytoryczna-TU WPIS DANE'!I48</f>
        <v>34775.050000000003</v>
      </c>
      <c r="J47" s="7">
        <v>35</v>
      </c>
      <c r="K47" s="18">
        <f t="shared" si="2"/>
        <v>0.55714285714285716</v>
      </c>
      <c r="L47" s="134" t="str">
        <f t="shared" si="3"/>
        <v>NIE</v>
      </c>
      <c r="M47" s="26">
        <f t="shared" si="4"/>
        <v>19.5</v>
      </c>
      <c r="N47" s="9" t="str">
        <f t="shared" si="5"/>
        <v>TAK</v>
      </c>
      <c r="P47" s="153" t="s">
        <v>564</v>
      </c>
      <c r="Q47" s="7">
        <v>21</v>
      </c>
      <c r="R47" s="15">
        <f t="shared" si="0"/>
        <v>0.6</v>
      </c>
      <c r="S47" s="156" t="s">
        <v>562</v>
      </c>
      <c r="T47" s="9">
        <v>18</v>
      </c>
      <c r="U47" s="17">
        <f t="shared" si="1"/>
        <v>0.51428571428571423</v>
      </c>
      <c r="V47" s="132"/>
      <c r="W47" s="127"/>
      <c r="X47" s="159">
        <f t="shared" si="6"/>
        <v>0</v>
      </c>
      <c r="Y47" s="7">
        <f t="shared" si="7"/>
        <v>3</v>
      </c>
      <c r="Z47" s="22">
        <f t="shared" si="8"/>
        <v>10.5</v>
      </c>
    </row>
    <row r="48" spans="1:26" ht="56.25" hidden="1">
      <c r="A48" s="12">
        <f>'Merytoryczna-TU WPIS DANE'!A49</f>
        <v>46</v>
      </c>
      <c r="B48" s="28" t="str">
        <f>'Merytoryczna-TU WPIS DANE'!B49</f>
        <v>RPO/01409/08/7.1</v>
      </c>
      <c r="C48" s="12" t="str">
        <f>'Merytoryczna-TU WPIS DANE'!C49</f>
        <v>1824/08</v>
      </c>
      <c r="D48" s="12" t="str">
        <f>'Merytoryczna-TU WPIS DANE'!D49</f>
        <v>Indywidualna Specjalistyczna Praktyka Lekarska GASTROMED - Marek Godlewski</v>
      </c>
      <c r="E48" s="12" t="str">
        <f>'Merytoryczna-TU WPIS DANE'!E49</f>
        <v>Organizacja i wyposażenie gabinetu badań endoskopowych górnego i dolnego odcinka przewodu pokarmowego oraz jego dostosowanie do potrzeb realizacji Programu Badań Przesiewowych dla Wczesnego Wykrywania Raka Jelita Grubego</v>
      </c>
      <c r="F48" s="12" t="str">
        <f>'Merytoryczna-TU WPIS DANE'!F49</f>
        <v>76</v>
      </c>
      <c r="G48" s="13" t="str">
        <f>'Merytoryczna-TU WPIS DANE'!U49</f>
        <v>PSiS</v>
      </c>
      <c r="H48" s="207">
        <f>'Merytoryczna-TU WPIS DANE'!H49</f>
        <v>556490.32999999996</v>
      </c>
      <c r="I48" s="207">
        <f>'Merytoryczna-TU WPIS DANE'!I49</f>
        <v>323821.73</v>
      </c>
      <c r="J48" s="7">
        <v>35</v>
      </c>
      <c r="K48" s="18">
        <f t="shared" si="2"/>
        <v>0.62857142857142856</v>
      </c>
      <c r="L48" s="134" t="str">
        <f t="shared" si="3"/>
        <v>NIE</v>
      </c>
      <c r="M48" s="26">
        <f t="shared" si="4"/>
        <v>22</v>
      </c>
      <c r="N48" s="9" t="str">
        <f t="shared" si="5"/>
        <v>TAK</v>
      </c>
      <c r="P48" s="153" t="s">
        <v>558</v>
      </c>
      <c r="Q48" s="7">
        <v>24</v>
      </c>
      <c r="R48" s="15">
        <f t="shared" si="0"/>
        <v>0.68571428571428572</v>
      </c>
      <c r="S48" s="156" t="s">
        <v>561</v>
      </c>
      <c r="T48" s="9">
        <v>20</v>
      </c>
      <c r="U48" s="17">
        <f t="shared" si="1"/>
        <v>0.5714285714285714</v>
      </c>
      <c r="V48" s="132"/>
      <c r="W48" s="127"/>
      <c r="X48" s="159">
        <f t="shared" si="6"/>
        <v>0</v>
      </c>
      <c r="Y48" s="7">
        <f t="shared" si="7"/>
        <v>4</v>
      </c>
      <c r="Z48" s="22">
        <f t="shared" si="8"/>
        <v>10.5</v>
      </c>
    </row>
    <row r="49" spans="1:26" ht="33.75" hidden="1">
      <c r="A49" s="12">
        <f>'Merytoryczna-TU WPIS DANE'!A50</f>
        <v>47</v>
      </c>
      <c r="B49" s="28" t="str">
        <f>'Merytoryczna-TU WPIS DANE'!B50</f>
        <v>RPO/00851/08/7.1</v>
      </c>
      <c r="C49" s="12" t="str">
        <f>'Merytoryczna-TU WPIS DANE'!C50</f>
        <v>1232/08</v>
      </c>
      <c r="D49" s="12" t="str">
        <f>'Merytoryczna-TU WPIS DANE'!D50</f>
        <v>Medical Office S.C. Renata Blukacz Justyna Grzywacz</v>
      </c>
      <c r="E49" s="12" t="str">
        <f>'Merytoryczna-TU WPIS DANE'!E50</f>
        <v>Rozbudowa Niepublicznego Zakładu Opieki Zdrowotnej Medical Center S.C wzrostem jakości i dostępności dla świadczeń gwarantowanych</v>
      </c>
      <c r="F49" s="12" t="str">
        <f>'Merytoryczna-TU WPIS DANE'!F50</f>
        <v>76</v>
      </c>
      <c r="G49" s="13" t="str">
        <f>'Merytoryczna-TU WPIS DANE'!U50</f>
        <v>POZ</v>
      </c>
      <c r="H49" s="207">
        <f>'Merytoryczna-TU WPIS DANE'!H50</f>
        <v>894645.22</v>
      </c>
      <c r="I49" s="207">
        <f>'Merytoryczna-TU WPIS DANE'!I50</f>
        <v>456269.06</v>
      </c>
      <c r="J49" s="7">
        <v>35</v>
      </c>
      <c r="K49" s="18">
        <f t="shared" si="2"/>
        <v>0.51428571428571423</v>
      </c>
      <c r="L49" s="134" t="str">
        <f t="shared" si="3"/>
        <v>TAK</v>
      </c>
      <c r="M49" s="26" t="str">
        <f t="shared" si="4"/>
        <v>III oceniający</v>
      </c>
      <c r="N49" s="9" t="str">
        <f t="shared" si="5"/>
        <v>TAK</v>
      </c>
      <c r="P49" s="153" t="s">
        <v>563</v>
      </c>
      <c r="Q49" s="7">
        <v>12</v>
      </c>
      <c r="R49" s="15">
        <f t="shared" si="0"/>
        <v>0.34285714285714286</v>
      </c>
      <c r="S49" s="156" t="s">
        <v>556</v>
      </c>
      <c r="T49" s="9">
        <v>24</v>
      </c>
      <c r="U49" s="17">
        <f t="shared" si="1"/>
        <v>0.68571428571428572</v>
      </c>
      <c r="V49" s="132" t="s">
        <v>557</v>
      </c>
      <c r="W49" s="127">
        <v>18</v>
      </c>
      <c r="X49" s="159">
        <f t="shared" si="6"/>
        <v>0.51428571428571423</v>
      </c>
      <c r="Y49" s="7">
        <f t="shared" si="7"/>
        <v>12</v>
      </c>
      <c r="Z49" s="22">
        <f t="shared" si="8"/>
        <v>10.5</v>
      </c>
    </row>
    <row r="50" spans="1:26" ht="56.25" hidden="1">
      <c r="A50" s="12">
        <f>'Merytoryczna-TU WPIS DANE'!A51</f>
        <v>48</v>
      </c>
      <c r="B50" s="28" t="str">
        <f>'Merytoryczna-TU WPIS DANE'!B51</f>
        <v xml:space="preserve">RPO/00705/08/7.1 </v>
      </c>
      <c r="C50" s="12" t="str">
        <f>'Merytoryczna-TU WPIS DANE'!C51</f>
        <v>1217/08</v>
      </c>
      <c r="D50" s="12" t="str">
        <f>'Merytoryczna-TU WPIS DANE'!D51</f>
        <v>Jolanta Mikołajewska NZOZ Poradnia Rodzinna „Eskulap”</v>
      </c>
      <c r="E50" s="12" t="str">
        <f>'Merytoryczna-TU WPIS DANE'!E51</f>
        <v>Poprawa zdolności NZOZ Poradni Rodzinnej „Eskulap” w Płońsku do wykonywania usług w ramach gwarantowanych świadczeń zdrowotnych poprzez zakup aparatu USG, wyposażenia, dostosowanie budynku do potrzeb osób niepełnosprawnych oraz termomodernizację</v>
      </c>
      <c r="F50" s="12" t="str">
        <f>'Merytoryczna-TU WPIS DANE'!F51</f>
        <v>76</v>
      </c>
      <c r="G50" s="13" t="str">
        <f>'Merytoryczna-TU WPIS DANE'!U51</f>
        <v>PSiS</v>
      </c>
      <c r="H50" s="207">
        <f>'Merytoryczna-TU WPIS DANE'!H51</f>
        <v>477059.04</v>
      </c>
      <c r="I50" s="207">
        <f>'Merytoryczna-TU WPIS DANE'!I51</f>
        <v>286235.42</v>
      </c>
      <c r="J50" s="7">
        <v>35</v>
      </c>
      <c r="K50" s="18">
        <f t="shared" si="2"/>
        <v>0.68571428571428572</v>
      </c>
      <c r="L50" s="134" t="str">
        <f t="shared" si="3"/>
        <v>NIE</v>
      </c>
      <c r="M50" s="26">
        <f t="shared" si="4"/>
        <v>24</v>
      </c>
      <c r="N50" s="9" t="str">
        <f t="shared" si="5"/>
        <v>TAK</v>
      </c>
      <c r="P50" s="153" t="s">
        <v>559</v>
      </c>
      <c r="Q50" s="7">
        <v>25</v>
      </c>
      <c r="R50" s="15">
        <f t="shared" si="0"/>
        <v>0.7142857142857143</v>
      </c>
      <c r="S50" s="156" t="s">
        <v>560</v>
      </c>
      <c r="T50" s="9">
        <v>23</v>
      </c>
      <c r="U50" s="17">
        <f t="shared" si="1"/>
        <v>0.65714285714285714</v>
      </c>
      <c r="V50" s="132"/>
      <c r="W50" s="127"/>
      <c r="X50" s="159">
        <f t="shared" si="6"/>
        <v>0</v>
      </c>
      <c r="Y50" s="7">
        <f t="shared" si="7"/>
        <v>2</v>
      </c>
      <c r="Z50" s="22">
        <f t="shared" si="8"/>
        <v>10.5</v>
      </c>
    </row>
    <row r="51" spans="1:26" ht="33.75" hidden="1">
      <c r="A51" s="12">
        <f>'Merytoryczna-TU WPIS DANE'!A52</f>
        <v>49</v>
      </c>
      <c r="B51" s="28" t="str">
        <f>'Merytoryczna-TU WPIS DANE'!B52</f>
        <v>RPO/00543/08/7.1</v>
      </c>
      <c r="C51" s="12" t="str">
        <f>'Merytoryczna-TU WPIS DANE'!C52</f>
        <v>626/08</v>
      </c>
      <c r="D51" s="12" t="str">
        <f>'Merytoryczna-TU WPIS DANE'!D52</f>
        <v>Miasto i Gmina Mordy</v>
      </c>
      <c r="E51" s="12" t="str">
        <f>'Merytoryczna-TU WPIS DANE'!E52</f>
        <v>Przebudowa budynku Ośrodka Zdrowia z nadbudową dachu z wybudowaniem podjazdu dla osób niepełnosprawnych oraz utwardzeniem części placu w Radzikowie Wielkim</v>
      </c>
      <c r="F51" s="12" t="str">
        <f>'Merytoryczna-TU WPIS DANE'!F52</f>
        <v>76</v>
      </c>
      <c r="G51" s="13" t="str">
        <f>'Merytoryczna-TU WPIS DANE'!U52</f>
        <v>POZ</v>
      </c>
      <c r="H51" s="207">
        <f>'Merytoryczna-TU WPIS DANE'!H52</f>
        <v>364721.44</v>
      </c>
      <c r="I51" s="207">
        <f>'Merytoryczna-TU WPIS DANE'!I52</f>
        <v>310013.21999999997</v>
      </c>
      <c r="J51" s="7">
        <v>35</v>
      </c>
      <c r="K51" s="18">
        <f t="shared" si="2"/>
        <v>0.55714285714285716</v>
      </c>
      <c r="L51" s="134" t="str">
        <f t="shared" si="3"/>
        <v>NIE</v>
      </c>
      <c r="M51" s="26">
        <f t="shared" si="4"/>
        <v>19.5</v>
      </c>
      <c r="N51" s="9" t="str">
        <f t="shared" si="5"/>
        <v>TAK</v>
      </c>
      <c r="P51" s="153" t="s">
        <v>555</v>
      </c>
      <c r="Q51" s="7">
        <v>19</v>
      </c>
      <c r="R51" s="15">
        <f t="shared" si="0"/>
        <v>0.54285714285714282</v>
      </c>
      <c r="S51" s="156" t="s">
        <v>558</v>
      </c>
      <c r="T51" s="9">
        <v>20</v>
      </c>
      <c r="U51" s="17">
        <f t="shared" si="1"/>
        <v>0.5714285714285714</v>
      </c>
      <c r="V51" s="132"/>
      <c r="W51" s="127"/>
      <c r="X51" s="159">
        <f t="shared" si="6"/>
        <v>0</v>
      </c>
      <c r="Y51" s="7">
        <f t="shared" si="7"/>
        <v>1</v>
      </c>
      <c r="Z51" s="22">
        <f t="shared" si="8"/>
        <v>10.5</v>
      </c>
    </row>
    <row r="52" spans="1:26" ht="22.5" hidden="1">
      <c r="A52" s="12">
        <f>'Merytoryczna-TU WPIS DANE'!A53</f>
        <v>50</v>
      </c>
      <c r="B52" s="28" t="str">
        <f>'Merytoryczna-TU WPIS DANE'!B53</f>
        <v>RPO/01198/08/7.1</v>
      </c>
      <c r="C52" s="12" t="str">
        <f>'Merytoryczna-TU WPIS DANE'!C53</f>
        <v>1340/08</v>
      </c>
      <c r="D52" s="12" t="str">
        <f>'Merytoryczna-TU WPIS DANE'!D53</f>
        <v>Miasto Łaskarzew</v>
      </c>
      <c r="E52" s="12" t="str">
        <f>'Merytoryczna-TU WPIS DANE'!E53</f>
        <v>Modernizacja budynku Samodzielnego Publicznego Zakładu Opieki Zdrowotnej w Łaskarzewie</v>
      </c>
      <c r="F52" s="12" t="str">
        <f>'Merytoryczna-TU WPIS DANE'!F53</f>
        <v>76</v>
      </c>
      <c r="G52" s="13" t="str">
        <f>'Merytoryczna-TU WPIS DANE'!U53</f>
        <v>POZ</v>
      </c>
      <c r="H52" s="207">
        <f>'Merytoryczna-TU WPIS DANE'!H53</f>
        <v>479145.47</v>
      </c>
      <c r="I52" s="207">
        <f>'Merytoryczna-TU WPIS DANE'!I53</f>
        <v>407273.64</v>
      </c>
      <c r="J52" s="7">
        <v>35</v>
      </c>
      <c r="K52" s="18">
        <f t="shared" si="2"/>
        <v>0.38571428571428568</v>
      </c>
      <c r="L52" s="134" t="str">
        <f t="shared" si="3"/>
        <v>NIE</v>
      </c>
      <c r="M52" s="26">
        <f t="shared" si="4"/>
        <v>13.5</v>
      </c>
      <c r="N52" s="9" t="str">
        <f t="shared" si="5"/>
        <v>TAK</v>
      </c>
      <c r="P52" s="153" t="s">
        <v>557</v>
      </c>
      <c r="Q52" s="7">
        <v>16</v>
      </c>
      <c r="R52" s="15">
        <f t="shared" si="0"/>
        <v>0.45714285714285713</v>
      </c>
      <c r="S52" s="156" t="s">
        <v>562</v>
      </c>
      <c r="T52" s="9">
        <v>11</v>
      </c>
      <c r="U52" s="17">
        <f t="shared" si="1"/>
        <v>0.31428571428571428</v>
      </c>
      <c r="V52" s="132"/>
      <c r="W52" s="127"/>
      <c r="X52" s="159">
        <f t="shared" si="6"/>
        <v>0</v>
      </c>
      <c r="Y52" s="7">
        <f t="shared" si="7"/>
        <v>5</v>
      </c>
      <c r="Z52" s="22">
        <f t="shared" si="8"/>
        <v>10.5</v>
      </c>
    </row>
    <row r="53" spans="1:26" ht="22.5" hidden="1">
      <c r="A53" s="12">
        <f>'Merytoryczna-TU WPIS DANE'!A54</f>
        <v>51</v>
      </c>
      <c r="B53" s="28" t="str">
        <f>'Merytoryczna-TU WPIS DANE'!B54</f>
        <v>RPO/01451/08/7.1</v>
      </c>
      <c r="C53" s="12" t="str">
        <f>'Merytoryczna-TU WPIS DANE'!C54</f>
        <v>2012/08</v>
      </c>
      <c r="D53" s="12" t="str">
        <f>'Merytoryczna-TU WPIS DANE'!D54</f>
        <v>Miasto i Gmina Serock</v>
      </c>
      <c r="E53" s="12" t="str">
        <f>'Merytoryczna-TU WPIS DANE'!E54</f>
        <v>Modernizacja w zakresie przebudowy i remontu budynku komunalnego przy ul. A.A.Kędzierskich w Serocku SP ZOZ.</v>
      </c>
      <c r="F53" s="12" t="str">
        <f>'Merytoryczna-TU WPIS DANE'!F54</f>
        <v>76</v>
      </c>
      <c r="G53" s="13" t="str">
        <f>'Merytoryczna-TU WPIS DANE'!U54</f>
        <v>POZ</v>
      </c>
      <c r="H53" s="207">
        <f>'Merytoryczna-TU WPIS DANE'!H54</f>
        <v>631457.86</v>
      </c>
      <c r="I53" s="207">
        <f>'Merytoryczna-TU WPIS DANE'!I54</f>
        <v>536739.18000000005</v>
      </c>
      <c r="J53" s="7">
        <v>35</v>
      </c>
      <c r="K53" s="18">
        <f t="shared" si="2"/>
        <v>0.45714285714285713</v>
      </c>
      <c r="L53" s="134" t="str">
        <f t="shared" si="3"/>
        <v>NIE</v>
      </c>
      <c r="M53" s="26">
        <f t="shared" si="4"/>
        <v>16</v>
      </c>
      <c r="N53" s="9" t="str">
        <f t="shared" si="5"/>
        <v>TAK</v>
      </c>
      <c r="P53" s="153" t="s">
        <v>557</v>
      </c>
      <c r="Q53" s="7">
        <v>18</v>
      </c>
      <c r="R53" s="15">
        <f t="shared" si="0"/>
        <v>0.51428571428571423</v>
      </c>
      <c r="S53" s="156" t="s">
        <v>561</v>
      </c>
      <c r="T53" s="9">
        <v>14</v>
      </c>
      <c r="U53" s="17">
        <f t="shared" si="1"/>
        <v>0.4</v>
      </c>
      <c r="V53" s="132"/>
      <c r="W53" s="127"/>
      <c r="X53" s="159">
        <f t="shared" si="6"/>
        <v>0</v>
      </c>
      <c r="Y53" s="7">
        <f t="shared" si="7"/>
        <v>4</v>
      </c>
      <c r="Z53" s="22">
        <f t="shared" si="8"/>
        <v>10.5</v>
      </c>
    </row>
    <row r="54" spans="1:26" ht="22.5" hidden="1">
      <c r="A54" s="12">
        <f>'Merytoryczna-TU WPIS DANE'!A55</f>
        <v>52</v>
      </c>
      <c r="B54" s="28" t="str">
        <f>'Merytoryczna-TU WPIS DANE'!B55</f>
        <v xml:space="preserve">RPO/00969/08/7.1 </v>
      </c>
      <c r="C54" s="12" t="str">
        <f>'Merytoryczna-TU WPIS DANE'!C55</f>
        <v>1348/08</v>
      </c>
      <c r="D54" s="12" t="str">
        <f>'Merytoryczna-TU WPIS DANE'!D55</f>
        <v>Miasto i Gmina Gąbin</v>
      </c>
      <c r="E54" s="12" t="str">
        <f>'Merytoryczna-TU WPIS DANE'!E55</f>
        <v>Przebudowa budynku Przychodni Zdrowia w Gąbinie</v>
      </c>
      <c r="F54" s="12" t="str">
        <f>'Merytoryczna-TU WPIS DANE'!F55</f>
        <v>76</v>
      </c>
      <c r="G54" s="13" t="str">
        <f>'Merytoryczna-TU WPIS DANE'!U55</f>
        <v>POZ</v>
      </c>
      <c r="H54" s="207">
        <f>'Merytoryczna-TU WPIS DANE'!H55</f>
        <v>1158611.1200000001</v>
      </c>
      <c r="I54" s="207">
        <f>'Merytoryczna-TU WPIS DANE'!I55</f>
        <v>587879.28</v>
      </c>
      <c r="J54" s="7">
        <v>35</v>
      </c>
      <c r="K54" s="18">
        <f t="shared" si="2"/>
        <v>0.31428571428571428</v>
      </c>
      <c r="L54" s="134" t="str">
        <f t="shared" si="3"/>
        <v>NIE</v>
      </c>
      <c r="M54" s="26">
        <f t="shared" si="4"/>
        <v>11</v>
      </c>
      <c r="N54" s="9" t="str">
        <f t="shared" si="5"/>
        <v>TAK</v>
      </c>
      <c r="P54" s="153" t="s">
        <v>560</v>
      </c>
      <c r="Q54" s="7">
        <v>11</v>
      </c>
      <c r="R54" s="15">
        <f t="shared" si="0"/>
        <v>0.31428571428571428</v>
      </c>
      <c r="S54" s="156" t="s">
        <v>558</v>
      </c>
      <c r="T54" s="9">
        <v>11</v>
      </c>
      <c r="U54" s="17">
        <f t="shared" si="1"/>
        <v>0.31428571428571428</v>
      </c>
      <c r="V54" s="132"/>
      <c r="W54" s="127"/>
      <c r="X54" s="159">
        <f t="shared" si="6"/>
        <v>0</v>
      </c>
      <c r="Y54" s="7">
        <f t="shared" si="7"/>
        <v>0</v>
      </c>
      <c r="Z54" s="22">
        <f t="shared" si="8"/>
        <v>10.5</v>
      </c>
    </row>
    <row r="55" spans="1:26" ht="33.75" hidden="1">
      <c r="A55" s="12">
        <f>'Merytoryczna-TU WPIS DANE'!A56</f>
        <v>53</v>
      </c>
      <c r="B55" s="28" t="str">
        <f>'Merytoryczna-TU WPIS DANE'!B56</f>
        <v>RPO/00985/08/7.1</v>
      </c>
      <c r="C55" s="12" t="str">
        <f>'Merytoryczna-TU WPIS DANE'!C56</f>
        <v>1157/08</v>
      </c>
      <c r="D55" s="12" t="str">
        <f>'Merytoryczna-TU WPIS DANE'!D56</f>
        <v>Miasto i Gmina Pilawa</v>
      </c>
      <c r="E55" s="12" t="str">
        <f>'Merytoryczna-TU WPIS DANE'!E56</f>
        <v>Modernizacja i rozbudowa ZOZ w Pilawie jako element poprawy dostępności i jakości systemu opieki  zdrowotnej w Gminie Pilawa</v>
      </c>
      <c r="F55" s="12" t="str">
        <f>'Merytoryczna-TU WPIS DANE'!F56</f>
        <v>76</v>
      </c>
      <c r="G55" s="13" t="str">
        <f>'Merytoryczna-TU WPIS DANE'!U56</f>
        <v>POZ</v>
      </c>
      <c r="H55" s="207">
        <f>'Merytoryczna-TU WPIS DANE'!H56</f>
        <v>1683024.26</v>
      </c>
      <c r="I55" s="207">
        <f>'Merytoryczna-TU WPIS DANE'!I56</f>
        <v>1430569</v>
      </c>
      <c r="J55" s="7">
        <v>35</v>
      </c>
      <c r="K55" s="18">
        <f t="shared" si="2"/>
        <v>0.52857142857142858</v>
      </c>
      <c r="L55" s="134" t="str">
        <f t="shared" si="3"/>
        <v>NIE</v>
      </c>
      <c r="M55" s="26">
        <f t="shared" si="4"/>
        <v>18.5</v>
      </c>
      <c r="N55" s="9" t="str">
        <f t="shared" si="5"/>
        <v>TAK</v>
      </c>
      <c r="P55" s="153" t="s">
        <v>556</v>
      </c>
      <c r="Q55" s="7">
        <v>17</v>
      </c>
      <c r="R55" s="15">
        <f t="shared" si="0"/>
        <v>0.48571428571428571</v>
      </c>
      <c r="S55" s="156" t="s">
        <v>559</v>
      </c>
      <c r="T55" s="9">
        <v>20</v>
      </c>
      <c r="U55" s="17">
        <f t="shared" si="1"/>
        <v>0.5714285714285714</v>
      </c>
      <c r="V55" s="132"/>
      <c r="W55" s="127"/>
      <c r="X55" s="159">
        <f t="shared" si="6"/>
        <v>0</v>
      </c>
      <c r="Y55" s="7">
        <f t="shared" si="7"/>
        <v>3</v>
      </c>
      <c r="Z55" s="22">
        <f t="shared" si="8"/>
        <v>10.5</v>
      </c>
    </row>
    <row r="56" spans="1:26" ht="22.5" hidden="1">
      <c r="A56" s="12">
        <f>'Merytoryczna-TU WPIS DANE'!A57</f>
        <v>54</v>
      </c>
      <c r="B56" s="28" t="str">
        <f>'Merytoryczna-TU WPIS DANE'!B57</f>
        <v>RPO/00310/08/7.1</v>
      </c>
      <c r="C56" s="12" t="str">
        <f>'Merytoryczna-TU WPIS DANE'!C57</f>
        <v>601/08</v>
      </c>
      <c r="D56" s="12" t="str">
        <f>'Merytoryczna-TU WPIS DANE'!D57</f>
        <v>Miasto Stołeczne Warszawa</v>
      </c>
      <c r="E56" s="12" t="str">
        <f>'Merytoryczna-TU WPIS DANE'!E57</f>
        <v>Wyposażenie i modernizacja Zakładu Diagnostyki Obrazowej Szpitala Czerniakowskiego w Warszawie</v>
      </c>
      <c r="F56" s="12" t="str">
        <f>'Merytoryczna-TU WPIS DANE'!F57</f>
        <v>76</v>
      </c>
      <c r="G56" s="13" t="str">
        <f>'Merytoryczna-TU WPIS DANE'!U57</f>
        <v>PSiS</v>
      </c>
      <c r="H56" s="207">
        <f>'Merytoryczna-TU WPIS DANE'!H57</f>
        <v>2425000</v>
      </c>
      <c r="I56" s="207">
        <f>'Merytoryczna-TU WPIS DANE'!I57</f>
        <v>2061250</v>
      </c>
      <c r="J56" s="7">
        <v>35</v>
      </c>
      <c r="K56" s="18">
        <f t="shared" si="2"/>
        <v>0.85714285714285721</v>
      </c>
      <c r="L56" s="134" t="str">
        <f t="shared" si="3"/>
        <v>NIE</v>
      </c>
      <c r="M56" s="26">
        <f t="shared" si="4"/>
        <v>30</v>
      </c>
      <c r="N56" s="9" t="str">
        <f t="shared" si="5"/>
        <v>TAK</v>
      </c>
      <c r="P56" s="153" t="s">
        <v>562</v>
      </c>
      <c r="Q56" s="7">
        <v>31</v>
      </c>
      <c r="R56" s="15">
        <f t="shared" si="0"/>
        <v>0.88571428571428568</v>
      </c>
      <c r="S56" s="156" t="s">
        <v>563</v>
      </c>
      <c r="T56" s="9">
        <v>29</v>
      </c>
      <c r="U56" s="17">
        <f t="shared" si="1"/>
        <v>0.82857142857142863</v>
      </c>
      <c r="V56" s="132"/>
      <c r="W56" s="127"/>
      <c r="X56" s="159">
        <f t="shared" si="6"/>
        <v>0</v>
      </c>
      <c r="Y56" s="7">
        <f t="shared" si="7"/>
        <v>2</v>
      </c>
      <c r="Z56" s="22">
        <f t="shared" si="8"/>
        <v>10.5</v>
      </c>
    </row>
    <row r="57" spans="1:26" ht="45" hidden="1">
      <c r="A57" s="12">
        <f>'Merytoryczna-TU WPIS DANE'!A58</f>
        <v>55</v>
      </c>
      <c r="B57" s="28" t="str">
        <f>'Merytoryczna-TU WPIS DANE'!B58</f>
        <v>RPO/00224/08/7.1</v>
      </c>
      <c r="C57" s="12" t="str">
        <f>'Merytoryczna-TU WPIS DANE'!C58</f>
        <v>415/08</v>
      </c>
      <c r="D57" s="12" t="str">
        <f>'Merytoryczna-TU WPIS DANE'!D58</f>
        <v xml:space="preserve">Miejski Samodzielny Publiczny Zakład Opieki Zdrowotnej Nr 1 </v>
      </c>
      <c r="E57" s="12" t="str">
        <f>'Merytoryczna-TU WPIS DANE'!E58</f>
        <v>Rozbudowa Miejskiego Samodzielnego Publicznego Zakładu Opieki Zdrowotnej nr 1 w Wołominie</v>
      </c>
      <c r="F57" s="12" t="str">
        <f>'Merytoryczna-TU WPIS DANE'!F58</f>
        <v>76</v>
      </c>
      <c r="G57" s="13" t="str">
        <f>'Merytoryczna-TU WPIS DANE'!U58</f>
        <v>PSiS</v>
      </c>
      <c r="H57" s="207">
        <f>'Merytoryczna-TU WPIS DANE'!H58</f>
        <v>2299691</v>
      </c>
      <c r="I57" s="207">
        <f>'Merytoryczna-TU WPIS DANE'!I58</f>
        <v>1954737.35</v>
      </c>
      <c r="J57" s="7">
        <v>35</v>
      </c>
      <c r="K57" s="18">
        <f t="shared" si="2"/>
        <v>0.5714285714285714</v>
      </c>
      <c r="L57" s="134" t="str">
        <f t="shared" si="3"/>
        <v>NIE</v>
      </c>
      <c r="M57" s="26">
        <f t="shared" si="4"/>
        <v>20</v>
      </c>
      <c r="N57" s="9" t="str">
        <f t="shared" si="5"/>
        <v>TAK</v>
      </c>
      <c r="P57" s="153" t="s">
        <v>555</v>
      </c>
      <c r="Q57" s="7">
        <v>19</v>
      </c>
      <c r="R57" s="15">
        <f t="shared" si="0"/>
        <v>0.54285714285714282</v>
      </c>
      <c r="S57" s="156" t="s">
        <v>559</v>
      </c>
      <c r="T57" s="9">
        <v>21</v>
      </c>
      <c r="U57" s="17">
        <f t="shared" si="1"/>
        <v>0.6</v>
      </c>
      <c r="V57" s="132"/>
      <c r="W57" s="127"/>
      <c r="X57" s="159">
        <f t="shared" si="6"/>
        <v>0</v>
      </c>
      <c r="Y57" s="7">
        <f t="shared" si="7"/>
        <v>2</v>
      </c>
      <c r="Z57" s="22">
        <f t="shared" si="8"/>
        <v>10.5</v>
      </c>
    </row>
    <row r="58" spans="1:26" ht="45" hidden="1">
      <c r="A58" s="12">
        <f>'Merytoryczna-TU WPIS DANE'!A59</f>
        <v>56</v>
      </c>
      <c r="B58" s="28" t="str">
        <f>'Merytoryczna-TU WPIS DANE'!B59</f>
        <v>RPO/00538/08/7.1</v>
      </c>
      <c r="C58" s="12" t="str">
        <f>'Merytoryczna-TU WPIS DANE'!C59</f>
        <v>537/08</v>
      </c>
      <c r="D58" s="12" t="str">
        <f>'Merytoryczna-TU WPIS DANE'!D59</f>
        <v>Miejski Publiczny Zakład Opieki Zdrowotnej w Kobyłce</v>
      </c>
      <c r="E58" s="12" t="str">
        <f>'Merytoryczna-TU WPIS DANE'!E59</f>
        <v>Kompleksowe dostosowanie do obowiązujących przepisów prawa i zakup specjalistycznej aparatury medycznej w celu poprawy jakości świadczonych usług przez MSPZOZ w Kobyłce</v>
      </c>
      <c r="F58" s="12" t="str">
        <f>'Merytoryczna-TU WPIS DANE'!F59</f>
        <v>76</v>
      </c>
      <c r="G58" s="13" t="str">
        <f>'Merytoryczna-TU WPIS DANE'!U59</f>
        <v>PSiS</v>
      </c>
      <c r="H58" s="207">
        <f>'Merytoryczna-TU WPIS DANE'!H59</f>
        <v>1324447.7</v>
      </c>
      <c r="I58" s="207">
        <f>'Merytoryczna-TU WPIS DANE'!I59</f>
        <v>1125780.52</v>
      </c>
      <c r="J58" s="7">
        <v>35</v>
      </c>
      <c r="K58" s="18">
        <f t="shared" si="2"/>
        <v>0.47142857142857142</v>
      </c>
      <c r="L58" s="134" t="str">
        <f t="shared" si="3"/>
        <v>NIE</v>
      </c>
      <c r="M58" s="26">
        <f t="shared" si="4"/>
        <v>16.5</v>
      </c>
      <c r="N58" s="9" t="str">
        <f t="shared" si="5"/>
        <v>TAK</v>
      </c>
      <c r="P58" s="153" t="s">
        <v>555</v>
      </c>
      <c r="Q58" s="7">
        <v>16</v>
      </c>
      <c r="R58" s="15">
        <f t="shared" si="0"/>
        <v>0.45714285714285713</v>
      </c>
      <c r="S58" s="156" t="s">
        <v>561</v>
      </c>
      <c r="T58" s="9">
        <v>17</v>
      </c>
      <c r="U58" s="17">
        <f t="shared" si="1"/>
        <v>0.48571428571428571</v>
      </c>
      <c r="V58" s="132"/>
      <c r="W58" s="127"/>
      <c r="X58" s="159">
        <f t="shared" si="6"/>
        <v>0</v>
      </c>
      <c r="Y58" s="7">
        <f t="shared" si="7"/>
        <v>1</v>
      </c>
      <c r="Z58" s="22">
        <f t="shared" si="8"/>
        <v>10.5</v>
      </c>
    </row>
    <row r="59" spans="1:26" ht="33.75" hidden="1">
      <c r="A59" s="12">
        <f>'Merytoryczna-TU WPIS DANE'!A60</f>
        <v>57</v>
      </c>
      <c r="B59" s="28" t="str">
        <f>'Merytoryczna-TU WPIS DANE'!B60</f>
        <v>RPO/00611/08/7.1</v>
      </c>
      <c r="C59" s="12" t="str">
        <f>'Merytoryczna-TU WPIS DANE'!C60</f>
        <v>1106/08</v>
      </c>
      <c r="D59" s="12" t="str">
        <f>'Merytoryczna-TU WPIS DANE'!D60</f>
        <v>Niepubliczny Zakład Opieki Zdrowotnej ,,Mariańska"</v>
      </c>
      <c r="E59" s="12" t="str">
        <f>'Merytoryczna-TU WPIS DANE'!E60</f>
        <v>Poprawa jakości opieki zdrowotnej poprzez modernizację oraz doposażenie NZOZ ,,Mariańska" w Warszawie</v>
      </c>
      <c r="F59" s="12" t="str">
        <f>'Merytoryczna-TU WPIS DANE'!F60</f>
        <v>76</v>
      </c>
      <c r="G59" s="13" t="str">
        <f>'Merytoryczna-TU WPIS DANE'!U60</f>
        <v>POZ</v>
      </c>
      <c r="H59" s="207">
        <f>'Merytoryczna-TU WPIS DANE'!H60</f>
        <v>533953.78</v>
      </c>
      <c r="I59" s="207">
        <f>'Merytoryczna-TU WPIS DANE'!I60</f>
        <v>453860.7</v>
      </c>
      <c r="J59" s="7">
        <v>35</v>
      </c>
      <c r="K59" s="18">
        <f t="shared" si="2"/>
        <v>0.68571428571428572</v>
      </c>
      <c r="L59" s="134" t="str">
        <f t="shared" si="3"/>
        <v>NIE</v>
      </c>
      <c r="M59" s="26">
        <f t="shared" si="4"/>
        <v>24</v>
      </c>
      <c r="N59" s="9" t="str">
        <f t="shared" si="5"/>
        <v>TAK</v>
      </c>
      <c r="P59" s="153" t="s">
        <v>557</v>
      </c>
      <c r="Q59" s="7">
        <v>22</v>
      </c>
      <c r="R59" s="15">
        <f t="shared" si="0"/>
        <v>0.62857142857142856</v>
      </c>
      <c r="S59" s="156" t="s">
        <v>560</v>
      </c>
      <c r="T59" s="9">
        <v>26</v>
      </c>
      <c r="U59" s="17">
        <f t="shared" si="1"/>
        <v>0.74285714285714288</v>
      </c>
      <c r="V59" s="132"/>
      <c r="W59" s="127"/>
      <c r="X59" s="159">
        <f t="shared" si="6"/>
        <v>0</v>
      </c>
      <c r="Y59" s="7">
        <f t="shared" si="7"/>
        <v>4</v>
      </c>
      <c r="Z59" s="22">
        <f t="shared" si="8"/>
        <v>10.5</v>
      </c>
    </row>
    <row r="60" spans="1:26" ht="45" hidden="1">
      <c r="A60" s="12">
        <f>'Merytoryczna-TU WPIS DANE'!A61</f>
        <v>58</v>
      </c>
      <c r="B60" s="28" t="str">
        <f>'Merytoryczna-TU WPIS DANE'!B61</f>
        <v>RPO/01127/08/7.1</v>
      </c>
      <c r="C60" s="12" t="str">
        <f>'Merytoryczna-TU WPIS DANE'!C61</f>
        <v>1842/08</v>
      </c>
      <c r="D60" s="12" t="str">
        <f>'Merytoryczna-TU WPIS DANE'!D61</f>
        <v>Niepubliczny Zakład Opieki Zdrowotnej „ Kaśmin” s.c. Dom Seniora</v>
      </c>
      <c r="E60" s="12" t="str">
        <f>'Merytoryczna-TU WPIS DANE'!E61</f>
        <v>Zakup urządzeń diagnostyczno – terapeutycznych przez NZOZ „Kaśmin” s.c. w Drożdżówce</v>
      </c>
      <c r="F60" s="12" t="str">
        <f>'Merytoryczna-TU WPIS DANE'!F61</f>
        <v>76</v>
      </c>
      <c r="G60" s="13" t="str">
        <f>'Merytoryczna-TU WPIS DANE'!U61</f>
        <v>PSiS</v>
      </c>
      <c r="H60" s="207">
        <f>'Merytoryczna-TU WPIS DANE'!H61</f>
        <v>1203082</v>
      </c>
      <c r="I60" s="207">
        <f>'Merytoryczna-TU WPIS DANE'!I61</f>
        <v>1022619.7</v>
      </c>
      <c r="J60" s="7">
        <v>35</v>
      </c>
      <c r="K60" s="18">
        <f t="shared" si="2"/>
        <v>0.72857142857142854</v>
      </c>
      <c r="L60" s="134" t="str">
        <f t="shared" si="3"/>
        <v>NIE</v>
      </c>
      <c r="M60" s="26">
        <f t="shared" si="4"/>
        <v>25.5</v>
      </c>
      <c r="N60" s="9" t="str">
        <f t="shared" si="5"/>
        <v>TAK</v>
      </c>
      <c r="P60" s="153" t="s">
        <v>558</v>
      </c>
      <c r="Q60" s="7">
        <v>30</v>
      </c>
      <c r="R60" s="15">
        <f t="shared" si="0"/>
        <v>0.8571428571428571</v>
      </c>
      <c r="S60" s="156" t="s">
        <v>556</v>
      </c>
      <c r="T60" s="9">
        <v>21</v>
      </c>
      <c r="U60" s="17">
        <f t="shared" si="1"/>
        <v>0.6</v>
      </c>
      <c r="V60" s="132"/>
      <c r="W60" s="127"/>
      <c r="X60" s="159">
        <f t="shared" si="6"/>
        <v>0</v>
      </c>
      <c r="Y60" s="7">
        <f t="shared" si="7"/>
        <v>9</v>
      </c>
      <c r="Z60" s="22">
        <f t="shared" si="8"/>
        <v>10.5</v>
      </c>
    </row>
    <row r="61" spans="1:26" ht="56.25" hidden="1">
      <c r="A61" s="12">
        <f>'Merytoryczna-TU WPIS DANE'!A62</f>
        <v>59</v>
      </c>
      <c r="B61" s="28" t="str">
        <f>'Merytoryczna-TU WPIS DANE'!B62</f>
        <v>RPO/01308/08/7.1</v>
      </c>
      <c r="C61" s="12" t="str">
        <f>'Merytoryczna-TU WPIS DANE'!C62</f>
        <v>1940/08</v>
      </c>
      <c r="D61" s="12" t="str">
        <f>'Merytoryczna-TU WPIS DANE'!D62</f>
        <v>Niepubliczny Zakład Opieki Zdrowotnej „MEDICUS”       
Spółka z ograniczoną odpowiedzialnością</v>
      </c>
      <c r="E61" s="12" t="str">
        <f>'Merytoryczna-TU WPIS DANE'!E62</f>
        <v>Inwestycje infrastrukturalne dostosowujące Zakład do wymogów ustawy o zakładach opieki zdrowotnej oraz zakup specjalistycznego sprzętu medycznego poprawiającego jakość usług.</v>
      </c>
      <c r="F61" s="12" t="str">
        <f>'Merytoryczna-TU WPIS DANE'!F62</f>
        <v>76</v>
      </c>
      <c r="G61" s="13" t="str">
        <f>'Merytoryczna-TU WPIS DANE'!U62</f>
        <v>PSiS</v>
      </c>
      <c r="H61" s="207">
        <f>'Merytoryczna-TU WPIS DANE'!H62</f>
        <v>556700</v>
      </c>
      <c r="I61" s="207">
        <f>'Merytoryczna-TU WPIS DANE'!I62</f>
        <v>334020</v>
      </c>
      <c r="J61" s="7">
        <v>35</v>
      </c>
      <c r="K61" s="18">
        <f t="shared" si="2"/>
        <v>0.62857142857142856</v>
      </c>
      <c r="L61" s="134" t="str">
        <f t="shared" si="3"/>
        <v>NIE</v>
      </c>
      <c r="M61" s="26">
        <f t="shared" si="4"/>
        <v>22</v>
      </c>
      <c r="N61" s="9" t="str">
        <f t="shared" si="5"/>
        <v>TAK</v>
      </c>
      <c r="P61" s="153" t="s">
        <v>563</v>
      </c>
      <c r="Q61" s="7">
        <v>22</v>
      </c>
      <c r="R61" s="15">
        <f t="shared" si="0"/>
        <v>0.62857142857142856</v>
      </c>
      <c r="S61" s="156" t="s">
        <v>562</v>
      </c>
      <c r="T61" s="9">
        <v>22</v>
      </c>
      <c r="U61" s="17">
        <f t="shared" si="1"/>
        <v>0.62857142857142856</v>
      </c>
      <c r="V61" s="132"/>
      <c r="W61" s="127"/>
      <c r="X61" s="159">
        <f t="shared" si="6"/>
        <v>0</v>
      </c>
      <c r="Y61" s="7">
        <f t="shared" si="7"/>
        <v>0</v>
      </c>
      <c r="Z61" s="22">
        <f t="shared" si="8"/>
        <v>10.5</v>
      </c>
    </row>
    <row r="62" spans="1:26" ht="56.25" hidden="1">
      <c r="A62" s="12">
        <f>'Merytoryczna-TU WPIS DANE'!A63</f>
        <v>60</v>
      </c>
      <c r="B62" s="28" t="str">
        <f>'Merytoryczna-TU WPIS DANE'!B63</f>
        <v>RPO/00528/08/7.1</v>
      </c>
      <c r="C62" s="12" t="str">
        <f>'Merytoryczna-TU WPIS DANE'!C63</f>
        <v>912/08</v>
      </c>
      <c r="D62" s="12" t="str">
        <f>'Merytoryczna-TU WPIS DANE'!D63</f>
        <v>Niepubliczny Zakład Opieki Zdrowotnej Poradnia Stomatologiczna ,,DENTOS"</v>
      </c>
      <c r="E62" s="12" t="str">
        <f>'Merytoryczna-TU WPIS DANE'!E63</f>
        <v>Poprawa dostępności i jakości usług stomatologicznych poprzez doposażenie gabinetu NZOZ Poradnia Stomatologiczna ,,Dentos" w Przesmykach</v>
      </c>
      <c r="F62" s="12" t="str">
        <f>'Merytoryczna-TU WPIS DANE'!F63</f>
        <v>76</v>
      </c>
      <c r="G62" s="13" t="str">
        <f>'Merytoryczna-TU WPIS DANE'!U63</f>
        <v>POZ</v>
      </c>
      <c r="H62" s="207">
        <f>'Merytoryczna-TU WPIS DANE'!H63</f>
        <v>108500</v>
      </c>
      <c r="I62" s="207">
        <f>'Merytoryczna-TU WPIS DANE'!I63</f>
        <v>55335</v>
      </c>
      <c r="J62" s="7">
        <v>35</v>
      </c>
      <c r="K62" s="18">
        <f t="shared" si="2"/>
        <v>0.5714285714285714</v>
      </c>
      <c r="L62" s="134" t="str">
        <f t="shared" si="3"/>
        <v>NIE</v>
      </c>
      <c r="M62" s="26">
        <f t="shared" si="4"/>
        <v>20</v>
      </c>
      <c r="N62" s="9" t="str">
        <f t="shared" si="5"/>
        <v>TAK</v>
      </c>
      <c r="P62" s="153" t="s">
        <v>556</v>
      </c>
      <c r="Q62" s="7">
        <v>18</v>
      </c>
      <c r="R62" s="15">
        <f t="shared" si="0"/>
        <v>0.51428571428571423</v>
      </c>
      <c r="S62" s="156" t="s">
        <v>555</v>
      </c>
      <c r="T62" s="9">
        <v>22</v>
      </c>
      <c r="U62" s="17">
        <f t="shared" si="1"/>
        <v>0.62857142857142856</v>
      </c>
      <c r="V62" s="132"/>
      <c r="W62" s="127"/>
      <c r="X62" s="159">
        <f t="shared" si="6"/>
        <v>0</v>
      </c>
      <c r="Y62" s="7">
        <f t="shared" si="7"/>
        <v>4</v>
      </c>
      <c r="Z62" s="22">
        <f t="shared" si="8"/>
        <v>10.5</v>
      </c>
    </row>
    <row r="63" spans="1:26" ht="78.75" hidden="1">
      <c r="A63" s="12">
        <f>'Merytoryczna-TU WPIS DANE'!A64</f>
        <v>61</v>
      </c>
      <c r="B63" s="28" t="str">
        <f>'Merytoryczna-TU WPIS DANE'!B64</f>
        <v>RPO/00987/08/7.1</v>
      </c>
      <c r="C63" s="12" t="str">
        <f>'Merytoryczna-TU WPIS DANE'!C64</f>
        <v>1727/08</v>
      </c>
      <c r="D63" s="12" t="str">
        <f>'Merytoryczna-TU WPIS DANE'!D64</f>
        <v>Niepubliczny Zakład Opieki Zdrowotnej Prywatna Przychodnia Lekarska s.c H. Gruszczyńska-Korba G. Barjasz</v>
      </c>
      <c r="E63" s="12" t="str">
        <f>'Merytoryczna-TU WPIS DANE'!E64</f>
        <v>Modernizacja i doposażenie w sprzęt Przychodni w celu dostosowania do wymogów wynikających z obowiązujących przepisów, zwiększenia dostępności świadczenia usług (w tym dla osób niepełnosprawnych) oraz poprawy ich jakości</v>
      </c>
      <c r="F63" s="12" t="str">
        <f>'Merytoryczna-TU WPIS DANE'!F64</f>
        <v>76</v>
      </c>
      <c r="G63" s="13" t="str">
        <f>'Merytoryczna-TU WPIS DANE'!U64</f>
        <v>PSiS</v>
      </c>
      <c r="H63" s="207">
        <f>'Merytoryczna-TU WPIS DANE'!H64</f>
        <v>209061</v>
      </c>
      <c r="I63" s="207">
        <f>'Merytoryczna-TU WPIS DANE'!I64</f>
        <v>125436.87</v>
      </c>
      <c r="J63" s="7">
        <v>35</v>
      </c>
      <c r="K63" s="18">
        <f t="shared" si="2"/>
        <v>0.65714285714285714</v>
      </c>
      <c r="L63" s="134" t="str">
        <f t="shared" si="3"/>
        <v>NIE</v>
      </c>
      <c r="M63" s="26">
        <f t="shared" si="4"/>
        <v>23</v>
      </c>
      <c r="N63" s="9" t="str">
        <f t="shared" si="5"/>
        <v>TAK</v>
      </c>
      <c r="P63" s="153" t="s">
        <v>559</v>
      </c>
      <c r="Q63" s="7">
        <v>25</v>
      </c>
      <c r="R63" s="15">
        <f t="shared" si="0"/>
        <v>0.7142857142857143</v>
      </c>
      <c r="S63" s="156" t="s">
        <v>558</v>
      </c>
      <c r="T63" s="9">
        <v>21</v>
      </c>
      <c r="U63" s="17">
        <f t="shared" si="1"/>
        <v>0.6</v>
      </c>
      <c r="W63" s="127"/>
      <c r="X63" s="159">
        <f t="shared" si="6"/>
        <v>0</v>
      </c>
      <c r="Y63" s="7">
        <f t="shared" si="7"/>
        <v>4</v>
      </c>
      <c r="Z63" s="22">
        <f t="shared" si="8"/>
        <v>10.5</v>
      </c>
    </row>
    <row r="64" spans="1:26" ht="78.75" hidden="1">
      <c r="A64" s="12">
        <f>'Merytoryczna-TU WPIS DANE'!A65</f>
        <v>62</v>
      </c>
      <c r="B64" s="28" t="str">
        <f>'Merytoryczna-TU WPIS DANE'!B65</f>
        <v>RPO/00776/08/7.1.</v>
      </c>
      <c r="C64" s="12" t="str">
        <f>'Merytoryczna-TU WPIS DANE'!C65</f>
        <v>1188/08</v>
      </c>
      <c r="D64" s="12" t="str">
        <f>'Merytoryczna-TU WPIS DANE'!D65</f>
        <v>NIEPUBLICZNY ZAKŁAD OPIEKI ZDROWOTNEJ CENTRUM  REHABILITACJI  LECZNICZEJ„FIZ - MED.” Sp. z o.o.</v>
      </c>
      <c r="E64" s="12" t="str">
        <f>'Merytoryczna-TU WPIS DANE'!E65</f>
        <v>ROZBUDOWA I MODERNIZACJA PORADNI REHABILITACYJNEJ ORAZ ZAKUP SPRZĘTU: ULTRASONOGRAFU,KRIOPOLU, ZESTAWU KOMPUTEROWEGO I NOTEBOOKA</v>
      </c>
      <c r="F64" s="12" t="str">
        <f>'Merytoryczna-TU WPIS DANE'!F65</f>
        <v>76</v>
      </c>
      <c r="G64" s="13" t="str">
        <f>'Merytoryczna-TU WPIS DANE'!U65</f>
        <v>PSiS</v>
      </c>
      <c r="H64" s="207">
        <f>'Merytoryczna-TU WPIS DANE'!H65</f>
        <v>774749</v>
      </c>
      <c r="I64" s="207">
        <f>'Merytoryczna-TU WPIS DANE'!I65</f>
        <v>464849.4</v>
      </c>
      <c r="J64" s="7">
        <v>35</v>
      </c>
      <c r="K64" s="18">
        <f t="shared" si="2"/>
        <v>0.82857142857142863</v>
      </c>
      <c r="L64" s="134" t="str">
        <f t="shared" si="3"/>
        <v>NIE</v>
      </c>
      <c r="M64" s="26">
        <f t="shared" si="4"/>
        <v>29</v>
      </c>
      <c r="N64" s="9" t="str">
        <f t="shared" si="5"/>
        <v>TAK</v>
      </c>
      <c r="P64" s="153" t="s">
        <v>562</v>
      </c>
      <c r="Q64" s="7">
        <v>29</v>
      </c>
      <c r="R64" s="15">
        <f t="shared" si="0"/>
        <v>0.82857142857142863</v>
      </c>
      <c r="S64" s="156" t="s">
        <v>560</v>
      </c>
      <c r="T64" s="9">
        <v>29</v>
      </c>
      <c r="U64" s="17">
        <f t="shared" si="1"/>
        <v>0.82857142857142863</v>
      </c>
      <c r="W64" s="127"/>
      <c r="X64" s="159">
        <f t="shared" si="6"/>
        <v>0</v>
      </c>
      <c r="Y64" s="7">
        <f t="shared" si="7"/>
        <v>0</v>
      </c>
      <c r="Z64" s="22">
        <f t="shared" si="8"/>
        <v>10.5</v>
      </c>
    </row>
    <row r="65" spans="1:26" ht="56.25" hidden="1">
      <c r="A65" s="12">
        <f>'Merytoryczna-TU WPIS DANE'!A66</f>
        <v>63</v>
      </c>
      <c r="B65" s="28" t="str">
        <f>'Merytoryczna-TU WPIS DANE'!B66</f>
        <v>RPO/00753/08/7.1</v>
      </c>
      <c r="C65" s="12" t="str">
        <f>'Merytoryczna-TU WPIS DANE'!C66</f>
        <v>1158/08</v>
      </c>
      <c r="D65" s="12" t="str">
        <f>'Merytoryczna-TU WPIS DANE'!D66</f>
        <v xml:space="preserve">Niepublicznyu Zakład Opieki Zdrowotnej Przychodnia Medycyny Rodzinnej „Centrum”    </v>
      </c>
      <c r="E65" s="12" t="str">
        <f>'Merytoryczna-TU WPIS DANE'!E66</f>
        <v>Poprawa jakości usług medycznych świadczonych przez NZOZ Przychodnia Medycyny Rodzinnej „Centrum” poprzez zakup specjalistycznego ultrasonografu oraz przeprowadzenie prac modernizacyjnych dostosowujących przychodnie do obowiązujących wymogów.</v>
      </c>
      <c r="F65" s="12" t="str">
        <f>'Merytoryczna-TU WPIS DANE'!F66</f>
        <v>76</v>
      </c>
      <c r="G65" s="13" t="str">
        <f>'Merytoryczna-TU WPIS DANE'!U66</f>
        <v>POZ</v>
      </c>
      <c r="H65" s="207">
        <f>'Merytoryczna-TU WPIS DANE'!H66</f>
        <v>450000</v>
      </c>
      <c r="I65" s="207">
        <f>'Merytoryczna-TU WPIS DANE'!I66</f>
        <v>270000</v>
      </c>
      <c r="J65" s="7">
        <v>35</v>
      </c>
      <c r="K65" s="18">
        <f t="shared" si="2"/>
        <v>0.24285714285714285</v>
      </c>
      <c r="L65" s="134" t="str">
        <f t="shared" si="3"/>
        <v>NIE</v>
      </c>
      <c r="M65" s="26">
        <f t="shared" si="4"/>
        <v>17</v>
      </c>
      <c r="N65" s="9" t="str">
        <f t="shared" si="5"/>
        <v>NIE</v>
      </c>
      <c r="P65" s="153" t="s">
        <v>561</v>
      </c>
      <c r="Q65" s="7">
        <v>17</v>
      </c>
      <c r="R65" s="15">
        <v>0</v>
      </c>
      <c r="S65" s="156" t="s">
        <v>557</v>
      </c>
      <c r="T65" s="9">
        <v>17</v>
      </c>
      <c r="U65" s="17">
        <f t="shared" si="1"/>
        <v>0.48571428571428571</v>
      </c>
      <c r="W65" s="127"/>
      <c r="X65" s="159">
        <f t="shared" si="6"/>
        <v>0</v>
      </c>
      <c r="Y65" s="7">
        <f t="shared" si="7"/>
        <v>0</v>
      </c>
      <c r="Z65" s="22">
        <f t="shared" si="8"/>
        <v>10.5</v>
      </c>
    </row>
    <row r="66" spans="1:26" ht="56.25" hidden="1">
      <c r="A66" s="12">
        <f>'Merytoryczna-TU WPIS DANE'!A67</f>
        <v>64</v>
      </c>
      <c r="B66" s="28" t="str">
        <f>'Merytoryczna-TU WPIS DANE'!B67</f>
        <v>RPO/00777/08/7.1</v>
      </c>
      <c r="C66" s="12" t="str">
        <f>'Merytoryczna-TU WPIS DANE'!C67</f>
        <v>1239/08</v>
      </c>
      <c r="D66" s="12" t="str">
        <f>'Merytoryczna-TU WPIS DANE'!D67</f>
        <v>Niepubliczny Zakład Opieki Zdrowotnej Przychodnia Lekarska Neuromedyka</v>
      </c>
      <c r="E66" s="12" t="str">
        <f>'Merytoryczna-TU WPIS DANE'!E67</f>
        <v>Adaptacja pomieszczeń starej stołówki ŻZTT na przychodnię lekarską</v>
      </c>
      <c r="F66" s="12" t="str">
        <f>'Merytoryczna-TU WPIS DANE'!F67</f>
        <v>76</v>
      </c>
      <c r="G66" s="13" t="str">
        <f>'Merytoryczna-TU WPIS DANE'!U67</f>
        <v>POZ</v>
      </c>
      <c r="H66" s="207">
        <f>'Merytoryczna-TU WPIS DANE'!H67</f>
        <v>4635132.37</v>
      </c>
      <c r="I66" s="207">
        <f>'Merytoryczna-TU WPIS DANE'!I67</f>
        <v>3939862.51</v>
      </c>
      <c r="J66" s="7">
        <v>35</v>
      </c>
      <c r="K66" s="18">
        <f t="shared" si="2"/>
        <v>0.8</v>
      </c>
      <c r="L66" s="134" t="str">
        <f t="shared" si="3"/>
        <v>NIE</v>
      </c>
      <c r="M66" s="26">
        <f t="shared" si="4"/>
        <v>28</v>
      </c>
      <c r="N66" s="9" t="str">
        <f t="shared" si="5"/>
        <v>TAK</v>
      </c>
      <c r="P66" s="153" t="s">
        <v>563</v>
      </c>
      <c r="Q66" s="7">
        <v>31</v>
      </c>
      <c r="R66" s="15">
        <f t="shared" si="0"/>
        <v>0.88571428571428568</v>
      </c>
      <c r="S66" s="156" t="s">
        <v>561</v>
      </c>
      <c r="T66" s="9">
        <v>25</v>
      </c>
      <c r="U66" s="17">
        <f t="shared" si="1"/>
        <v>0.7142857142857143</v>
      </c>
      <c r="W66" s="127"/>
      <c r="X66" s="159">
        <f t="shared" si="6"/>
        <v>0</v>
      </c>
      <c r="Y66" s="7">
        <f t="shared" si="7"/>
        <v>6</v>
      </c>
      <c r="Z66" s="22">
        <f t="shared" si="8"/>
        <v>10.5</v>
      </c>
    </row>
    <row r="67" spans="1:26" ht="90" hidden="1">
      <c r="A67" s="12">
        <f>'Merytoryczna-TU WPIS DANE'!A68</f>
        <v>65</v>
      </c>
      <c r="B67" s="28" t="str">
        <f>'Merytoryczna-TU WPIS DANE'!B68</f>
        <v>RPO/00572/08/7.1</v>
      </c>
      <c r="C67" s="12" t="str">
        <f>'Merytoryczna-TU WPIS DANE'!C68</f>
        <v>599/08</v>
      </c>
      <c r="D67" s="12" t="str">
        <f>'Merytoryczna-TU WPIS DANE'!D68</f>
        <v>NIEPUBLICZNY ZAKŁAD OPIEKI ZDROWOTNEJ PRZYCHODNIA LEKARSKA OKULISTYKA-OPTYKA JOLANTA JARZĄBEK</v>
      </c>
      <c r="E67" s="12" t="str">
        <f>'Merytoryczna-TU WPIS DANE'!E68</f>
        <v>ROZSZERZENIE ZAKRESU WYSOKOSTANDARDOWYCH SPECJALISTYCZNYCH USŁUG MEDYCZNYCH, ŚWIADCZONYCH PRZEZ NZOZ PRZYCHODNIA LEKARSKA OKULISTYKA-OPTYKA JOLANTA JARZĄBEK W OSTROŁĘCE, POPRZEZ DOPOSAŻENIE W INNOWACYJNY SPRZĘT DIAGNOSTYCZNY</v>
      </c>
      <c r="F67" s="12" t="str">
        <f>'Merytoryczna-TU WPIS DANE'!F68</f>
        <v>76</v>
      </c>
      <c r="G67" s="13" t="str">
        <f>'Merytoryczna-TU WPIS DANE'!U68</f>
        <v>PSiS</v>
      </c>
      <c r="H67" s="207">
        <f>'Merytoryczna-TU WPIS DANE'!H68</f>
        <v>385634.27</v>
      </c>
      <c r="I67" s="207">
        <f>'Merytoryczna-TU WPIS DANE'!I68</f>
        <v>231380.55</v>
      </c>
      <c r="J67" s="7">
        <v>35</v>
      </c>
      <c r="K67" s="18">
        <f t="shared" si="2"/>
        <v>0.81428571428571428</v>
      </c>
      <c r="L67" s="134" t="str">
        <f t="shared" si="3"/>
        <v>NIE</v>
      </c>
      <c r="M67" s="26">
        <f t="shared" si="4"/>
        <v>28.5</v>
      </c>
      <c r="N67" s="9" t="str">
        <f t="shared" si="5"/>
        <v>TAK</v>
      </c>
      <c r="P67" s="153" t="s">
        <v>559</v>
      </c>
      <c r="Q67" s="7">
        <v>32</v>
      </c>
      <c r="R67" s="15">
        <f t="shared" ref="R67:R130" si="9">Q67/J67</f>
        <v>0.91428571428571426</v>
      </c>
      <c r="S67" s="156" t="s">
        <v>560</v>
      </c>
      <c r="T67" s="9">
        <v>25</v>
      </c>
      <c r="U67" s="17">
        <f t="shared" ref="U67:U130" si="10">T67/J67</f>
        <v>0.7142857142857143</v>
      </c>
      <c r="W67" s="127"/>
      <c r="X67" s="159">
        <f t="shared" si="6"/>
        <v>0</v>
      </c>
      <c r="Y67" s="7">
        <f t="shared" si="7"/>
        <v>7</v>
      </c>
      <c r="Z67" s="22">
        <f t="shared" si="8"/>
        <v>10.5</v>
      </c>
    </row>
    <row r="68" spans="1:26" ht="45" hidden="1">
      <c r="A68" s="12">
        <f>'Merytoryczna-TU WPIS DANE'!A69</f>
        <v>66</v>
      </c>
      <c r="B68" s="28" t="str">
        <f>'Merytoryczna-TU WPIS DANE'!B69</f>
        <v>RPO/01125/08/7.1</v>
      </c>
      <c r="C68" s="12" t="str">
        <f>'Merytoryczna-TU WPIS DANE'!C69</f>
        <v>1955/08</v>
      </c>
      <c r="D68" s="12" t="str">
        <f>'Merytoryczna-TU WPIS DANE'!D69</f>
        <v>Niepubliczny Zakład Opieki Zdrowotnej "Centrum Medyczne Białołęka"</v>
      </c>
      <c r="E68" s="12" t="str">
        <f>'Merytoryczna-TU WPIS DANE'!E69</f>
        <v>Poprawa dostępu do gwarantowanych świadczeń zdrowotnych dla mieszkańców aglomeracji Warszawskiej poprzez zakup sprzętu diagnostyczno – leczniczego przez NZOZ Centrum Medyczne Białołęka</v>
      </c>
      <c r="F68" s="12" t="str">
        <f>'Merytoryczna-TU WPIS DANE'!F69</f>
        <v>76</v>
      </c>
      <c r="G68" s="13" t="str">
        <f>'Merytoryczna-TU WPIS DANE'!U69</f>
        <v>POZ</v>
      </c>
      <c r="H68" s="207">
        <f>'Merytoryczna-TU WPIS DANE'!H69</f>
        <v>584612.73</v>
      </c>
      <c r="I68" s="207">
        <f>'Merytoryczna-TU WPIS DANE'!I69</f>
        <v>496920.82</v>
      </c>
      <c r="J68" s="7">
        <v>35</v>
      </c>
      <c r="K68" s="18">
        <f t="shared" ref="K68:K131" si="11">IF(L68="tak",X68,(R68+U68)/2)</f>
        <v>0.78571428571428581</v>
      </c>
      <c r="L68" s="134" t="str">
        <f t="shared" ref="L68:L131" si="12">IF(OR(AND(R68&lt;60%,U68&lt;60%),AND(R68&gt;=60%,U68&lt;60%,Y68&lt;Z68),AND(R68&gt;=60%,U68&gt;=60%,Y68&lt;Z68),AND(R68&lt;60%,U68&gt;=60%,Y68&lt;Z68)),"NIE","TAK")</f>
        <v>NIE</v>
      </c>
      <c r="M68" s="26">
        <f t="shared" ref="M68:M131" si="13">IF(L68="NIE",(Q68+T68)/2,"III oceniający")</f>
        <v>27.5</v>
      </c>
      <c r="N68" s="9" t="str">
        <f t="shared" ref="N68:N131" si="14">IF(K68&gt;=30%,"TAK","NIE")</f>
        <v>TAK</v>
      </c>
      <c r="P68" s="157" t="s">
        <v>558</v>
      </c>
      <c r="Q68" s="7">
        <v>29</v>
      </c>
      <c r="R68" s="15">
        <f t="shared" si="9"/>
        <v>0.82857142857142863</v>
      </c>
      <c r="S68" s="158" t="s">
        <v>562</v>
      </c>
      <c r="T68" s="9">
        <v>26</v>
      </c>
      <c r="U68" s="17">
        <f t="shared" si="10"/>
        <v>0.74285714285714288</v>
      </c>
      <c r="W68" s="127"/>
      <c r="X68" s="159">
        <f t="shared" ref="X68:X131" si="15">W68/J68</f>
        <v>0</v>
      </c>
      <c r="Y68" s="7">
        <f t="shared" ref="Y68:Y131" si="16">IF((Q68-T68)&gt;=0,(Q68-T68),(Q68-T68)*(-1))</f>
        <v>3</v>
      </c>
      <c r="Z68" s="22">
        <f t="shared" ref="Z68:Z131" si="17">J68*30%</f>
        <v>10.5</v>
      </c>
    </row>
    <row r="69" spans="1:26" ht="45" hidden="1">
      <c r="A69" s="12">
        <f>'Merytoryczna-TU WPIS DANE'!A70</f>
        <v>67</v>
      </c>
      <c r="B69" s="28" t="str">
        <f>'Merytoryczna-TU WPIS DANE'!B70</f>
        <v>RPO/00859/08/7.1</v>
      </c>
      <c r="C69" s="12" t="str">
        <f>'Merytoryczna-TU WPIS DANE'!C70</f>
        <v>920/08</v>
      </c>
      <c r="D69" s="12" t="str">
        <f>'Merytoryczna-TU WPIS DANE'!D70</f>
        <v xml:space="preserve"> NZOZ NUKLEOMED KRZTSZTOF STEFAN TOTH</v>
      </c>
      <c r="E69" s="12" t="str">
        <f>'Merytoryczna-TU WPIS DANE'!E70</f>
        <v>POPRAWA DOSTĘPNOŚCI I JAKOŚCI OPIEKI ZDROWOTNEJ POPRZEZ ROZBUDOWĘ WYSOKO SPECJALISTYCZNEJ PRACOWNI BADAŃ SCYNTYGRAFICZNYCH I NZOZ NUKLEOMED</v>
      </c>
      <c r="F69" s="12" t="str">
        <f>'Merytoryczna-TU WPIS DANE'!F70</f>
        <v>76</v>
      </c>
      <c r="G69" s="13" t="str">
        <f>'Merytoryczna-TU WPIS DANE'!U70</f>
        <v>PSiS</v>
      </c>
      <c r="H69" s="207">
        <f>'Merytoryczna-TU WPIS DANE'!H70</f>
        <v>1237414</v>
      </c>
      <c r="I69" s="207">
        <f>'Merytoryczna-TU WPIS DANE'!I70</f>
        <v>525900.96</v>
      </c>
      <c r="J69" s="7">
        <v>35</v>
      </c>
      <c r="K69" s="18">
        <f t="shared" si="11"/>
        <v>0.7142857142857143</v>
      </c>
      <c r="L69" s="134" t="str">
        <f t="shared" si="12"/>
        <v>NIE</v>
      </c>
      <c r="M69" s="26">
        <f t="shared" si="13"/>
        <v>25</v>
      </c>
      <c r="N69" s="9" t="str">
        <f t="shared" si="14"/>
        <v>TAK</v>
      </c>
      <c r="P69" s="153" t="s">
        <v>556</v>
      </c>
      <c r="Q69" s="7">
        <v>26</v>
      </c>
      <c r="R69" s="15">
        <f t="shared" si="9"/>
        <v>0.74285714285714288</v>
      </c>
      <c r="S69" s="156" t="s">
        <v>563</v>
      </c>
      <c r="T69" s="9">
        <v>24</v>
      </c>
      <c r="U69" s="17">
        <f t="shared" si="10"/>
        <v>0.68571428571428572</v>
      </c>
      <c r="W69" s="127"/>
      <c r="X69" s="159">
        <f t="shared" si="15"/>
        <v>0</v>
      </c>
      <c r="Y69" s="7">
        <f t="shared" si="16"/>
        <v>2</v>
      </c>
      <c r="Z69" s="22">
        <f t="shared" si="17"/>
        <v>10.5</v>
      </c>
    </row>
    <row r="70" spans="1:26" ht="45" hidden="1">
      <c r="A70" s="12">
        <f>'Merytoryczna-TU WPIS DANE'!A71</f>
        <v>68</v>
      </c>
      <c r="B70" s="28" t="str">
        <f>'Merytoryczna-TU WPIS DANE'!B71</f>
        <v>RPO/00527/08/7.1</v>
      </c>
      <c r="C70" s="12" t="str">
        <f>'Merytoryczna-TU WPIS DANE'!C71</f>
        <v>817/08</v>
      </c>
      <c r="D70" s="12" t="str">
        <f>'Merytoryczna-TU WPIS DANE'!D71</f>
        <v>Niepubliczny Zakład Opieki Zdrowotnej "VENA" - Jacek Marciniak</v>
      </c>
      <c r="E70" s="12" t="str">
        <f>'Merytoryczna-TU WPIS DANE'!E71</f>
        <v>Poprawa dostępności i jakości usług zdrowotnych poprzez doposażenie w nowoczesny sprzęt  medyczny przychodni NZOZ „Vena” na terenie trzech wiejskich gmin Mazowsza.</v>
      </c>
      <c r="F70" s="12" t="str">
        <f>'Merytoryczna-TU WPIS DANE'!F71</f>
        <v>76</v>
      </c>
      <c r="G70" s="13" t="str">
        <f>'Merytoryczna-TU WPIS DANE'!U71</f>
        <v>POZ</v>
      </c>
      <c r="H70" s="207">
        <f>'Merytoryczna-TU WPIS DANE'!H71</f>
        <v>228000</v>
      </c>
      <c r="I70" s="207">
        <f>'Merytoryczna-TU WPIS DANE'!I71</f>
        <v>136800</v>
      </c>
      <c r="J70" s="7">
        <v>35</v>
      </c>
      <c r="K70" s="18">
        <f t="shared" si="11"/>
        <v>0.64285714285714279</v>
      </c>
      <c r="L70" s="134" t="str">
        <f t="shared" si="12"/>
        <v>NIE</v>
      </c>
      <c r="M70" s="26">
        <f t="shared" si="13"/>
        <v>22.5</v>
      </c>
      <c r="N70" s="9" t="str">
        <f t="shared" si="14"/>
        <v>TAK</v>
      </c>
      <c r="P70" s="153" t="s">
        <v>555</v>
      </c>
      <c r="Q70" s="7">
        <v>19</v>
      </c>
      <c r="R70" s="15">
        <f t="shared" si="9"/>
        <v>0.54285714285714282</v>
      </c>
      <c r="S70" s="156" t="s">
        <v>557</v>
      </c>
      <c r="T70" s="9">
        <v>26</v>
      </c>
      <c r="U70" s="17">
        <f t="shared" si="10"/>
        <v>0.74285714285714288</v>
      </c>
      <c r="W70" s="127"/>
      <c r="X70" s="159">
        <f t="shared" si="15"/>
        <v>0</v>
      </c>
      <c r="Y70" s="7">
        <f t="shared" si="16"/>
        <v>7</v>
      </c>
      <c r="Z70" s="22">
        <f t="shared" si="17"/>
        <v>10.5</v>
      </c>
    </row>
    <row r="71" spans="1:26" ht="22.5" hidden="1">
      <c r="A71" s="12">
        <f>'Merytoryczna-TU WPIS DANE'!A72</f>
        <v>69</v>
      </c>
      <c r="B71" s="28" t="str">
        <f>'Merytoryczna-TU WPIS DANE'!B72</f>
        <v>RPO/00723/08/7.1</v>
      </c>
      <c r="C71" s="12" t="str">
        <f>'Merytoryczna-TU WPIS DANE'!C72</f>
        <v>1258/08</v>
      </c>
      <c r="D71" s="12" t="str">
        <f>'Merytoryczna-TU WPIS DANE'!D72</f>
        <v>Powiat Pułtuski</v>
      </c>
      <c r="E71" s="12" t="str">
        <f>'Merytoryczna-TU WPIS DANE'!E72</f>
        <v>Nowoczesna infrastruktura szpitalna warunkiem bezpieczeństwa zdrowotnego pacjentów</v>
      </c>
      <c r="F71" s="12" t="str">
        <f>'Merytoryczna-TU WPIS DANE'!F72</f>
        <v>76</v>
      </c>
      <c r="G71" s="13" t="str">
        <f>'Merytoryczna-TU WPIS DANE'!U72</f>
        <v>PSiS</v>
      </c>
      <c r="H71" s="207">
        <f>'Merytoryczna-TU WPIS DANE'!H72</f>
        <v>4523000</v>
      </c>
      <c r="I71" s="207">
        <f>'Merytoryczna-TU WPIS DANE'!I72</f>
        <v>2385000</v>
      </c>
      <c r="J71" s="7">
        <v>35</v>
      </c>
      <c r="K71" s="18">
        <f t="shared" si="11"/>
        <v>0.68571428571428572</v>
      </c>
      <c r="L71" s="134" t="str">
        <f t="shared" si="12"/>
        <v>NIE</v>
      </c>
      <c r="M71" s="26">
        <f t="shared" si="13"/>
        <v>24</v>
      </c>
      <c r="N71" s="9" t="str">
        <f t="shared" si="14"/>
        <v>TAK</v>
      </c>
      <c r="P71" s="153" t="s">
        <v>563</v>
      </c>
      <c r="Q71" s="7">
        <v>23</v>
      </c>
      <c r="R71" s="15">
        <f t="shared" si="9"/>
        <v>0.65714285714285714</v>
      </c>
      <c r="S71" s="156" t="s">
        <v>556</v>
      </c>
      <c r="T71" s="9">
        <v>25</v>
      </c>
      <c r="U71" s="17">
        <f t="shared" si="10"/>
        <v>0.7142857142857143</v>
      </c>
      <c r="W71" s="127"/>
      <c r="X71" s="159">
        <f t="shared" si="15"/>
        <v>0</v>
      </c>
      <c r="Y71" s="7">
        <f t="shared" si="16"/>
        <v>2</v>
      </c>
      <c r="Z71" s="22">
        <f t="shared" si="17"/>
        <v>10.5</v>
      </c>
    </row>
    <row r="72" spans="1:26" ht="22.5" hidden="1">
      <c r="A72" s="12">
        <f>'Merytoryczna-TU WPIS DANE'!A73</f>
        <v>70</v>
      </c>
      <c r="B72" s="28" t="str">
        <f>'Merytoryczna-TU WPIS DANE'!B73</f>
        <v>RPO/01067/08/7.1</v>
      </c>
      <c r="C72" s="12" t="str">
        <f>'Merytoryczna-TU WPIS DANE'!C73</f>
        <v>1347/08</v>
      </c>
      <c r="D72" s="12" t="str">
        <f>'Merytoryczna-TU WPIS DANE'!D73</f>
        <v>Powiat Legionowski</v>
      </c>
      <c r="E72" s="12" t="str">
        <f>'Merytoryczna-TU WPIS DANE'!E73</f>
        <v>Modernizacja siedziby Samodzielnego Publicznego Zakladu Lecznictwa Otwartego w Legionowie</v>
      </c>
      <c r="F72" s="12" t="str">
        <f>'Merytoryczna-TU WPIS DANE'!F73</f>
        <v>76</v>
      </c>
      <c r="G72" s="13" t="str">
        <f>'Merytoryczna-TU WPIS DANE'!U73</f>
        <v>PSiS</v>
      </c>
      <c r="H72" s="207">
        <f>'Merytoryczna-TU WPIS DANE'!H73</f>
        <v>8409800</v>
      </c>
      <c r="I72" s="207">
        <f>'Merytoryczna-TU WPIS DANE'!I73</f>
        <v>7148330</v>
      </c>
      <c r="J72" s="7">
        <v>35</v>
      </c>
      <c r="K72" s="18">
        <f t="shared" si="11"/>
        <v>0.58571428571428563</v>
      </c>
      <c r="L72" s="134" t="str">
        <f t="shared" si="12"/>
        <v>NIE</v>
      </c>
      <c r="M72" s="26">
        <f t="shared" si="13"/>
        <v>20.5</v>
      </c>
      <c r="N72" s="9" t="str">
        <f t="shared" si="14"/>
        <v>TAK</v>
      </c>
      <c r="P72" s="153" t="s">
        <v>559</v>
      </c>
      <c r="Q72" s="7">
        <v>22</v>
      </c>
      <c r="R72" s="15">
        <f t="shared" si="9"/>
        <v>0.62857142857142856</v>
      </c>
      <c r="S72" s="156" t="s">
        <v>557</v>
      </c>
      <c r="T72" s="9">
        <v>19</v>
      </c>
      <c r="U72" s="17">
        <f t="shared" si="10"/>
        <v>0.54285714285714282</v>
      </c>
      <c r="W72" s="127"/>
      <c r="X72" s="159">
        <f t="shared" si="15"/>
        <v>0</v>
      </c>
      <c r="Y72" s="7">
        <f t="shared" si="16"/>
        <v>3</v>
      </c>
      <c r="Z72" s="22">
        <f t="shared" si="17"/>
        <v>10.5</v>
      </c>
    </row>
    <row r="73" spans="1:26" ht="56.25" hidden="1">
      <c r="A73" s="12">
        <f>'Merytoryczna-TU WPIS DANE'!A74</f>
        <v>71</v>
      </c>
      <c r="B73" s="28" t="str">
        <f>'Merytoryczna-TU WPIS DANE'!B74</f>
        <v>RPO/00934/08/7.1</v>
      </c>
      <c r="C73" s="12" t="str">
        <f>'Merytoryczna-TU WPIS DANE'!C74</f>
        <v>1400/08</v>
      </c>
      <c r="D73" s="12" t="str">
        <f>'Merytoryczna-TU WPIS DANE'!D74</f>
        <v>SAMODZIELNY PUBLICZNY ZAKŁAD OPIEKI ZDROWOTNEJ w GARWOLINIE</v>
      </c>
      <c r="E73" s="12" t="str">
        <f>'Merytoryczna-TU WPIS DANE'!E74</f>
        <v>Zakup wyposażenia do szpitala Powiatowego w Garwolinie w celu podniesienia jakości usług medycznych oraz zwiększenie możliwości diagnozowania i leczenia</v>
      </c>
      <c r="F73" s="12" t="str">
        <f>'Merytoryczna-TU WPIS DANE'!F74</f>
        <v>76</v>
      </c>
      <c r="G73" s="13" t="str">
        <f>'Merytoryczna-TU WPIS DANE'!U74</f>
        <v>PSiS</v>
      </c>
      <c r="H73" s="207">
        <f>'Merytoryczna-TU WPIS DANE'!H74</f>
        <v>24229200</v>
      </c>
      <c r="I73" s="207">
        <f>'Merytoryczna-TU WPIS DANE'!I74</f>
        <v>20594820</v>
      </c>
      <c r="J73" s="7">
        <v>35</v>
      </c>
      <c r="K73" s="18">
        <f t="shared" si="11"/>
        <v>0.58571428571428563</v>
      </c>
      <c r="L73" s="134" t="str">
        <f t="shared" si="12"/>
        <v>NIE</v>
      </c>
      <c r="M73" s="26">
        <f t="shared" si="13"/>
        <v>20.5</v>
      </c>
      <c r="N73" s="9" t="str">
        <f t="shared" si="14"/>
        <v>TAK</v>
      </c>
      <c r="P73" s="153" t="s">
        <v>555</v>
      </c>
      <c r="Q73" s="7">
        <v>19</v>
      </c>
      <c r="R73" s="15">
        <f t="shared" si="9"/>
        <v>0.54285714285714282</v>
      </c>
      <c r="S73" s="156" t="s">
        <v>558</v>
      </c>
      <c r="T73" s="9">
        <v>22</v>
      </c>
      <c r="U73" s="17">
        <f t="shared" si="10"/>
        <v>0.62857142857142856</v>
      </c>
      <c r="W73" s="127"/>
      <c r="X73" s="159">
        <f t="shared" si="15"/>
        <v>0</v>
      </c>
      <c r="Y73" s="7">
        <f t="shared" si="16"/>
        <v>3</v>
      </c>
      <c r="Z73" s="22">
        <f t="shared" si="17"/>
        <v>10.5</v>
      </c>
    </row>
    <row r="74" spans="1:26" ht="33.75" hidden="1">
      <c r="A74" s="12">
        <f>'Merytoryczna-TU WPIS DANE'!A75</f>
        <v>72</v>
      </c>
      <c r="B74" s="28" t="str">
        <f>'Merytoryczna-TU WPIS DANE'!B75</f>
        <v>RPO/00936/08/7.1</v>
      </c>
      <c r="C74" s="12" t="str">
        <f>'Merytoryczna-TU WPIS DANE'!C75</f>
        <v>1583/08</v>
      </c>
      <c r="D74" s="12" t="str">
        <f>'Merytoryczna-TU WPIS DANE'!D75</f>
        <v>POWIAT GARWOLIŃSKI</v>
      </c>
      <c r="E74" s="12" t="str">
        <f>'Merytoryczna-TU WPIS DANE'!E75</f>
        <v>Przebudowa i rozbudowa budynków Szpitala Powiatowego w Garwolinie w celu podniesienia jakości usługo medycznych oraz zwiększenia możliwości diagnozowania i leczenia.</v>
      </c>
      <c r="F74" s="12" t="str">
        <f>'Merytoryczna-TU WPIS DANE'!F75</f>
        <v>76</v>
      </c>
      <c r="G74" s="13" t="str">
        <f>'Merytoryczna-TU WPIS DANE'!U75</f>
        <v>PSiS</v>
      </c>
      <c r="H74" s="207">
        <f>'Merytoryczna-TU WPIS DANE'!H75</f>
        <v>20405978.66</v>
      </c>
      <c r="I74" s="207">
        <f>'Merytoryczna-TU WPIS DANE'!I75</f>
        <v>10086096.529999999</v>
      </c>
      <c r="J74" s="7">
        <v>35</v>
      </c>
      <c r="K74" s="18">
        <f t="shared" si="11"/>
        <v>0.55714285714285716</v>
      </c>
      <c r="L74" s="134" t="str">
        <f t="shared" si="12"/>
        <v>NIE</v>
      </c>
      <c r="M74" s="26">
        <f t="shared" si="13"/>
        <v>19.5</v>
      </c>
      <c r="N74" s="9" t="str">
        <f t="shared" si="14"/>
        <v>TAK</v>
      </c>
      <c r="P74" s="153" t="s">
        <v>555</v>
      </c>
      <c r="Q74" s="7">
        <v>17</v>
      </c>
      <c r="R74" s="15">
        <f t="shared" si="9"/>
        <v>0.48571428571428571</v>
      </c>
      <c r="S74" s="156" t="s">
        <v>558</v>
      </c>
      <c r="T74" s="9">
        <v>22</v>
      </c>
      <c r="U74" s="17">
        <f t="shared" si="10"/>
        <v>0.62857142857142856</v>
      </c>
      <c r="W74" s="127"/>
      <c r="X74" s="159">
        <f t="shared" si="15"/>
        <v>0</v>
      </c>
      <c r="Y74" s="7">
        <f t="shared" si="16"/>
        <v>5</v>
      </c>
      <c r="Z74" s="22">
        <f t="shared" si="17"/>
        <v>10.5</v>
      </c>
    </row>
    <row r="75" spans="1:26" ht="33.75" hidden="1">
      <c r="A75" s="12">
        <f>'Merytoryczna-TU WPIS DANE'!A76</f>
        <v>73</v>
      </c>
      <c r="B75" s="28" t="str">
        <f>'Merytoryczna-TU WPIS DANE'!B76</f>
        <v>RPO/00307/08/7.1</v>
      </c>
      <c r="C75" s="12" t="str">
        <f>'Merytoryczna-TU WPIS DANE'!C76</f>
        <v>624/08</v>
      </c>
      <c r="D75" s="12" t="str">
        <f>'Merytoryczna-TU WPIS DANE'!D76</f>
        <v>Powiat Zwoleński</v>
      </c>
      <c r="E75" s="12" t="str">
        <f>'Merytoryczna-TU WPIS DANE'!E76</f>
        <v>Poprawa jakości usług medycznych w Powiecie Zwoleńskim – dostosowanie pomieszczeń SPZZOZ w Zwoleniu do wymogów prawnych</v>
      </c>
      <c r="F75" s="12" t="str">
        <f>'Merytoryczna-TU WPIS DANE'!F76</f>
        <v>76</v>
      </c>
      <c r="G75" s="13" t="str">
        <f>'Merytoryczna-TU WPIS DANE'!U76</f>
        <v>PSiS</v>
      </c>
      <c r="H75" s="207">
        <f>'Merytoryczna-TU WPIS DANE'!H76</f>
        <v>2464279.9</v>
      </c>
      <c r="I75" s="207">
        <f>'Merytoryczna-TU WPIS DANE'!I76</f>
        <v>2094637.91</v>
      </c>
      <c r="J75" s="7">
        <v>35</v>
      </c>
      <c r="K75" s="18">
        <f t="shared" si="11"/>
        <v>0.74285714285714288</v>
      </c>
      <c r="L75" s="134" t="str">
        <f t="shared" si="12"/>
        <v>NIE</v>
      </c>
      <c r="M75" s="26">
        <f t="shared" si="13"/>
        <v>26</v>
      </c>
      <c r="N75" s="9" t="str">
        <f t="shared" si="14"/>
        <v>TAK</v>
      </c>
      <c r="P75" s="153" t="s">
        <v>561</v>
      </c>
      <c r="Q75" s="7">
        <v>26</v>
      </c>
      <c r="R75" s="15">
        <f t="shared" si="9"/>
        <v>0.74285714285714288</v>
      </c>
      <c r="S75" s="156" t="s">
        <v>563</v>
      </c>
      <c r="T75" s="9">
        <v>26</v>
      </c>
      <c r="U75" s="17">
        <f t="shared" si="10"/>
        <v>0.74285714285714288</v>
      </c>
      <c r="W75" s="127"/>
      <c r="X75" s="159">
        <f t="shared" si="15"/>
        <v>0</v>
      </c>
      <c r="Y75" s="7">
        <f t="shared" si="16"/>
        <v>0</v>
      </c>
      <c r="Z75" s="22">
        <f t="shared" si="17"/>
        <v>10.5</v>
      </c>
    </row>
    <row r="76" spans="1:26" ht="56.25" hidden="1">
      <c r="A76" s="12">
        <f>'Merytoryczna-TU WPIS DANE'!A77</f>
        <v>74</v>
      </c>
      <c r="B76" s="28" t="str">
        <f>'Merytoryczna-TU WPIS DANE'!B77</f>
        <v>RPO/00649/08/7.1</v>
      </c>
      <c r="C76" s="12" t="str">
        <f>'Merytoryczna-TU WPIS DANE'!C77</f>
        <v>1097/08</v>
      </c>
      <c r="D76" s="12" t="str">
        <f>'Merytoryczna-TU WPIS DANE'!D77</f>
        <v>Powiat Szydłowiecki</v>
      </c>
      <c r="E76" s="12" t="str">
        <f>'Merytoryczna-TU WPIS DANE'!E77</f>
        <v>Rozbudowa, przebudowa , modernizacja i wyposażenie Przychodni Specjalistycznej SPZZOZ w Szydłowcu oraz Przychodni Rejonowych: w Szydłowcu, Majdowie i Wysokiej – dostosowanie do wymogów Rozporządzenia Ministra Zdrowia</v>
      </c>
      <c r="F76" s="12" t="str">
        <f>'Merytoryczna-TU WPIS DANE'!F77</f>
        <v>76</v>
      </c>
      <c r="G76" s="13" t="str">
        <f>'Merytoryczna-TU WPIS DANE'!U77</f>
        <v>POZ</v>
      </c>
      <c r="H76" s="207">
        <f>'Merytoryczna-TU WPIS DANE'!H77</f>
        <v>4013427.97</v>
      </c>
      <c r="I76" s="207">
        <f>'Merytoryczna-TU WPIS DANE'!I77</f>
        <v>3411413.77</v>
      </c>
      <c r="J76" s="7">
        <v>35</v>
      </c>
      <c r="K76" s="18">
        <f t="shared" si="11"/>
        <v>0.7142857142857143</v>
      </c>
      <c r="L76" s="134" t="str">
        <f t="shared" si="12"/>
        <v>NIE</v>
      </c>
      <c r="M76" s="26">
        <f t="shared" si="13"/>
        <v>25</v>
      </c>
      <c r="N76" s="9" t="str">
        <f t="shared" si="14"/>
        <v>TAK</v>
      </c>
      <c r="P76" s="153" t="s">
        <v>556</v>
      </c>
      <c r="Q76" s="7">
        <v>22</v>
      </c>
      <c r="R76" s="15">
        <f t="shared" si="9"/>
        <v>0.62857142857142856</v>
      </c>
      <c r="S76" s="156" t="s">
        <v>559</v>
      </c>
      <c r="T76" s="9">
        <v>28</v>
      </c>
      <c r="U76" s="17">
        <f t="shared" si="10"/>
        <v>0.8</v>
      </c>
      <c r="W76" s="127"/>
      <c r="X76" s="159">
        <f t="shared" si="15"/>
        <v>0</v>
      </c>
      <c r="Y76" s="7">
        <f t="shared" si="16"/>
        <v>6</v>
      </c>
      <c r="Z76" s="22">
        <f t="shared" si="17"/>
        <v>10.5</v>
      </c>
    </row>
    <row r="77" spans="1:26" ht="22.5" hidden="1">
      <c r="A77" s="12">
        <f>'Merytoryczna-TU WPIS DANE'!A78</f>
        <v>75</v>
      </c>
      <c r="B77" s="28" t="str">
        <f>'Merytoryczna-TU WPIS DANE'!B78</f>
        <v>RPO/01272/08/7.1</v>
      </c>
      <c r="C77" s="12" t="str">
        <f>'Merytoryczna-TU WPIS DANE'!C78</f>
        <v>1353/08</v>
      </c>
      <c r="D77" s="12" t="str">
        <f>'Merytoryczna-TU WPIS DANE'!D78</f>
        <v xml:space="preserve">Powiat Wołomiński </v>
      </c>
      <c r="E77" s="12" t="str">
        <f>'Merytoryczna-TU WPIS DANE'!E78</f>
        <v>"Modernizacja oddziałów szpitalnych Szpitala Powiatowego w Wołominie - oddział ortopedii"</v>
      </c>
      <c r="F77" s="12" t="str">
        <f>'Merytoryczna-TU WPIS DANE'!F78</f>
        <v>76</v>
      </c>
      <c r="G77" s="13" t="str">
        <f>'Merytoryczna-TU WPIS DANE'!U78</f>
        <v>PSiS</v>
      </c>
      <c r="H77" s="207">
        <f>'Merytoryczna-TU WPIS DANE'!H78</f>
        <v>3500000</v>
      </c>
      <c r="I77" s="207">
        <f>'Merytoryczna-TU WPIS DANE'!I78</f>
        <v>2975000</v>
      </c>
      <c r="J77" s="7">
        <v>35</v>
      </c>
      <c r="K77" s="18">
        <f t="shared" si="11"/>
        <v>0.54285714285714282</v>
      </c>
      <c r="L77" s="134" t="str">
        <f t="shared" si="12"/>
        <v>NIE</v>
      </c>
      <c r="M77" s="26">
        <f t="shared" si="13"/>
        <v>19</v>
      </c>
      <c r="N77" s="9" t="str">
        <f t="shared" si="14"/>
        <v>TAK</v>
      </c>
      <c r="P77" s="153" t="s">
        <v>557</v>
      </c>
      <c r="Q77" s="7">
        <v>22</v>
      </c>
      <c r="R77" s="15">
        <f t="shared" si="9"/>
        <v>0.62857142857142856</v>
      </c>
      <c r="S77" s="156" t="s">
        <v>558</v>
      </c>
      <c r="T77" s="9">
        <v>16</v>
      </c>
      <c r="U77" s="17">
        <f t="shared" si="10"/>
        <v>0.45714285714285713</v>
      </c>
      <c r="W77" s="127"/>
      <c r="X77" s="159">
        <f t="shared" si="15"/>
        <v>0</v>
      </c>
      <c r="Y77" s="7">
        <f t="shared" si="16"/>
        <v>6</v>
      </c>
      <c r="Z77" s="22">
        <f t="shared" si="17"/>
        <v>10.5</v>
      </c>
    </row>
    <row r="78" spans="1:26" ht="56.25" hidden="1">
      <c r="A78" s="12">
        <f>'Merytoryczna-TU WPIS DANE'!A79</f>
        <v>76</v>
      </c>
      <c r="B78" s="28" t="str">
        <f>'Merytoryczna-TU WPIS DANE'!B79</f>
        <v>RPO/00658/08/7.1</v>
      </c>
      <c r="C78" s="12" t="str">
        <f>'Merytoryczna-TU WPIS DANE'!C79</f>
        <v>939/08</v>
      </c>
      <c r="D78" s="12" t="str">
        <f>'Merytoryczna-TU WPIS DANE'!D79</f>
        <v>Niepubliczny Zakład Opieki Zdrowotnej PRO FAMILIA Przychodnia Zdrowia Rodziny</v>
      </c>
      <c r="E78" s="12" t="str">
        <f>'Merytoryczna-TU WPIS DANE'!E79</f>
        <v xml:space="preserve">Poprawa dostępności i jakości świadczeń zdrowotnych w środowisku rozwijającego się osiedla miejskiego, w trosce o zdrowie rodziny.
</v>
      </c>
      <c r="F78" s="12" t="str">
        <f>'Merytoryczna-TU WPIS DANE'!F79</f>
        <v>76</v>
      </c>
      <c r="G78" s="13" t="str">
        <f>'Merytoryczna-TU WPIS DANE'!U79</f>
        <v>POZ</v>
      </c>
      <c r="H78" s="207">
        <f>'Merytoryczna-TU WPIS DANE'!H79</f>
        <v>239240</v>
      </c>
      <c r="I78" s="207">
        <f>'Merytoryczna-TU WPIS DANE'!I79</f>
        <v>143544</v>
      </c>
      <c r="J78" s="7">
        <v>35</v>
      </c>
      <c r="K78" s="18">
        <f t="shared" si="11"/>
        <v>0.67142857142857149</v>
      </c>
      <c r="L78" s="134" t="str">
        <f t="shared" si="12"/>
        <v>NIE</v>
      </c>
      <c r="M78" s="26">
        <f t="shared" si="13"/>
        <v>23.5</v>
      </c>
      <c r="N78" s="9" t="str">
        <f t="shared" si="14"/>
        <v>TAK</v>
      </c>
      <c r="P78" s="153" t="s">
        <v>561</v>
      </c>
      <c r="Q78" s="7">
        <v>25</v>
      </c>
      <c r="R78" s="15">
        <f t="shared" si="9"/>
        <v>0.7142857142857143</v>
      </c>
      <c r="S78" s="156" t="s">
        <v>555</v>
      </c>
      <c r="T78" s="9">
        <v>22</v>
      </c>
      <c r="U78" s="17">
        <f t="shared" si="10"/>
        <v>0.62857142857142856</v>
      </c>
      <c r="W78" s="127"/>
      <c r="X78" s="159">
        <f t="shared" si="15"/>
        <v>0</v>
      </c>
      <c r="Y78" s="7">
        <f t="shared" si="16"/>
        <v>3</v>
      </c>
      <c r="Z78" s="22">
        <f t="shared" si="17"/>
        <v>10.5</v>
      </c>
    </row>
    <row r="79" spans="1:26" ht="33.75" hidden="1">
      <c r="A79" s="12">
        <f>'Merytoryczna-TU WPIS DANE'!A80</f>
        <v>77</v>
      </c>
      <c r="B79" s="28" t="str">
        <f>'Merytoryczna-TU WPIS DANE'!B80</f>
        <v>RPO/01193/08/7.1</v>
      </c>
      <c r="C79" s="12" t="str">
        <f>'Merytoryczna-TU WPIS DANE'!C80</f>
        <v>1889/08</v>
      </c>
      <c r="D79" s="12" t="str">
        <f>'Merytoryczna-TU WPIS DANE'!D80</f>
        <v>Przychodnia Lekarska "ŻACZEK" S.C.</v>
      </c>
      <c r="E79" s="12" t="str">
        <f>'Merytoryczna-TU WPIS DANE'!E80</f>
        <v>PRZYCHODNIA  ŻACZEK - FACHOWA OPIEKA W KOMFORTOWYCH WARUNKACH</v>
      </c>
      <c r="F79" s="12" t="str">
        <f>'Merytoryczna-TU WPIS DANE'!F80</f>
        <v>76</v>
      </c>
      <c r="G79" s="13" t="str">
        <f>'Merytoryczna-TU WPIS DANE'!U80</f>
        <v>PSiS</v>
      </c>
      <c r="H79" s="207">
        <f>'Merytoryczna-TU WPIS DANE'!H80</f>
        <v>562079</v>
      </c>
      <c r="I79" s="207">
        <f>'Merytoryczna-TU WPIS DANE'!I80</f>
        <v>337247.4</v>
      </c>
      <c r="J79" s="7">
        <v>35</v>
      </c>
      <c r="K79" s="18">
        <f t="shared" si="11"/>
        <v>0.5</v>
      </c>
      <c r="L79" s="134" t="str">
        <f t="shared" si="12"/>
        <v>NIE</v>
      </c>
      <c r="M79" s="26">
        <f t="shared" si="13"/>
        <v>17.5</v>
      </c>
      <c r="N79" s="9" t="str">
        <f t="shared" si="14"/>
        <v>TAK</v>
      </c>
      <c r="P79" s="153" t="s">
        <v>555</v>
      </c>
      <c r="Q79" s="7">
        <v>18</v>
      </c>
      <c r="R79" s="15">
        <f t="shared" si="9"/>
        <v>0.51428571428571423</v>
      </c>
      <c r="S79" s="156" t="s">
        <v>558</v>
      </c>
      <c r="T79" s="9">
        <v>17</v>
      </c>
      <c r="U79" s="17">
        <f t="shared" si="10"/>
        <v>0.48571428571428571</v>
      </c>
      <c r="W79" s="127"/>
      <c r="X79" s="159">
        <f t="shared" si="15"/>
        <v>0</v>
      </c>
      <c r="Y79" s="7">
        <f t="shared" si="16"/>
        <v>1</v>
      </c>
      <c r="Z79" s="22">
        <f t="shared" si="17"/>
        <v>10.5</v>
      </c>
    </row>
    <row r="80" spans="1:26" ht="45" hidden="1">
      <c r="A80" s="12">
        <f>'Merytoryczna-TU WPIS DANE'!A81</f>
        <v>78</v>
      </c>
      <c r="B80" s="28" t="str">
        <f>'Merytoryczna-TU WPIS DANE'!B81</f>
        <v>RPO/00691/08/7.1</v>
      </c>
      <c r="C80" s="12" t="str">
        <f>'Merytoryczna-TU WPIS DANE'!C81</f>
        <v>1202/08</v>
      </c>
      <c r="D80" s="12" t="str">
        <f>'Merytoryczna-TU WPIS DANE'!D81</f>
        <v>Radomski Szpital Specjalistyczny im. Dr Tytusa Chałubińskiego.</v>
      </c>
      <c r="E80" s="12" t="str">
        <f>'Merytoryczna-TU WPIS DANE'!E81</f>
        <v>Budowa Pawilonu Ginekologiczno – Położniczego z wykorzystaniem istniejącej konstrukcji, w Radomskim Szpitalu Specjalistycznym im. Dr Tytusa Chałubińskiego</v>
      </c>
      <c r="F80" s="12" t="str">
        <f>'Merytoryczna-TU WPIS DANE'!F81</f>
        <v>76</v>
      </c>
      <c r="G80" s="13" t="str">
        <f>'Merytoryczna-TU WPIS DANE'!U81</f>
        <v>PSiS</v>
      </c>
      <c r="H80" s="207">
        <f>'Merytoryczna-TU WPIS DANE'!H81</f>
        <v>32288999.620000001</v>
      </c>
      <c r="I80" s="207">
        <f>'Merytoryczna-TU WPIS DANE'!I81</f>
        <v>27445649.66</v>
      </c>
      <c r="J80" s="7">
        <v>35</v>
      </c>
      <c r="K80" s="18">
        <f t="shared" si="11"/>
        <v>0.78571428571428581</v>
      </c>
      <c r="L80" s="134" t="str">
        <f t="shared" si="12"/>
        <v>NIE</v>
      </c>
      <c r="M80" s="26">
        <f t="shared" si="13"/>
        <v>27.5</v>
      </c>
      <c r="N80" s="9" t="str">
        <f t="shared" si="14"/>
        <v>TAK</v>
      </c>
      <c r="P80" s="153" t="s">
        <v>561</v>
      </c>
      <c r="Q80" s="7">
        <v>26</v>
      </c>
      <c r="R80" s="15">
        <f t="shared" si="9"/>
        <v>0.74285714285714288</v>
      </c>
      <c r="S80" s="156" t="s">
        <v>556</v>
      </c>
      <c r="T80" s="9">
        <v>29</v>
      </c>
      <c r="U80" s="17">
        <f t="shared" si="10"/>
        <v>0.82857142857142863</v>
      </c>
      <c r="W80" s="127"/>
      <c r="X80" s="159">
        <f t="shared" si="15"/>
        <v>0</v>
      </c>
      <c r="Y80" s="7">
        <f t="shared" si="16"/>
        <v>3</v>
      </c>
      <c r="Z80" s="22">
        <f t="shared" si="17"/>
        <v>10.5</v>
      </c>
    </row>
    <row r="81" spans="1:26" ht="45" hidden="1">
      <c r="A81" s="12">
        <f>'Merytoryczna-TU WPIS DANE'!A82</f>
        <v>79</v>
      </c>
      <c r="B81" s="28" t="str">
        <f>'Merytoryczna-TU WPIS DANE'!B82</f>
        <v>RPO/00692/08/7.1</v>
      </c>
      <c r="C81" s="12" t="str">
        <f>'Merytoryczna-TU WPIS DANE'!C82</f>
        <v>1200/08</v>
      </c>
      <c r="D81" s="12" t="str">
        <f>'Merytoryczna-TU WPIS DANE'!D82</f>
        <v>Radomski Szpital Specjalistyczny im. Dr Tytusa Chałubińskiego.</v>
      </c>
      <c r="E81" s="12" t="str">
        <f>'Merytoryczna-TU WPIS DANE'!E82</f>
        <v>Przebudowa i wyposażenie Zakładu Opieki Długoterminowej z Zakładem Pielęgnacyjno-Opiekuńczym, Zakładem Opiekuńczo-Leczniczym Radomskiego Szpitala Specjalistycznego im. Dr Tytusa Chałubińskiego</v>
      </c>
      <c r="F81" s="12" t="str">
        <f>'Merytoryczna-TU WPIS DANE'!F82</f>
        <v>76</v>
      </c>
      <c r="G81" s="13" t="str">
        <f>'Merytoryczna-TU WPIS DANE'!U82</f>
        <v>PSiS</v>
      </c>
      <c r="H81" s="207">
        <f>'Merytoryczna-TU WPIS DANE'!H82</f>
        <v>5463373.9800000004</v>
      </c>
      <c r="I81" s="207">
        <f>'Merytoryczna-TU WPIS DANE'!I82</f>
        <v>4643867.88</v>
      </c>
      <c r="J81" s="7">
        <v>35</v>
      </c>
      <c r="K81" s="18">
        <f t="shared" si="11"/>
        <v>0.8</v>
      </c>
      <c r="L81" s="134" t="str">
        <f t="shared" si="12"/>
        <v>NIE</v>
      </c>
      <c r="M81" s="26">
        <f t="shared" si="13"/>
        <v>28</v>
      </c>
      <c r="N81" s="9" t="str">
        <f t="shared" si="14"/>
        <v>TAK</v>
      </c>
      <c r="P81" s="153" t="s">
        <v>561</v>
      </c>
      <c r="Q81" s="7">
        <v>26</v>
      </c>
      <c r="R81" s="15">
        <f t="shared" si="9"/>
        <v>0.74285714285714288</v>
      </c>
      <c r="S81" s="156" t="s">
        <v>556</v>
      </c>
      <c r="T81" s="9">
        <v>30</v>
      </c>
      <c r="U81" s="17">
        <f t="shared" si="10"/>
        <v>0.8571428571428571</v>
      </c>
      <c r="W81" s="127"/>
      <c r="X81" s="159">
        <f t="shared" si="15"/>
        <v>0</v>
      </c>
      <c r="Y81" s="7">
        <f t="shared" si="16"/>
        <v>4</v>
      </c>
      <c r="Z81" s="22">
        <f t="shared" si="17"/>
        <v>10.5</v>
      </c>
    </row>
    <row r="82" spans="1:26" ht="78.75" hidden="1">
      <c r="A82" s="12">
        <f>'Merytoryczna-TU WPIS DANE'!A83</f>
        <v>80</v>
      </c>
      <c r="B82" s="28" t="str">
        <f>'Merytoryczna-TU WPIS DANE'!B83</f>
        <v>RPO/01456/08/7.1.</v>
      </c>
      <c r="C82" s="12" t="str">
        <f>'Merytoryczna-TU WPIS DANE'!C83</f>
        <v>2047/08</v>
      </c>
      <c r="D82" s="12" t="str">
        <f>'Merytoryczna-TU WPIS DANE'!D83</f>
        <v>Samodzielny Publiczny Specjalistyczny Szpital Zachodni im Jana Pawła II w Grodzisku Mazowieckim</v>
      </c>
      <c r="E82" s="12" t="str">
        <f>'Merytoryczna-TU WPIS DANE'!E83</f>
        <v xml:space="preserve">Kriokomora uzupełnieniem Ośrodka Rehabilitacji Dziennej w Samodzielnym Publicznym Specjalistycznym Szpitalu Zachodnim w Grodzisku Mazowieckim </v>
      </c>
      <c r="F82" s="12" t="str">
        <f>'Merytoryczna-TU WPIS DANE'!F83</f>
        <v>76</v>
      </c>
      <c r="G82" s="13" t="str">
        <f>'Merytoryczna-TU WPIS DANE'!U83</f>
        <v>PSiS</v>
      </c>
      <c r="H82" s="207">
        <f>'Merytoryczna-TU WPIS DANE'!H83</f>
        <v>1000623.5</v>
      </c>
      <c r="I82" s="207">
        <f>'Merytoryczna-TU WPIS DANE'!I83</f>
        <v>850530</v>
      </c>
      <c r="J82" s="7">
        <v>35</v>
      </c>
      <c r="K82" s="18">
        <f t="shared" si="11"/>
        <v>0.6</v>
      </c>
      <c r="L82" s="134" t="str">
        <f t="shared" si="12"/>
        <v>TAK</v>
      </c>
      <c r="M82" s="26" t="str">
        <f t="shared" si="13"/>
        <v>III oceniający</v>
      </c>
      <c r="N82" s="9" t="str">
        <f t="shared" si="14"/>
        <v>TAK</v>
      </c>
      <c r="P82" s="153" t="s">
        <v>559</v>
      </c>
      <c r="Q82" s="7">
        <v>26</v>
      </c>
      <c r="R82" s="15">
        <f t="shared" si="9"/>
        <v>0.74285714285714288</v>
      </c>
      <c r="S82" s="156" t="s">
        <v>563</v>
      </c>
      <c r="T82" s="9">
        <v>14</v>
      </c>
      <c r="U82" s="17">
        <f t="shared" si="10"/>
        <v>0.4</v>
      </c>
      <c r="V82" s="130" t="s">
        <v>555</v>
      </c>
      <c r="W82" s="127">
        <v>21</v>
      </c>
      <c r="X82" s="159">
        <f t="shared" si="15"/>
        <v>0.6</v>
      </c>
      <c r="Y82" s="7">
        <f t="shared" si="16"/>
        <v>12</v>
      </c>
      <c r="Z82" s="22">
        <f t="shared" si="17"/>
        <v>10.5</v>
      </c>
    </row>
    <row r="83" spans="1:26" ht="45" hidden="1">
      <c r="A83" s="12">
        <f>'Merytoryczna-TU WPIS DANE'!A84</f>
        <v>81</v>
      </c>
      <c r="B83" s="28" t="str">
        <f>'Merytoryczna-TU WPIS DANE'!B84</f>
        <v>RPO/00290/08/7.1</v>
      </c>
      <c r="C83" s="12" t="str">
        <f>'Merytoryczna-TU WPIS DANE'!C84</f>
        <v>427/08</v>
      </c>
      <c r="D83" s="12" t="str">
        <f>'Merytoryczna-TU WPIS DANE'!D84</f>
        <v>Samodzielny Publiczny Zakład Opieki Zdrowotnej  w Węgrowie</v>
      </c>
      <c r="E83" s="12" t="str">
        <f>'Merytoryczna-TU WPIS DANE'!E84</f>
        <v>Poprawa dostępności i jakości opieki zdrowotnej poprzez dostosowanie do wymogów prawa Oddziału Chorób Wewnętrznych Szpitala Powiatowego w Węgrowie</v>
      </c>
      <c r="F83" s="12" t="str">
        <f>'Merytoryczna-TU WPIS DANE'!F84</f>
        <v>76</v>
      </c>
      <c r="G83" s="13" t="str">
        <f>'Merytoryczna-TU WPIS DANE'!U84</f>
        <v>PSiS</v>
      </c>
      <c r="H83" s="207">
        <f>'Merytoryczna-TU WPIS DANE'!H84</f>
        <v>1810836.78</v>
      </c>
      <c r="I83" s="207">
        <f>'Merytoryczna-TU WPIS DANE'!I84</f>
        <v>1539211.26</v>
      </c>
      <c r="J83" s="7">
        <v>35</v>
      </c>
      <c r="K83" s="18">
        <f t="shared" si="11"/>
        <v>0.6</v>
      </c>
      <c r="L83" s="134" t="str">
        <f t="shared" si="12"/>
        <v>NIE</v>
      </c>
      <c r="M83" s="26">
        <f t="shared" si="13"/>
        <v>21</v>
      </c>
      <c r="N83" s="9" t="str">
        <f t="shared" si="14"/>
        <v>TAK</v>
      </c>
      <c r="P83" s="153" t="s">
        <v>557</v>
      </c>
      <c r="Q83" s="7">
        <v>26</v>
      </c>
      <c r="R83" s="15">
        <f t="shared" si="9"/>
        <v>0.74285714285714288</v>
      </c>
      <c r="S83" s="156" t="s">
        <v>563</v>
      </c>
      <c r="T83" s="9">
        <v>16</v>
      </c>
      <c r="U83" s="17">
        <f t="shared" si="10"/>
        <v>0.45714285714285713</v>
      </c>
      <c r="W83" s="127"/>
      <c r="X83" s="159">
        <f t="shared" si="15"/>
        <v>0</v>
      </c>
      <c r="Y83" s="7">
        <f t="shared" si="16"/>
        <v>10</v>
      </c>
      <c r="Z83" s="22">
        <f t="shared" si="17"/>
        <v>10.5</v>
      </c>
    </row>
    <row r="84" spans="1:26" ht="45" hidden="1">
      <c r="A84" s="12">
        <f>'Merytoryczna-TU WPIS DANE'!A85</f>
        <v>82</v>
      </c>
      <c r="B84" s="28" t="str">
        <f>'Merytoryczna-TU WPIS DANE'!B85</f>
        <v>RPO/00722/08/7.1</v>
      </c>
      <c r="C84" s="12" t="str">
        <f>'Merytoryczna-TU WPIS DANE'!C85</f>
        <v>1204/08</v>
      </c>
      <c r="D84" s="12" t="str">
        <f>'Merytoryczna-TU WPIS DANE'!D85</f>
        <v xml:space="preserve">Samodzielny Publiczny Zakład Opieki Zdrowotnej </v>
      </c>
      <c r="E84" s="12" t="str">
        <f>'Merytoryczna-TU WPIS DANE'!E85</f>
        <v xml:space="preserve">Nowoczesne wyposażenie szpitala gwarantem bezpieczeństwa zdrowotnego pacjentów 
</v>
      </c>
      <c r="F84" s="12" t="str">
        <f>'Merytoryczna-TU WPIS DANE'!F85</f>
        <v>76</v>
      </c>
      <c r="G84" s="13" t="str">
        <f>'Merytoryczna-TU WPIS DANE'!U85</f>
        <v>PSiS</v>
      </c>
      <c r="H84" s="207">
        <f>'Merytoryczna-TU WPIS DANE'!H85</f>
        <v>10148230</v>
      </c>
      <c r="I84" s="207">
        <f>'Merytoryczna-TU WPIS DANE'!I85</f>
        <v>8625995.5</v>
      </c>
      <c r="J84" s="7">
        <v>35</v>
      </c>
      <c r="K84" s="18">
        <f t="shared" si="11"/>
        <v>0.74285714285714288</v>
      </c>
      <c r="L84" s="134" t="str">
        <f t="shared" si="12"/>
        <v>NIE</v>
      </c>
      <c r="M84" s="26">
        <f t="shared" si="13"/>
        <v>26</v>
      </c>
      <c r="N84" s="9" t="str">
        <f t="shared" si="14"/>
        <v>TAK</v>
      </c>
      <c r="P84" s="153" t="s">
        <v>561</v>
      </c>
      <c r="Q84" s="7">
        <v>25</v>
      </c>
      <c r="R84" s="15">
        <f t="shared" si="9"/>
        <v>0.7142857142857143</v>
      </c>
      <c r="S84" s="156" t="s">
        <v>555</v>
      </c>
      <c r="T84" s="9">
        <v>27</v>
      </c>
      <c r="U84" s="17">
        <f t="shared" si="10"/>
        <v>0.77142857142857146</v>
      </c>
      <c r="W84" s="127"/>
      <c r="X84" s="159">
        <f t="shared" si="15"/>
        <v>0</v>
      </c>
      <c r="Y84" s="7">
        <f t="shared" si="16"/>
        <v>2</v>
      </c>
      <c r="Z84" s="22">
        <f t="shared" si="17"/>
        <v>10.5</v>
      </c>
    </row>
    <row r="85" spans="1:26" ht="45" hidden="1">
      <c r="A85" s="12">
        <f>'Merytoryczna-TU WPIS DANE'!A86</f>
        <v>83</v>
      </c>
      <c r="B85" s="28" t="str">
        <f>'Merytoryczna-TU WPIS DANE'!B86</f>
        <v>RPO/01323/08/7.1</v>
      </c>
      <c r="C85" s="12" t="str">
        <f>'Merytoryczna-TU WPIS DANE'!C86</f>
        <v>2000/O8</v>
      </c>
      <c r="D85" s="12" t="str">
        <f>'Merytoryczna-TU WPIS DANE'!D86</f>
        <v>Samodzielny Publiczny Zakład Opieki Zdrowotnej w Górze Kalwarii</v>
      </c>
      <c r="E85" s="12" t="str">
        <f>'Merytoryczna-TU WPIS DANE'!E86</f>
        <v>Wyposażenie nowej Przychodni Lekarskiej, oraz doposażenie Wiejskich Ośrodków Zdrowia w Gminie Góra Kalwaria</v>
      </c>
      <c r="F85" s="12" t="str">
        <f>'Merytoryczna-TU WPIS DANE'!F86</f>
        <v>76</v>
      </c>
      <c r="G85" s="13" t="str">
        <f>'Merytoryczna-TU WPIS DANE'!U86</f>
        <v>PSiS</v>
      </c>
      <c r="H85" s="207">
        <f>'Merytoryczna-TU WPIS DANE'!H86</f>
        <v>534565.37</v>
      </c>
      <c r="I85" s="207">
        <f>'Merytoryczna-TU WPIS DANE'!I86</f>
        <v>454380.56</v>
      </c>
      <c r="J85" s="7">
        <v>35</v>
      </c>
      <c r="K85" s="18">
        <f t="shared" si="11"/>
        <v>0.5714285714285714</v>
      </c>
      <c r="L85" s="134" t="str">
        <f t="shared" si="12"/>
        <v>NIE</v>
      </c>
      <c r="M85" s="26">
        <f t="shared" si="13"/>
        <v>20</v>
      </c>
      <c r="N85" s="9" t="str">
        <f t="shared" si="14"/>
        <v>TAK</v>
      </c>
      <c r="P85" s="153" t="s">
        <v>559</v>
      </c>
      <c r="Q85" s="7">
        <v>23</v>
      </c>
      <c r="R85" s="15">
        <f t="shared" si="9"/>
        <v>0.65714285714285714</v>
      </c>
      <c r="S85" s="156" t="s">
        <v>556</v>
      </c>
      <c r="T85" s="9">
        <v>17</v>
      </c>
      <c r="U85" s="17">
        <f t="shared" si="10"/>
        <v>0.48571428571428571</v>
      </c>
      <c r="W85" s="127"/>
      <c r="X85" s="159">
        <f t="shared" si="15"/>
        <v>0</v>
      </c>
      <c r="Y85" s="7">
        <f t="shared" si="16"/>
        <v>6</v>
      </c>
      <c r="Z85" s="22">
        <f t="shared" si="17"/>
        <v>10.5</v>
      </c>
    </row>
    <row r="86" spans="1:26" ht="56.25" hidden="1">
      <c r="A86" s="12">
        <f>'Merytoryczna-TU WPIS DANE'!A87</f>
        <v>84</v>
      </c>
      <c r="B86" s="28" t="str">
        <f>'Merytoryczna-TU WPIS DANE'!B87</f>
        <v>RPO/01027/08/7.1</v>
      </c>
      <c r="C86" s="12" t="str">
        <f>'Merytoryczna-TU WPIS DANE'!C87</f>
        <v>1873/08</v>
      </c>
      <c r="D86" s="12" t="str">
        <f>'Merytoryczna-TU WPIS DANE'!D87</f>
        <v>Samodzielny Publiczny Zakład Opieki Zdrowotnej w Nowym Mieście nad Pilicą</v>
      </c>
      <c r="E86" s="12" t="str">
        <f>'Merytoryczna-TU WPIS DANE'!E87</f>
        <v>Rozbudowa Izby Przyjęć szpitala w Nowym Mieście nad Pilicą</v>
      </c>
      <c r="F86" s="12" t="str">
        <f>'Merytoryczna-TU WPIS DANE'!F87</f>
        <v>76</v>
      </c>
      <c r="G86" s="13" t="str">
        <f>'Merytoryczna-TU WPIS DANE'!U87</f>
        <v>PSiS</v>
      </c>
      <c r="H86" s="207">
        <f>'Merytoryczna-TU WPIS DANE'!H87</f>
        <v>3742035.2</v>
      </c>
      <c r="I86" s="207">
        <f>'Merytoryczna-TU WPIS DANE'!I87</f>
        <v>3180729.92</v>
      </c>
      <c r="J86" s="7">
        <v>35</v>
      </c>
      <c r="K86" s="18">
        <f t="shared" si="11"/>
        <v>0.75714285714285712</v>
      </c>
      <c r="L86" s="134" t="str">
        <f t="shared" si="12"/>
        <v>NIE</v>
      </c>
      <c r="M86" s="26">
        <f t="shared" si="13"/>
        <v>26.5</v>
      </c>
      <c r="N86" s="9" t="str">
        <f t="shared" si="14"/>
        <v>TAK</v>
      </c>
      <c r="P86" s="153" t="s">
        <v>558</v>
      </c>
      <c r="Q86" s="7">
        <v>30</v>
      </c>
      <c r="R86" s="15">
        <f t="shared" si="9"/>
        <v>0.8571428571428571</v>
      </c>
      <c r="S86" s="156" t="s">
        <v>557</v>
      </c>
      <c r="T86" s="9">
        <v>23</v>
      </c>
      <c r="U86" s="17">
        <f t="shared" si="10"/>
        <v>0.65714285714285714</v>
      </c>
      <c r="W86" s="127"/>
      <c r="X86" s="159">
        <f t="shared" si="15"/>
        <v>0</v>
      </c>
      <c r="Y86" s="7">
        <f t="shared" si="16"/>
        <v>7</v>
      </c>
      <c r="Z86" s="22">
        <f t="shared" si="17"/>
        <v>10.5</v>
      </c>
    </row>
    <row r="87" spans="1:26" ht="56.25" hidden="1">
      <c r="A87" s="12">
        <f>'Merytoryczna-TU WPIS DANE'!A88</f>
        <v>85</v>
      </c>
      <c r="B87" s="28" t="str">
        <f>'Merytoryczna-TU WPIS DANE'!B88</f>
        <v xml:space="preserve">RPO/00708/08/7.1 </v>
      </c>
      <c r="C87" s="12" t="str">
        <f>'Merytoryczna-TU WPIS DANE'!C88</f>
        <v>1276/08</v>
      </c>
      <c r="D87" s="12" t="str">
        <f>'Merytoryczna-TU WPIS DANE'!D88</f>
        <v>Samodzielny Publiczny Zakład Opieki Zdrowotnej – Miejska Przychodnia Zdrowia w Ząbkach</v>
      </c>
      <c r="E87" s="12" t="str">
        <f>'Merytoryczna-TU WPIS DANE'!E88</f>
        <v>Zakup ultrasonografu dla Samodzielnego Publicznego Zakładu Opieki Zdrowotnej – Miejska Przychodnia Zdrowia w Ząbkach</v>
      </c>
      <c r="F87" s="12" t="str">
        <f>'Merytoryczna-TU WPIS DANE'!F88</f>
        <v>76</v>
      </c>
      <c r="G87" s="13" t="str">
        <f>'Merytoryczna-TU WPIS DANE'!U88</f>
        <v>POZ</v>
      </c>
      <c r="H87" s="207">
        <f>'Merytoryczna-TU WPIS DANE'!H88</f>
        <v>312000</v>
      </c>
      <c r="I87" s="207">
        <f>'Merytoryczna-TU WPIS DANE'!I88</f>
        <v>265200</v>
      </c>
      <c r="J87" s="7">
        <v>35</v>
      </c>
      <c r="K87" s="18">
        <f t="shared" si="11"/>
        <v>0.6</v>
      </c>
      <c r="L87" s="134" t="str">
        <f t="shared" si="12"/>
        <v>NIE</v>
      </c>
      <c r="M87" s="26">
        <f t="shared" si="13"/>
        <v>21</v>
      </c>
      <c r="N87" s="9" t="str">
        <f t="shared" si="14"/>
        <v>TAK</v>
      </c>
      <c r="P87" s="153" t="s">
        <v>558</v>
      </c>
      <c r="Q87" s="7">
        <v>24</v>
      </c>
      <c r="R87" s="15">
        <f t="shared" si="9"/>
        <v>0.68571428571428572</v>
      </c>
      <c r="S87" s="156" t="s">
        <v>556</v>
      </c>
      <c r="T87" s="9">
        <v>18</v>
      </c>
      <c r="U87" s="17">
        <f t="shared" si="10"/>
        <v>0.51428571428571423</v>
      </c>
      <c r="W87" s="127"/>
      <c r="X87" s="159">
        <f t="shared" si="15"/>
        <v>0</v>
      </c>
      <c r="Y87" s="7">
        <f t="shared" si="16"/>
        <v>6</v>
      </c>
      <c r="Z87" s="22">
        <f t="shared" si="17"/>
        <v>10.5</v>
      </c>
    </row>
    <row r="88" spans="1:26" ht="45" hidden="1">
      <c r="A88" s="12">
        <f>'Merytoryczna-TU WPIS DANE'!A89</f>
        <v>86</v>
      </c>
      <c r="B88" s="28" t="str">
        <f>'Merytoryczna-TU WPIS DANE'!B89</f>
        <v>RPO/00537/08/7.1</v>
      </c>
      <c r="C88" s="12" t="str">
        <f>'Merytoryczna-TU WPIS DANE'!C89</f>
        <v>428/08</v>
      </c>
      <c r="D88" s="12" t="str">
        <f>'Merytoryczna-TU WPIS DANE'!D89</f>
        <v>Samodzielny Publiczny Zakład Opieki Zdrowotnej w Łosicach</v>
      </c>
      <c r="E88" s="12" t="str">
        <f>'Merytoryczna-TU WPIS DANE'!E89</f>
        <v>Podniesienie jakości usług medycznych w SP ZOZ w Łosicach poprzez zakup tomografu komputerowego, modernizacje i przystosowanie Jednostki do standardów Unii Europejskiej</v>
      </c>
      <c r="F88" s="12" t="str">
        <f>'Merytoryczna-TU WPIS DANE'!F89</f>
        <v>76</v>
      </c>
      <c r="G88" s="13" t="str">
        <f>'Merytoryczna-TU WPIS DANE'!U89</f>
        <v>PSiS</v>
      </c>
      <c r="H88" s="207">
        <f>'Merytoryczna-TU WPIS DANE'!H89</f>
        <v>4441940</v>
      </c>
      <c r="I88" s="207">
        <f>'Merytoryczna-TU WPIS DANE'!I89</f>
        <v>3775649</v>
      </c>
      <c r="J88" s="7">
        <v>35</v>
      </c>
      <c r="K88" s="18">
        <f t="shared" si="11"/>
        <v>0.7</v>
      </c>
      <c r="L88" s="134" t="str">
        <f t="shared" si="12"/>
        <v>NIE</v>
      </c>
      <c r="M88" s="26">
        <f t="shared" si="13"/>
        <v>24.5</v>
      </c>
      <c r="N88" s="9" t="str">
        <f t="shared" si="14"/>
        <v>TAK</v>
      </c>
      <c r="P88" s="153" t="s">
        <v>555</v>
      </c>
      <c r="Q88" s="7">
        <v>23</v>
      </c>
      <c r="R88" s="15">
        <f t="shared" si="9"/>
        <v>0.65714285714285714</v>
      </c>
      <c r="S88" s="156" t="s">
        <v>561</v>
      </c>
      <c r="T88" s="9">
        <v>26</v>
      </c>
      <c r="U88" s="17">
        <f t="shared" si="10"/>
        <v>0.74285714285714288</v>
      </c>
      <c r="W88" s="127"/>
      <c r="X88" s="159">
        <f t="shared" si="15"/>
        <v>0</v>
      </c>
      <c r="Y88" s="7">
        <f t="shared" si="16"/>
        <v>3</v>
      </c>
      <c r="Z88" s="22">
        <f t="shared" si="17"/>
        <v>10.5</v>
      </c>
    </row>
    <row r="89" spans="1:26" ht="56.25" hidden="1">
      <c r="A89" s="12">
        <f>'Merytoryczna-TU WPIS DANE'!A90</f>
        <v>87</v>
      </c>
      <c r="B89" s="28" t="str">
        <f>'Merytoryczna-TU WPIS DANE'!B90</f>
        <v xml:space="preserve">RPO/00718/08/7.1 </v>
      </c>
      <c r="C89" s="12" t="str">
        <f>'Merytoryczna-TU WPIS DANE'!C90</f>
        <v>1269/08</v>
      </c>
      <c r="D89" s="12" t="str">
        <f>'Merytoryczna-TU WPIS DANE'!D90</f>
        <v>Samodzielny Publiczny Zespół Zakładów Opieki Zdrowotnej w Żurominie</v>
      </c>
      <c r="E89" s="12" t="str">
        <f>'Merytoryczna-TU WPIS DANE'!E90</f>
        <v>Kompleksowe dostosowanie SPZOZ w Żurominie do wymogów obowiązującego prawa wraz z unowocześnieniem bazy diagnostycznej</v>
      </c>
      <c r="F89" s="12" t="str">
        <f>'Merytoryczna-TU WPIS DANE'!F90</f>
        <v>76</v>
      </c>
      <c r="G89" s="13" t="str">
        <f>'Merytoryczna-TU WPIS DANE'!U90</f>
        <v>PSiS</v>
      </c>
      <c r="H89" s="207">
        <f>'Merytoryczna-TU WPIS DANE'!H90</f>
        <v>14583260.84</v>
      </c>
      <c r="I89" s="207">
        <f>'Merytoryczna-TU WPIS DANE'!I90</f>
        <v>12395771.710000001</v>
      </c>
      <c r="J89" s="7">
        <v>35</v>
      </c>
      <c r="K89" s="18">
        <f t="shared" si="11"/>
        <v>0.65714285714285714</v>
      </c>
      <c r="L89" s="134" t="str">
        <f t="shared" si="12"/>
        <v>TAK</v>
      </c>
      <c r="M89" s="26" t="str">
        <f t="shared" si="13"/>
        <v>III oceniający</v>
      </c>
      <c r="N89" s="9" t="str">
        <f t="shared" si="14"/>
        <v>TAK</v>
      </c>
      <c r="P89" s="153" t="s">
        <v>559</v>
      </c>
      <c r="Q89" s="7">
        <v>33</v>
      </c>
      <c r="R89" s="15">
        <f t="shared" si="9"/>
        <v>0.94285714285714284</v>
      </c>
      <c r="S89" s="156" t="s">
        <v>563</v>
      </c>
      <c r="T89" s="9">
        <v>18</v>
      </c>
      <c r="U89" s="17">
        <f t="shared" si="10"/>
        <v>0.51428571428571423</v>
      </c>
      <c r="V89" s="130" t="s">
        <v>564</v>
      </c>
      <c r="W89" s="127">
        <v>23</v>
      </c>
      <c r="X89" s="159">
        <f t="shared" si="15"/>
        <v>0.65714285714285714</v>
      </c>
      <c r="Y89" s="7">
        <f t="shared" si="16"/>
        <v>15</v>
      </c>
      <c r="Z89" s="22">
        <f t="shared" si="17"/>
        <v>10.5</v>
      </c>
    </row>
    <row r="90" spans="1:26" ht="45" hidden="1">
      <c r="A90" s="12">
        <f>'Merytoryczna-TU WPIS DANE'!A91</f>
        <v>88</v>
      </c>
      <c r="B90" s="28" t="str">
        <f>'Merytoryczna-TU WPIS DANE'!B91</f>
        <v>RPO/00810/08/7.1</v>
      </c>
      <c r="C90" s="12" t="str">
        <f>'Merytoryczna-TU WPIS DANE'!C91</f>
        <v>970/08</v>
      </c>
      <c r="D90" s="12" t="str">
        <f>'Merytoryczna-TU WPIS DANE'!D91</f>
        <v>Samodzielny Publiczny Zakład Opieki Zdrowotnej w Radzanowie</v>
      </c>
      <c r="E90" s="12" t="str">
        <f>'Merytoryczna-TU WPIS DANE'!E91</f>
        <v>Modernizacja budynku SP ZOZ w Radzanowie i zakup wyposażenia.</v>
      </c>
      <c r="F90" s="12" t="str">
        <f>'Merytoryczna-TU WPIS DANE'!F91</f>
        <v>76</v>
      </c>
      <c r="G90" s="13" t="str">
        <f>'Merytoryczna-TU WPIS DANE'!U91</f>
        <v>POZ</v>
      </c>
      <c r="H90" s="207">
        <f>'Merytoryczna-TU WPIS DANE'!H91</f>
        <v>771907.45</v>
      </c>
      <c r="I90" s="207">
        <f>'Merytoryczna-TU WPIS DANE'!I91</f>
        <v>656121.32999999996</v>
      </c>
      <c r="J90" s="7">
        <v>35</v>
      </c>
      <c r="K90" s="18">
        <f t="shared" si="11"/>
        <v>0.61428571428571432</v>
      </c>
      <c r="L90" s="134" t="str">
        <f t="shared" si="12"/>
        <v>NIE</v>
      </c>
      <c r="M90" s="26">
        <f t="shared" si="13"/>
        <v>21.5</v>
      </c>
      <c r="N90" s="9" t="str">
        <f t="shared" si="14"/>
        <v>TAK</v>
      </c>
      <c r="P90" s="153" t="s">
        <v>557</v>
      </c>
      <c r="Q90" s="7">
        <v>22</v>
      </c>
      <c r="R90" s="15">
        <f t="shared" si="9"/>
        <v>0.62857142857142856</v>
      </c>
      <c r="S90" s="156" t="s">
        <v>563</v>
      </c>
      <c r="T90" s="9">
        <v>21</v>
      </c>
      <c r="U90" s="17">
        <f t="shared" si="10"/>
        <v>0.6</v>
      </c>
      <c r="W90" s="127"/>
      <c r="X90" s="159">
        <f t="shared" si="15"/>
        <v>0</v>
      </c>
      <c r="Y90" s="7">
        <f t="shared" si="16"/>
        <v>1</v>
      </c>
      <c r="Z90" s="22">
        <f t="shared" si="17"/>
        <v>10.5</v>
      </c>
    </row>
    <row r="91" spans="1:26" ht="56.25" hidden="1">
      <c r="A91" s="12">
        <f>'Merytoryczna-TU WPIS DANE'!A92</f>
        <v>89</v>
      </c>
      <c r="B91" s="28" t="str">
        <f>'Merytoryczna-TU WPIS DANE'!B92</f>
        <v>RPO/00640/08/7.1</v>
      </c>
      <c r="C91" s="12" t="str">
        <f>'Merytoryczna-TU WPIS DANE'!C92</f>
        <v>919/08</v>
      </c>
      <c r="D91" s="12" t="str">
        <f>'Merytoryczna-TU WPIS DANE'!D92</f>
        <v>Samodzielny Publiczny Zakład Opieki Zdrowotnej w Węgrowie</v>
      </c>
      <c r="E91" s="12" t="str">
        <f>'Merytoryczna-TU WPIS DANE'!E92</f>
        <v xml:space="preserve">Poprawa jakości świadczeń poprzez wymianę
i zakup nowoczesnego sprzętu diagnostycznego
dla Szpitala Powiatowego i Przychodni Rejonowej w Węgrowie
</v>
      </c>
      <c r="F91" s="12" t="str">
        <f>'Merytoryczna-TU WPIS DANE'!F92</f>
        <v>76</v>
      </c>
      <c r="G91" s="13" t="str">
        <f>'Merytoryczna-TU WPIS DANE'!U92</f>
        <v>PSiS</v>
      </c>
      <c r="H91" s="207">
        <f>'Merytoryczna-TU WPIS DANE'!H92</f>
        <v>982940</v>
      </c>
      <c r="I91" s="207">
        <f>'Merytoryczna-TU WPIS DANE'!I92</f>
        <v>835499</v>
      </c>
      <c r="J91" s="7">
        <v>35</v>
      </c>
      <c r="K91" s="18">
        <f t="shared" si="11"/>
        <v>0.74285714285714288</v>
      </c>
      <c r="L91" s="134" t="str">
        <f t="shared" si="12"/>
        <v>NIE</v>
      </c>
      <c r="M91" s="26">
        <f t="shared" si="13"/>
        <v>26</v>
      </c>
      <c r="N91" s="9" t="str">
        <f t="shared" si="14"/>
        <v>TAK</v>
      </c>
      <c r="P91" s="153" t="s">
        <v>557</v>
      </c>
      <c r="Q91" s="7">
        <v>27</v>
      </c>
      <c r="R91" s="15">
        <f t="shared" si="9"/>
        <v>0.77142857142857146</v>
      </c>
      <c r="S91" s="156" t="s">
        <v>556</v>
      </c>
      <c r="T91" s="9">
        <v>25</v>
      </c>
      <c r="U91" s="17">
        <f t="shared" si="10"/>
        <v>0.7142857142857143</v>
      </c>
      <c r="W91" s="127"/>
      <c r="X91" s="159">
        <f t="shared" si="15"/>
        <v>0</v>
      </c>
      <c r="Y91" s="7">
        <f t="shared" si="16"/>
        <v>2</v>
      </c>
      <c r="Z91" s="22">
        <f t="shared" si="17"/>
        <v>10.5</v>
      </c>
    </row>
    <row r="92" spans="1:26" ht="45" hidden="1">
      <c r="A92" s="12">
        <f>'Merytoryczna-TU WPIS DANE'!A93</f>
        <v>90</v>
      </c>
      <c r="B92" s="28" t="str">
        <f>'Merytoryczna-TU WPIS DANE'!B93</f>
        <v>RPO/01112/08/7.1</v>
      </c>
      <c r="C92" s="12" t="str">
        <f>'Merytoryczna-TU WPIS DANE'!C93</f>
        <v>1917/08</v>
      </c>
      <c r="D92" s="12" t="str">
        <f>'Merytoryczna-TU WPIS DANE'!D93</f>
        <v>Samodzielny Publiczny Zakład Opieki Zdrowotnej w Siennicy</v>
      </c>
      <c r="E92" s="12" t="str">
        <f>'Merytoryczna-TU WPIS DANE'!E93</f>
        <v>Unowocześnienie bazy diagnostycznej, leczniczej i informatycznej w SPZOZ w Siennicy</v>
      </c>
      <c r="F92" s="12" t="str">
        <f>'Merytoryczna-TU WPIS DANE'!F93</f>
        <v>76</v>
      </c>
      <c r="G92" s="13" t="str">
        <f>'Merytoryczna-TU WPIS DANE'!U93</f>
        <v>POZ</v>
      </c>
      <c r="H92" s="207">
        <f>'Merytoryczna-TU WPIS DANE'!H93</f>
        <v>486875</v>
      </c>
      <c r="I92" s="207">
        <f>'Merytoryczna-TU WPIS DANE'!I93</f>
        <v>413844.54</v>
      </c>
      <c r="J92" s="7">
        <v>35</v>
      </c>
      <c r="K92" s="18">
        <f t="shared" si="11"/>
        <v>0.67142857142857149</v>
      </c>
      <c r="L92" s="134" t="str">
        <f t="shared" si="12"/>
        <v>NIE</v>
      </c>
      <c r="M92" s="26">
        <f t="shared" si="13"/>
        <v>23.5</v>
      </c>
      <c r="N92" s="9" t="str">
        <f t="shared" si="14"/>
        <v>TAK</v>
      </c>
      <c r="P92" s="153" t="s">
        <v>558</v>
      </c>
      <c r="Q92" s="7">
        <v>23</v>
      </c>
      <c r="R92" s="15">
        <f t="shared" si="9"/>
        <v>0.65714285714285714</v>
      </c>
      <c r="S92" s="156" t="s">
        <v>555</v>
      </c>
      <c r="T92" s="9">
        <v>24</v>
      </c>
      <c r="U92" s="17">
        <f t="shared" si="10"/>
        <v>0.68571428571428572</v>
      </c>
      <c r="W92" s="127"/>
      <c r="X92" s="159">
        <f t="shared" si="15"/>
        <v>0</v>
      </c>
      <c r="Y92" s="7">
        <f t="shared" si="16"/>
        <v>1</v>
      </c>
      <c r="Z92" s="22">
        <f t="shared" si="17"/>
        <v>10.5</v>
      </c>
    </row>
    <row r="93" spans="1:26" ht="45" hidden="1">
      <c r="A93" s="12">
        <f>'Merytoryczna-TU WPIS DANE'!A94</f>
        <v>91</v>
      </c>
      <c r="B93" s="28" t="str">
        <f>'Merytoryczna-TU WPIS DANE'!B94</f>
        <v>RPO/01115/08/7.1</v>
      </c>
      <c r="C93" s="12" t="str">
        <f>'Merytoryczna-TU WPIS DANE'!C94</f>
        <v>1337/08</v>
      </c>
      <c r="D93" s="12" t="str">
        <f>'Merytoryczna-TU WPIS DANE'!D94</f>
        <v>Samodzielny Publiczny Zakład Opieki Zdrowotnej w Radzyminie</v>
      </c>
      <c r="E93" s="12" t="str">
        <f>'Merytoryczna-TU WPIS DANE'!E94</f>
        <v xml:space="preserve">Poprawa jakości świadczonych usług medycznych poprzez zakup niezbędnych aparatów, urządzeń medycznych i wyposażenia SP ZZOZ w Radzyminie
</v>
      </c>
      <c r="F93" s="12" t="str">
        <f>'Merytoryczna-TU WPIS DANE'!F94</f>
        <v>76</v>
      </c>
      <c r="G93" s="13" t="str">
        <f>'Merytoryczna-TU WPIS DANE'!U94</f>
        <v>PSiS</v>
      </c>
      <c r="H93" s="207">
        <f>'Merytoryczna-TU WPIS DANE'!H94</f>
        <v>1818509.29</v>
      </c>
      <c r="I93" s="207">
        <f>'Merytoryczna-TU WPIS DANE'!I94</f>
        <v>1545732.88</v>
      </c>
      <c r="J93" s="7">
        <v>35</v>
      </c>
      <c r="K93" s="18">
        <f t="shared" si="11"/>
        <v>0.6</v>
      </c>
      <c r="L93" s="134" t="str">
        <f t="shared" si="12"/>
        <v>NIE</v>
      </c>
      <c r="M93" s="26">
        <f t="shared" si="13"/>
        <v>21</v>
      </c>
      <c r="N93" s="9" t="str">
        <f t="shared" si="14"/>
        <v>TAK</v>
      </c>
      <c r="P93" s="153" t="s">
        <v>559</v>
      </c>
      <c r="Q93" s="7">
        <v>24</v>
      </c>
      <c r="R93" s="15">
        <f t="shared" si="9"/>
        <v>0.68571428571428572</v>
      </c>
      <c r="S93" s="156" t="s">
        <v>561</v>
      </c>
      <c r="T93" s="9">
        <v>18</v>
      </c>
      <c r="U93" s="17">
        <f t="shared" si="10"/>
        <v>0.51428571428571423</v>
      </c>
      <c r="W93" s="127"/>
      <c r="X93" s="159">
        <f t="shared" si="15"/>
        <v>0</v>
      </c>
      <c r="Y93" s="7">
        <f t="shared" si="16"/>
        <v>6</v>
      </c>
      <c r="Z93" s="22">
        <f t="shared" si="17"/>
        <v>10.5</v>
      </c>
    </row>
    <row r="94" spans="1:26" ht="56.25" hidden="1">
      <c r="A94" s="12">
        <f>'Merytoryczna-TU WPIS DANE'!A95</f>
        <v>92</v>
      </c>
      <c r="B94" s="28" t="str">
        <f>'Merytoryczna-TU WPIS DANE'!B95</f>
        <v>RPO/01063/08/7.1</v>
      </c>
      <c r="C94" s="12" t="str">
        <f>'Merytoryczna-TU WPIS DANE'!C95</f>
        <v>1738/08</v>
      </c>
      <c r="D94" s="12" t="str">
        <f>'Merytoryczna-TU WPIS DANE'!D95</f>
        <v>Samodzielny Publiczny Zespół Zakładów Lecznictwa Otwartego Warszawa - Żoliborz</v>
      </c>
      <c r="E94" s="12" t="str">
        <f>'Merytoryczna-TU WPIS DANE'!E95</f>
        <v>Modernizacja przychodni przy ul. Szajnochy 8 oraz poradni specjalistycznych w poradni przy ul. Kochowskiego 4 celem dostosowania do wymogów prawa.</v>
      </c>
      <c r="F94" s="12" t="str">
        <f>'Merytoryczna-TU WPIS DANE'!F95</f>
        <v>76</v>
      </c>
      <c r="G94" s="13" t="str">
        <f>'Merytoryczna-TU WPIS DANE'!U95</f>
        <v>PSiS</v>
      </c>
      <c r="H94" s="207">
        <f>'Merytoryczna-TU WPIS DANE'!H95</f>
        <v>2691907.12</v>
      </c>
      <c r="I94" s="207">
        <f>'Merytoryczna-TU WPIS DANE'!I95</f>
        <v>2288121.0499999998</v>
      </c>
      <c r="J94" s="7">
        <v>35</v>
      </c>
      <c r="K94" s="18">
        <f t="shared" si="11"/>
        <v>0.52857142857142858</v>
      </c>
      <c r="L94" s="134" t="str">
        <f t="shared" si="12"/>
        <v>NIE</v>
      </c>
      <c r="M94" s="26">
        <f t="shared" si="13"/>
        <v>18.5</v>
      </c>
      <c r="N94" s="9" t="str">
        <f t="shared" si="14"/>
        <v>TAK</v>
      </c>
      <c r="P94" s="153" t="s">
        <v>557</v>
      </c>
      <c r="Q94" s="7">
        <v>17</v>
      </c>
      <c r="R94" s="15">
        <f t="shared" si="9"/>
        <v>0.48571428571428571</v>
      </c>
      <c r="S94" s="156" t="s">
        <v>561</v>
      </c>
      <c r="T94" s="9">
        <v>20</v>
      </c>
      <c r="U94" s="17">
        <f t="shared" si="10"/>
        <v>0.5714285714285714</v>
      </c>
      <c r="W94" s="127"/>
      <c r="X94" s="159">
        <f t="shared" si="15"/>
        <v>0</v>
      </c>
      <c r="Y94" s="7">
        <f t="shared" si="16"/>
        <v>3</v>
      </c>
      <c r="Z94" s="22">
        <f t="shared" si="17"/>
        <v>10.5</v>
      </c>
    </row>
    <row r="95" spans="1:26" ht="56.25" hidden="1">
      <c r="A95" s="12">
        <f>'Merytoryczna-TU WPIS DANE'!A96</f>
        <v>93</v>
      </c>
      <c r="B95" s="28" t="str">
        <f>'Merytoryczna-TU WPIS DANE'!B96</f>
        <v xml:space="preserve">RPO/00832/08/7.1 </v>
      </c>
      <c r="C95" s="12" t="str">
        <f>'Merytoryczna-TU WPIS DANE'!C96</f>
        <v>797/08</v>
      </c>
      <c r="D95" s="12" t="str">
        <f>'Merytoryczna-TU WPIS DANE'!D96</f>
        <v>Samodzielny Publiczny Zespół Zakładów Lecznictwa Otwartego Warszawa - Żoliborz</v>
      </c>
      <c r="E95" s="12" t="str">
        <f>'Merytoryczna-TU WPIS DANE'!E96</f>
        <v>Modernizacja pracowni rehabilitacji oraz zakup wyposażenia w czterech przychodniach Samodzielnego Publicznego Zespołu Zakładów Lecznictwa Otwartego Warszawa-Żoliborz</v>
      </c>
      <c r="F95" s="12" t="str">
        <f>'Merytoryczna-TU WPIS DANE'!F96</f>
        <v>76</v>
      </c>
      <c r="G95" s="13" t="str">
        <f>'Merytoryczna-TU WPIS DANE'!U96</f>
        <v>PSiS</v>
      </c>
      <c r="H95" s="207">
        <f>'Merytoryczna-TU WPIS DANE'!H96</f>
        <v>2278906.52</v>
      </c>
      <c r="I95" s="207">
        <f>'Merytoryczna-TU WPIS DANE'!I96</f>
        <v>1937070.54</v>
      </c>
      <c r="J95" s="7">
        <v>35</v>
      </c>
      <c r="K95" s="18">
        <f t="shared" si="11"/>
        <v>0.62857142857142856</v>
      </c>
      <c r="L95" s="134" t="str">
        <f t="shared" si="12"/>
        <v>NIE</v>
      </c>
      <c r="M95" s="26">
        <f t="shared" si="13"/>
        <v>22</v>
      </c>
      <c r="N95" s="9" t="str">
        <f t="shared" si="14"/>
        <v>TAK</v>
      </c>
      <c r="P95" s="153" t="s">
        <v>557</v>
      </c>
      <c r="Q95" s="7">
        <v>24</v>
      </c>
      <c r="R95" s="15">
        <f t="shared" si="9"/>
        <v>0.68571428571428572</v>
      </c>
      <c r="S95" s="156" t="s">
        <v>561</v>
      </c>
      <c r="T95" s="9">
        <v>20</v>
      </c>
      <c r="U95" s="17">
        <f t="shared" si="10"/>
        <v>0.5714285714285714</v>
      </c>
      <c r="W95" s="127"/>
      <c r="X95" s="159">
        <f t="shared" si="15"/>
        <v>0</v>
      </c>
      <c r="Y95" s="7">
        <f t="shared" si="16"/>
        <v>4</v>
      </c>
      <c r="Z95" s="22">
        <f t="shared" si="17"/>
        <v>10.5</v>
      </c>
    </row>
    <row r="96" spans="1:26" ht="45" hidden="1">
      <c r="A96" s="12">
        <f>'Merytoryczna-TU WPIS DANE'!A97</f>
        <v>94</v>
      </c>
      <c r="B96" s="28" t="str">
        <f>'Merytoryczna-TU WPIS DANE'!B97</f>
        <v>RPO/00594/08/7.1</v>
      </c>
      <c r="C96" s="12" t="str">
        <f>'Merytoryczna-TU WPIS DANE'!C97</f>
        <v>931/08</v>
      </c>
      <c r="D96" s="12" t="str">
        <f>'Merytoryczna-TU WPIS DANE'!D97</f>
        <v>Samodzielny Publiczny Zespół Opieki Zdrowotnej w Mińsku Mazowieckim</v>
      </c>
      <c r="E96" s="12" t="str">
        <f>'Merytoryczna-TU WPIS DANE'!E97</f>
        <v>Zakup sprzętu medycznego dla SPZOZ Mińsk Mazowiecki</v>
      </c>
      <c r="F96" s="12" t="str">
        <f>'Merytoryczna-TU WPIS DANE'!F97</f>
        <v>76</v>
      </c>
      <c r="G96" s="13" t="str">
        <f>'Merytoryczna-TU WPIS DANE'!U97</f>
        <v>PSiS</v>
      </c>
      <c r="H96" s="207">
        <f>'Merytoryczna-TU WPIS DANE'!H97</f>
        <v>4389670</v>
      </c>
      <c r="I96" s="207">
        <f>'Merytoryczna-TU WPIS DANE'!I97</f>
        <v>3731219.5</v>
      </c>
      <c r="J96" s="7">
        <v>35</v>
      </c>
      <c r="K96" s="18">
        <f t="shared" si="11"/>
        <v>0.72857142857142865</v>
      </c>
      <c r="L96" s="134" t="str">
        <f t="shared" si="12"/>
        <v>NIE</v>
      </c>
      <c r="M96" s="26">
        <f t="shared" si="13"/>
        <v>25.5</v>
      </c>
      <c r="N96" s="9" t="str">
        <f t="shared" si="14"/>
        <v>TAK</v>
      </c>
      <c r="P96" s="153" t="s">
        <v>559</v>
      </c>
      <c r="Q96" s="7">
        <v>25</v>
      </c>
      <c r="R96" s="15">
        <f t="shared" si="9"/>
        <v>0.7142857142857143</v>
      </c>
      <c r="S96" s="156" t="s">
        <v>555</v>
      </c>
      <c r="T96" s="9">
        <v>26</v>
      </c>
      <c r="U96" s="17">
        <f t="shared" si="10"/>
        <v>0.74285714285714288</v>
      </c>
      <c r="W96" s="127"/>
      <c r="X96" s="159">
        <f t="shared" si="15"/>
        <v>0</v>
      </c>
      <c r="Y96" s="7">
        <f t="shared" si="16"/>
        <v>1</v>
      </c>
      <c r="Z96" s="22">
        <f t="shared" si="17"/>
        <v>10.5</v>
      </c>
    </row>
    <row r="97" spans="1:26" ht="56.25" hidden="1">
      <c r="A97" s="12">
        <f>'Merytoryczna-TU WPIS DANE'!A98</f>
        <v>95</v>
      </c>
      <c r="B97" s="28" t="str">
        <f>'Merytoryczna-TU WPIS DANE'!B98</f>
        <v>RPO/00595/08/7.1</v>
      </c>
      <c r="C97" s="12" t="str">
        <f>'Merytoryczna-TU WPIS DANE'!C98</f>
        <v>760/08</v>
      </c>
      <c r="D97" s="12" t="str">
        <f>'Merytoryczna-TU WPIS DANE'!D98</f>
        <v xml:space="preserve">Samodzielny Publiczny Zespół Opieki Zdrowotnej </v>
      </c>
      <c r="E97" s="12" t="str">
        <f>'Merytoryczna-TU WPIS DANE'!E98</f>
        <v>Dostosowanie SP ZOZ w Mińsku Mazowieckim do wymogów określonych w obowiązujących przepisach prawa – remonty Oddziałów: Dziecięcego, część B Oddziału Chirurgicznego, Ginekologiczno – Położniczego z salą porodową i salą do cięć cesarskich.</v>
      </c>
      <c r="F97" s="12" t="str">
        <f>'Merytoryczna-TU WPIS DANE'!F98</f>
        <v>76</v>
      </c>
      <c r="G97" s="13" t="str">
        <f>'Merytoryczna-TU WPIS DANE'!U98</f>
        <v>PSiS</v>
      </c>
      <c r="H97" s="207">
        <f>'Merytoryczna-TU WPIS DANE'!H98</f>
        <v>2577370.0099999998</v>
      </c>
      <c r="I97" s="207">
        <f>'Merytoryczna-TU WPIS DANE'!I98</f>
        <v>2190764.5</v>
      </c>
      <c r="J97" s="7">
        <v>35</v>
      </c>
      <c r="K97" s="18">
        <f t="shared" si="11"/>
        <v>0.6</v>
      </c>
      <c r="L97" s="134" t="str">
        <f t="shared" si="12"/>
        <v>NIE</v>
      </c>
      <c r="M97" s="26">
        <f t="shared" si="13"/>
        <v>21</v>
      </c>
      <c r="N97" s="9" t="str">
        <f t="shared" si="14"/>
        <v>TAK</v>
      </c>
      <c r="P97" s="153" t="s">
        <v>559</v>
      </c>
      <c r="Q97" s="7">
        <v>21</v>
      </c>
      <c r="R97" s="15">
        <f t="shared" si="9"/>
        <v>0.6</v>
      </c>
      <c r="S97" s="156" t="s">
        <v>555</v>
      </c>
      <c r="T97" s="9">
        <v>21</v>
      </c>
      <c r="U97" s="17">
        <f t="shared" si="10"/>
        <v>0.6</v>
      </c>
      <c r="W97" s="127"/>
      <c r="X97" s="159">
        <f t="shared" si="15"/>
        <v>0</v>
      </c>
      <c r="Y97" s="7">
        <f t="shared" si="16"/>
        <v>0</v>
      </c>
      <c r="Z97" s="22">
        <f t="shared" si="17"/>
        <v>10.5</v>
      </c>
    </row>
    <row r="98" spans="1:26" ht="45" hidden="1">
      <c r="A98" s="12">
        <f>'Merytoryczna-TU WPIS DANE'!A99</f>
        <v>96</v>
      </c>
      <c r="B98" s="28" t="str">
        <f>'Merytoryczna-TU WPIS DANE'!B99</f>
        <v>RPO/00596/08/7.1</v>
      </c>
      <c r="C98" s="12" t="str">
        <f>'Merytoryczna-TU WPIS DANE'!C99</f>
        <v>757/08</v>
      </c>
      <c r="D98" s="12" t="str">
        <f>'Merytoryczna-TU WPIS DANE'!D99</f>
        <v>Samodzielny Publiczny Zespół Opieki Zdrowotnej w Mińsku Mazowieckim</v>
      </c>
      <c r="E98" s="12" t="str">
        <f>'Merytoryczna-TU WPIS DANE'!E99</f>
        <v xml:space="preserve">"Dostosowanie SPZOZ w Mińsku Mazowieckim do wymogów określonych w obowiązujących przepisach prawa (nadbudowa 3 piętra) wraz z zakupem sprzętu medycznego i wyposażeniem </v>
      </c>
      <c r="F98" s="12" t="str">
        <f>'Merytoryczna-TU WPIS DANE'!F99</f>
        <v>76</v>
      </c>
      <c r="G98" s="13" t="str">
        <f>'Merytoryczna-TU WPIS DANE'!U99</f>
        <v>PSiS</v>
      </c>
      <c r="H98" s="207">
        <f>'Merytoryczna-TU WPIS DANE'!H99</f>
        <v>13539970.02</v>
      </c>
      <c r="I98" s="207">
        <f>'Merytoryczna-TU WPIS DANE'!I99</f>
        <v>11508974.5</v>
      </c>
      <c r="J98" s="7">
        <v>35</v>
      </c>
      <c r="K98" s="18">
        <f t="shared" si="11"/>
        <v>0.6</v>
      </c>
      <c r="L98" s="134" t="str">
        <f t="shared" si="12"/>
        <v>NIE</v>
      </c>
      <c r="M98" s="26">
        <f t="shared" si="13"/>
        <v>21</v>
      </c>
      <c r="N98" s="9" t="str">
        <f t="shared" si="14"/>
        <v>TAK</v>
      </c>
      <c r="P98" s="153" t="s">
        <v>559</v>
      </c>
      <c r="Q98" s="7">
        <v>21</v>
      </c>
      <c r="R98" s="15">
        <f t="shared" si="9"/>
        <v>0.6</v>
      </c>
      <c r="S98" s="156" t="s">
        <v>555</v>
      </c>
      <c r="T98" s="9">
        <v>21</v>
      </c>
      <c r="U98" s="17">
        <f t="shared" si="10"/>
        <v>0.6</v>
      </c>
      <c r="W98" s="127"/>
      <c r="X98" s="159">
        <f t="shared" si="15"/>
        <v>0</v>
      </c>
      <c r="Y98" s="7">
        <f t="shared" si="16"/>
        <v>0</v>
      </c>
      <c r="Z98" s="22">
        <f t="shared" si="17"/>
        <v>10.5</v>
      </c>
    </row>
    <row r="99" spans="1:26" ht="56.25" hidden="1">
      <c r="A99" s="12">
        <f>'Merytoryczna-TU WPIS DANE'!A100</f>
        <v>97</v>
      </c>
      <c r="B99" s="28" t="str">
        <f>'Merytoryczna-TU WPIS DANE'!B100</f>
        <v>RPO/01117/08/7.1</v>
      </c>
      <c r="C99" s="12" t="str">
        <f>'Merytoryczna-TU WPIS DANE'!C100</f>
        <v>1780/08</v>
      </c>
      <c r="D99" s="12" t="str">
        <f>'Merytoryczna-TU WPIS DANE'!D100</f>
        <v>Samodzielny Publiczny Zespół Zakładów Opieki Zdrowotnej w Płońsku</v>
      </c>
      <c r="E99" s="12" t="str">
        <f>'Merytoryczna-TU WPIS DANE'!E100</f>
        <v>Dostosowanie szpitala w Płońsku do obowiązujących standardów i wymogów poprzez przebudowę i rozbudowę istniejącego obiektu – budynek „A”.</v>
      </c>
      <c r="F99" s="12" t="str">
        <f>'Merytoryczna-TU WPIS DANE'!F100</f>
        <v>76</v>
      </c>
      <c r="G99" s="13" t="str">
        <f>'Merytoryczna-TU WPIS DANE'!U100</f>
        <v>PSiS</v>
      </c>
      <c r="H99" s="207">
        <f>'Merytoryczna-TU WPIS DANE'!H100</f>
        <v>14628648.43</v>
      </c>
      <c r="I99" s="207">
        <f>'Merytoryczna-TU WPIS DANE'!I100</f>
        <v>12393390.949999999</v>
      </c>
      <c r="J99" s="7">
        <v>35</v>
      </c>
      <c r="K99" s="18">
        <f t="shared" si="11"/>
        <v>0.65714285714285714</v>
      </c>
      <c r="L99" s="134" t="str">
        <f t="shared" si="12"/>
        <v>NIE</v>
      </c>
      <c r="M99" s="26">
        <f t="shared" si="13"/>
        <v>23</v>
      </c>
      <c r="N99" s="9" t="str">
        <f t="shared" si="14"/>
        <v>TAK</v>
      </c>
      <c r="P99" s="153" t="s">
        <v>563</v>
      </c>
      <c r="Q99" s="7">
        <v>18</v>
      </c>
      <c r="R99" s="15">
        <f t="shared" si="9"/>
        <v>0.51428571428571423</v>
      </c>
      <c r="S99" s="156" t="s">
        <v>558</v>
      </c>
      <c r="T99" s="9">
        <v>28</v>
      </c>
      <c r="U99" s="17">
        <f t="shared" si="10"/>
        <v>0.8</v>
      </c>
      <c r="W99" s="127"/>
      <c r="X99" s="159">
        <f t="shared" si="15"/>
        <v>0</v>
      </c>
      <c r="Y99" s="7">
        <f t="shared" si="16"/>
        <v>10</v>
      </c>
      <c r="Z99" s="22">
        <f t="shared" si="17"/>
        <v>10.5</v>
      </c>
    </row>
    <row r="100" spans="1:26" ht="56.25" hidden="1">
      <c r="A100" s="12">
        <f>'Merytoryczna-TU WPIS DANE'!A101</f>
        <v>98</v>
      </c>
      <c r="B100" s="28" t="str">
        <f>'Merytoryczna-TU WPIS DANE'!B101</f>
        <v>RPO/00597/08/7.1</v>
      </c>
      <c r="C100" s="12" t="str">
        <f>'Merytoryczna-TU WPIS DANE'!C101</f>
        <v>1115/08</v>
      </c>
      <c r="D100" s="12" t="str">
        <f>'Merytoryczna-TU WPIS DANE'!D101</f>
        <v>Samodzielny Publiczny Zespół Zakładów Opieki Zdrowotnej w Przysusze</v>
      </c>
      <c r="E100" s="12" t="str">
        <f>'Merytoryczna-TU WPIS DANE'!E101</f>
        <v>Poprawa świadczeń zdrowotnych poprzez modernizację obiektów i zakup aparatu RTG w SPZZOZ w Przysusze</v>
      </c>
      <c r="F100" s="12" t="str">
        <f>'Merytoryczna-TU WPIS DANE'!F101</f>
        <v>76</v>
      </c>
      <c r="G100" s="13" t="str">
        <f>'Merytoryczna-TU WPIS DANE'!U101</f>
        <v>PSiS</v>
      </c>
      <c r="H100" s="207">
        <f>'Merytoryczna-TU WPIS DANE'!H101</f>
        <v>5300473.07</v>
      </c>
      <c r="I100" s="207">
        <f>'Merytoryczna-TU WPIS DANE'!I101</f>
        <v>4505402.09</v>
      </c>
      <c r="J100" s="7">
        <v>35</v>
      </c>
      <c r="K100" s="18">
        <f t="shared" si="11"/>
        <v>0.74285714285714288</v>
      </c>
      <c r="L100" s="134" t="str">
        <f t="shared" si="12"/>
        <v>TAK</v>
      </c>
      <c r="M100" s="26" t="str">
        <f t="shared" si="13"/>
        <v>III oceniający</v>
      </c>
      <c r="N100" s="9" t="str">
        <f t="shared" si="14"/>
        <v>TAK</v>
      </c>
      <c r="P100" s="153" t="s">
        <v>563</v>
      </c>
      <c r="Q100" s="7">
        <v>16</v>
      </c>
      <c r="R100" s="15">
        <f t="shared" si="9"/>
        <v>0.45714285714285713</v>
      </c>
      <c r="S100" s="156" t="s">
        <v>559</v>
      </c>
      <c r="T100" s="9">
        <v>31</v>
      </c>
      <c r="U100" s="17">
        <f t="shared" si="10"/>
        <v>0.88571428571428568</v>
      </c>
      <c r="V100" s="130" t="s">
        <v>562</v>
      </c>
      <c r="W100" s="127">
        <v>26</v>
      </c>
      <c r="X100" s="159">
        <f t="shared" si="15"/>
        <v>0.74285714285714288</v>
      </c>
      <c r="Y100" s="7">
        <f t="shared" si="16"/>
        <v>15</v>
      </c>
      <c r="Z100" s="22">
        <f t="shared" si="17"/>
        <v>10.5</v>
      </c>
    </row>
    <row r="101" spans="1:26" ht="45" hidden="1">
      <c r="A101" s="12">
        <f>'Merytoryczna-TU WPIS DANE'!A102</f>
        <v>99</v>
      </c>
      <c r="B101" s="28" t="str">
        <f>'Merytoryczna-TU WPIS DANE'!B102</f>
        <v>RPO/00306/08/7.1</v>
      </c>
      <c r="C101" s="12" t="str">
        <f>'Merytoryczna-TU WPIS DANE'!C102</f>
        <v>479/08</v>
      </c>
      <c r="D101" s="12" t="str">
        <f>'Merytoryczna-TU WPIS DANE'!D102</f>
        <v>Samodzielny Publiczny Zespół Zakładów Opieki Zdrowotnej w Sierpcu</v>
      </c>
      <c r="E101" s="12" t="str">
        <f>'Merytoryczna-TU WPIS DANE'!E102</f>
        <v>Poprawa jakości świadczonych usług medycznych poprzez modernizację oddziałów i zakładu diagnostyki laboratoryjnej SPZZOZ w Sierpcu</v>
      </c>
      <c r="F101" s="12" t="str">
        <f>'Merytoryczna-TU WPIS DANE'!F102</f>
        <v>76</v>
      </c>
      <c r="G101" s="13" t="str">
        <f>'Merytoryczna-TU WPIS DANE'!U102</f>
        <v>PSiS</v>
      </c>
      <c r="H101" s="207">
        <f>'Merytoryczna-TU WPIS DANE'!H102</f>
        <v>2838623.55</v>
      </c>
      <c r="I101" s="207">
        <f>'Merytoryczna-TU WPIS DANE'!I102</f>
        <v>2412830.0099999998</v>
      </c>
      <c r="J101" s="7">
        <v>35</v>
      </c>
      <c r="K101" s="18">
        <f t="shared" si="11"/>
        <v>0.84285714285714286</v>
      </c>
      <c r="L101" s="134" t="str">
        <f t="shared" si="12"/>
        <v>NIE</v>
      </c>
      <c r="M101" s="26">
        <f t="shared" si="13"/>
        <v>29.5</v>
      </c>
      <c r="N101" s="9" t="str">
        <f t="shared" si="14"/>
        <v>TAK</v>
      </c>
      <c r="P101" s="153" t="s">
        <v>558</v>
      </c>
      <c r="Q101" s="7">
        <v>28</v>
      </c>
      <c r="R101" s="15">
        <f t="shared" si="9"/>
        <v>0.8</v>
      </c>
      <c r="S101" s="156" t="s">
        <v>555</v>
      </c>
      <c r="T101" s="9">
        <v>31</v>
      </c>
      <c r="U101" s="17">
        <f t="shared" si="10"/>
        <v>0.88571428571428568</v>
      </c>
      <c r="W101" s="127"/>
      <c r="X101" s="159">
        <f t="shared" si="15"/>
        <v>0</v>
      </c>
      <c r="Y101" s="7">
        <f t="shared" si="16"/>
        <v>3</v>
      </c>
      <c r="Z101" s="22">
        <f t="shared" si="17"/>
        <v>10.5</v>
      </c>
    </row>
    <row r="102" spans="1:26" ht="123.75" hidden="1">
      <c r="A102" s="12">
        <f>'Merytoryczna-TU WPIS DANE'!A103</f>
        <v>100</v>
      </c>
      <c r="B102" s="28" t="str">
        <f>'Merytoryczna-TU WPIS DANE'!B103</f>
        <v>RPO/00686/08/7.1</v>
      </c>
      <c r="C102" s="12" t="str">
        <f>'Merytoryczna-TU WPIS DANE'!C103</f>
        <v>999/08</v>
      </c>
      <c r="D102" s="12" t="str">
        <f>'Merytoryczna-TU WPIS DANE'!D103</f>
        <v>SAMODZIELNY WOJEWÓDZKI PUBLICZNY ZESPÓŁ ZAKŁADÓW PSYCHIATRYCZNEJ OPIEKI ZDROWOTNEJ IM. DR BARBARY BORZYM W RADOMIU</v>
      </c>
      <c r="E102" s="12" t="str">
        <f>'Merytoryczna-TU WPIS DANE'!E103</f>
        <v>ZAKUP I MONTAŻ APARATU RTG DLA SAMODZIELNEGO WOJEWÓDZKIEGO PUBLICZNEGO ZESPOŁU ZAKŁADÓW PSYCHIATRYCZNEJ OPIEKI ZDROWOTNEJ IM. DR BARBARY BORZYM W RADOMIU</v>
      </c>
      <c r="F102" s="12" t="str">
        <f>'Merytoryczna-TU WPIS DANE'!F103</f>
        <v>76</v>
      </c>
      <c r="G102" s="13" t="str">
        <f>'Merytoryczna-TU WPIS DANE'!U103</f>
        <v>PSiS</v>
      </c>
      <c r="H102" s="207">
        <f>'Merytoryczna-TU WPIS DANE'!H103</f>
        <v>1556120</v>
      </c>
      <c r="I102" s="207">
        <f>'Merytoryczna-TU WPIS DANE'!I103</f>
        <v>1322702</v>
      </c>
      <c r="J102" s="7">
        <v>35</v>
      </c>
      <c r="K102" s="18">
        <f t="shared" si="11"/>
        <v>0.88571428571428568</v>
      </c>
      <c r="L102" s="134" t="str">
        <f t="shared" si="12"/>
        <v>NIE</v>
      </c>
      <c r="M102" s="26">
        <f t="shared" si="13"/>
        <v>31</v>
      </c>
      <c r="N102" s="9" t="str">
        <f t="shared" si="14"/>
        <v>TAK</v>
      </c>
      <c r="P102" s="153" t="s">
        <v>557</v>
      </c>
      <c r="Q102" s="7">
        <v>33</v>
      </c>
      <c r="R102" s="15">
        <f t="shared" si="9"/>
        <v>0.94285714285714284</v>
      </c>
      <c r="S102" s="156" t="s">
        <v>561</v>
      </c>
      <c r="T102" s="9">
        <v>29</v>
      </c>
      <c r="U102" s="17">
        <f t="shared" si="10"/>
        <v>0.82857142857142863</v>
      </c>
      <c r="W102" s="127"/>
      <c r="X102" s="159">
        <f t="shared" si="15"/>
        <v>0</v>
      </c>
      <c r="Y102" s="7">
        <f t="shared" si="16"/>
        <v>4</v>
      </c>
      <c r="Z102" s="22">
        <f t="shared" si="17"/>
        <v>10.5</v>
      </c>
    </row>
    <row r="103" spans="1:26" ht="45" hidden="1">
      <c r="A103" s="12">
        <f>'Merytoryczna-TU WPIS DANE'!A104</f>
        <v>101</v>
      </c>
      <c r="B103" s="28" t="str">
        <f>'Merytoryczna-TU WPIS DANE'!B104</f>
        <v>RPO/00536/08/7.1</v>
      </c>
      <c r="C103" s="12" t="str">
        <f>'Merytoryczna-TU WPIS DANE'!C104</f>
        <v>934/08</v>
      </c>
      <c r="D103" s="12" t="str">
        <f>'Merytoryczna-TU WPIS DANE'!D104</f>
        <v>Samodzielny Publiczny Zakład Opieki Zdrowotnej w Grójcu</v>
      </c>
      <c r="E103" s="12" t="str">
        <f>'Merytoryczna-TU WPIS DANE'!E104</f>
        <v>Wzrost jakości usług medycznych w SP ZOZ w Grójcu poprzez remont pomieszczeń szpitalnych z przeznaczeniem na Poradnie Specjalistyczne, zakup sprzętu oraz dostosowanie dla osób niepełnosprawnych</v>
      </c>
      <c r="F103" s="12" t="str">
        <f>'Merytoryczna-TU WPIS DANE'!F104</f>
        <v>76</v>
      </c>
      <c r="G103" s="13" t="str">
        <f>'Merytoryczna-TU WPIS DANE'!U104</f>
        <v>PSiS</v>
      </c>
      <c r="H103" s="207">
        <f>'Merytoryczna-TU WPIS DANE'!H104</f>
        <v>1542531.82</v>
      </c>
      <c r="I103" s="207">
        <f>'Merytoryczna-TU WPIS DANE'!I104</f>
        <v>1311152.04</v>
      </c>
      <c r="J103" s="7">
        <v>35</v>
      </c>
      <c r="K103" s="18">
        <f t="shared" si="11"/>
        <v>0.61428571428571432</v>
      </c>
      <c r="L103" s="134" t="str">
        <f t="shared" si="12"/>
        <v>NIE</v>
      </c>
      <c r="M103" s="26">
        <f t="shared" si="13"/>
        <v>21.5</v>
      </c>
      <c r="N103" s="9" t="str">
        <f t="shared" si="14"/>
        <v>TAK</v>
      </c>
      <c r="P103" s="153" t="s">
        <v>561</v>
      </c>
      <c r="Q103" s="7">
        <v>19</v>
      </c>
      <c r="R103" s="15">
        <f t="shared" si="9"/>
        <v>0.54285714285714282</v>
      </c>
      <c r="S103" s="156" t="s">
        <v>558</v>
      </c>
      <c r="T103" s="9">
        <v>24</v>
      </c>
      <c r="U103" s="17">
        <f t="shared" si="10"/>
        <v>0.68571428571428572</v>
      </c>
      <c r="W103" s="127"/>
      <c r="X103" s="159">
        <f t="shared" si="15"/>
        <v>0</v>
      </c>
      <c r="Y103" s="7">
        <f t="shared" si="16"/>
        <v>5</v>
      </c>
      <c r="Z103" s="22">
        <f t="shared" si="17"/>
        <v>10.5</v>
      </c>
    </row>
    <row r="104" spans="1:26" ht="45" hidden="1">
      <c r="A104" s="12">
        <f>'Merytoryczna-TU WPIS DANE'!A105</f>
        <v>102</v>
      </c>
      <c r="B104" s="28" t="str">
        <f>'Merytoryczna-TU WPIS DANE'!B105</f>
        <v>RPO/00535/08/7.1</v>
      </c>
      <c r="C104" s="12" t="str">
        <f>'Merytoryczna-TU WPIS DANE'!C105</f>
        <v>945/08</v>
      </c>
      <c r="D104" s="12" t="str">
        <f>'Merytoryczna-TU WPIS DANE'!D105</f>
        <v>Samodzielny Publiczny Zakład Opieki Zdrowotnej w Grójcu</v>
      </c>
      <c r="E104" s="12" t="str">
        <f>'Merytoryczna-TU WPIS DANE'!E105</f>
        <v>Dostosowanie oddziału chirurgii, położniczo- ginekologicznego i noworodkowego w SPZOZ Grójec do obowiązujących przepisów prawa</v>
      </c>
      <c r="F104" s="12" t="str">
        <f>'Merytoryczna-TU WPIS DANE'!F105</f>
        <v>76</v>
      </c>
      <c r="G104" s="13" t="str">
        <f>'Merytoryczna-TU WPIS DANE'!U105</f>
        <v>PSiS</v>
      </c>
      <c r="H104" s="207">
        <f>'Merytoryczna-TU WPIS DANE'!H105</f>
        <v>12948144.699999999</v>
      </c>
      <c r="I104" s="207">
        <f>'Merytoryczna-TU WPIS DANE'!I105</f>
        <v>11005922.99</v>
      </c>
      <c r="J104" s="7">
        <v>35</v>
      </c>
      <c r="K104" s="18">
        <f t="shared" si="11"/>
        <v>0.61428571428571432</v>
      </c>
      <c r="L104" s="134" t="str">
        <f t="shared" si="12"/>
        <v>NIE</v>
      </c>
      <c r="M104" s="26">
        <f t="shared" si="13"/>
        <v>21.5</v>
      </c>
      <c r="N104" s="9" t="str">
        <f t="shared" si="14"/>
        <v>TAK</v>
      </c>
      <c r="P104" s="153" t="s">
        <v>561</v>
      </c>
      <c r="Q104" s="7">
        <v>19</v>
      </c>
      <c r="R104" s="15">
        <f t="shared" si="9"/>
        <v>0.54285714285714282</v>
      </c>
      <c r="S104" s="156" t="s">
        <v>558</v>
      </c>
      <c r="T104" s="9">
        <v>24</v>
      </c>
      <c r="U104" s="17">
        <f t="shared" si="10"/>
        <v>0.68571428571428572</v>
      </c>
      <c r="W104" s="127"/>
      <c r="X104" s="159">
        <f t="shared" si="15"/>
        <v>0</v>
      </c>
      <c r="Y104" s="7">
        <f t="shared" si="16"/>
        <v>5</v>
      </c>
      <c r="Z104" s="22">
        <f t="shared" si="17"/>
        <v>10.5</v>
      </c>
    </row>
    <row r="105" spans="1:26" ht="56.25" hidden="1">
      <c r="A105" s="12">
        <f>'Merytoryczna-TU WPIS DANE'!A106</f>
        <v>103</v>
      </c>
      <c r="B105" s="28" t="str">
        <f>'Merytoryczna-TU WPIS DANE'!B106</f>
        <v>RPO/00830/08/7.1</v>
      </c>
      <c r="C105" s="12" t="str">
        <f>'Merytoryczna-TU WPIS DANE'!C106</f>
        <v>1112/08</v>
      </c>
      <c r="D105" s="12" t="str">
        <f>'Merytoryczna-TU WPIS DANE'!D106</f>
        <v>Samodzielny Zespół Publicznych Zakładów Lecznictwa Otwartego Warszawa Wola</v>
      </c>
      <c r="E105" s="12" t="str">
        <f>'Merytoryczna-TU WPIS DANE'!E106</f>
        <v xml:space="preserve">Poprawa dostępności i jakości świadczonych usług poprzez modernizację oraz zakup niezbędnego wyposażenia dla Przychodni Lekarskich  Samodzielnego Zespołu Publicznych Zakładów Lecznictwa Otwartego Warszawa  Wola </v>
      </c>
      <c r="F105" s="12" t="str">
        <f>'Merytoryczna-TU WPIS DANE'!F106</f>
        <v>76</v>
      </c>
      <c r="G105" s="13" t="str">
        <f>'Merytoryczna-TU WPIS DANE'!U106</f>
        <v>PSiS</v>
      </c>
      <c r="H105" s="207">
        <f>'Merytoryczna-TU WPIS DANE'!H106</f>
        <v>5122524.83</v>
      </c>
      <c r="I105" s="207">
        <f>'Merytoryczna-TU WPIS DANE'!I106</f>
        <v>4354146.0999999996</v>
      </c>
      <c r="J105" s="7">
        <v>35</v>
      </c>
      <c r="K105" s="18">
        <f t="shared" si="11"/>
        <v>0.7857142857142857</v>
      </c>
      <c r="L105" s="134" t="str">
        <f t="shared" si="12"/>
        <v>NIE</v>
      </c>
      <c r="M105" s="26">
        <f t="shared" si="13"/>
        <v>27.5</v>
      </c>
      <c r="N105" s="9" t="str">
        <f t="shared" si="14"/>
        <v>TAK</v>
      </c>
      <c r="P105" s="153" t="s">
        <v>559</v>
      </c>
      <c r="Q105" s="7">
        <v>31</v>
      </c>
      <c r="R105" s="15">
        <f t="shared" si="9"/>
        <v>0.88571428571428568</v>
      </c>
      <c r="S105" s="156" t="s">
        <v>563</v>
      </c>
      <c r="T105" s="9">
        <v>24</v>
      </c>
      <c r="U105" s="17">
        <f t="shared" si="10"/>
        <v>0.68571428571428572</v>
      </c>
      <c r="W105" s="127"/>
      <c r="X105" s="159">
        <f t="shared" si="15"/>
        <v>0</v>
      </c>
      <c r="Y105" s="7">
        <f t="shared" si="16"/>
        <v>7</v>
      </c>
      <c r="Z105" s="22">
        <f t="shared" si="17"/>
        <v>10.5</v>
      </c>
    </row>
    <row r="106" spans="1:26" ht="67.5" hidden="1">
      <c r="A106" s="12">
        <f>'Merytoryczna-TU WPIS DANE'!A107</f>
        <v>104</v>
      </c>
      <c r="B106" s="28" t="str">
        <f>'Merytoryczna-TU WPIS DANE'!B107</f>
        <v>RPO/00625/08/7.1</v>
      </c>
      <c r="C106" s="12" t="str">
        <f>'Merytoryczna-TU WPIS DANE'!C107</f>
        <v>1100/08</v>
      </c>
      <c r="D106" s="12" t="str">
        <f>'Merytoryczna-TU WPIS DANE'!D107</f>
        <v xml:space="preserve">Samodzielny Zespół Publicznych Zakładów Opieki  Zdrowotnej w Nowym Dworze Mazowieckim </v>
      </c>
      <c r="E106" s="12" t="str">
        <f>'Merytoryczna-TU WPIS DANE'!E107</f>
        <v>Utworzenie pracowni tomografii komputerowej w SZPZOZ  w Nowym Dworze Mazowieckim połączone  z budową pomieszczeń pod tą pracownię oraz doposażenie zakładów diagnostyki obrazowej i laboratoryjnej w sprzęt diagnostyczny</v>
      </c>
      <c r="F106" s="12" t="str">
        <f>'Merytoryczna-TU WPIS DANE'!F107</f>
        <v>76</v>
      </c>
      <c r="G106" s="13" t="str">
        <f>'Merytoryczna-TU WPIS DANE'!U107</f>
        <v>PSiS</v>
      </c>
      <c r="H106" s="207">
        <f>'Merytoryczna-TU WPIS DANE'!H107</f>
        <v>4506220</v>
      </c>
      <c r="I106" s="207">
        <f>'Merytoryczna-TU WPIS DANE'!I107</f>
        <v>3830287</v>
      </c>
      <c r="J106" s="7">
        <v>35</v>
      </c>
      <c r="K106" s="18">
        <f t="shared" si="11"/>
        <v>0.67142857142857149</v>
      </c>
      <c r="L106" s="134" t="str">
        <f t="shared" si="12"/>
        <v>NIE</v>
      </c>
      <c r="M106" s="26">
        <f t="shared" si="13"/>
        <v>23.5</v>
      </c>
      <c r="N106" s="9" t="str">
        <f t="shared" si="14"/>
        <v>TAK</v>
      </c>
      <c r="P106" s="153" t="s">
        <v>557</v>
      </c>
      <c r="Q106" s="7">
        <v>20</v>
      </c>
      <c r="R106" s="15">
        <f t="shared" si="9"/>
        <v>0.5714285714285714</v>
      </c>
      <c r="S106" s="156" t="s">
        <v>555</v>
      </c>
      <c r="T106" s="9">
        <v>27</v>
      </c>
      <c r="U106" s="17">
        <f t="shared" si="10"/>
        <v>0.77142857142857146</v>
      </c>
      <c r="W106" s="127"/>
      <c r="X106" s="159">
        <f t="shared" si="15"/>
        <v>0</v>
      </c>
      <c r="Y106" s="7">
        <f t="shared" si="16"/>
        <v>7</v>
      </c>
      <c r="Z106" s="22">
        <f t="shared" si="17"/>
        <v>10.5</v>
      </c>
    </row>
    <row r="107" spans="1:26" ht="56.25" hidden="1">
      <c r="A107" s="12">
        <f>'Merytoryczna-TU WPIS DANE'!A108</f>
        <v>105</v>
      </c>
      <c r="B107" s="28" t="str">
        <f>'Merytoryczna-TU WPIS DANE'!B108</f>
        <v>RPO/00837/08/7.1</v>
      </c>
      <c r="C107" s="12" t="str">
        <f>'Merytoryczna-TU WPIS DANE'!C108</f>
        <v>1129/08</v>
      </c>
      <c r="D107" s="12" t="str">
        <f>'Merytoryczna-TU WPIS DANE'!D108</f>
        <v>Samodzielny Zespół Publicznych Zakładów Lecznictwa Otwartego Warszawa-Bemowo</v>
      </c>
      <c r="E107" s="12" t="str">
        <f>'Merytoryczna-TU WPIS DANE'!E108</f>
        <v>Zakup nowoczesnego mammografu z systemem biopsji na potrzeby Pracowni Mammograficznej Samodzielnego Zespołu Publicznych Zakładów Lecznictwa Otwartego Warszawa- Bemowo</v>
      </c>
      <c r="F107" s="12" t="str">
        <f>'Merytoryczna-TU WPIS DANE'!F108</f>
        <v>76</v>
      </c>
      <c r="G107" s="13" t="str">
        <f>'Merytoryczna-TU WPIS DANE'!U108</f>
        <v>PSiS</v>
      </c>
      <c r="H107" s="207">
        <f>'Merytoryczna-TU WPIS DANE'!H108</f>
        <v>1558849.99</v>
      </c>
      <c r="I107" s="207">
        <f>'Merytoryczna-TU WPIS DANE'!I108</f>
        <v>1325022.49</v>
      </c>
      <c r="J107" s="7">
        <v>35</v>
      </c>
      <c r="K107" s="18">
        <f t="shared" si="11"/>
        <v>0.68571428571428572</v>
      </c>
      <c r="L107" s="134" t="str">
        <f t="shared" si="12"/>
        <v>NIE</v>
      </c>
      <c r="M107" s="26">
        <f t="shared" si="13"/>
        <v>24</v>
      </c>
      <c r="N107" s="9" t="str">
        <f t="shared" si="14"/>
        <v>TAK</v>
      </c>
      <c r="P107" s="153" t="s">
        <v>555</v>
      </c>
      <c r="Q107" s="7">
        <v>24</v>
      </c>
      <c r="R107" s="15">
        <f t="shared" si="9"/>
        <v>0.68571428571428572</v>
      </c>
      <c r="S107" s="156" t="s">
        <v>563</v>
      </c>
      <c r="T107" s="9">
        <v>24</v>
      </c>
      <c r="U107" s="17">
        <f t="shared" si="10"/>
        <v>0.68571428571428572</v>
      </c>
      <c r="W107" s="127"/>
      <c r="X107" s="159">
        <f t="shared" si="15"/>
        <v>0</v>
      </c>
      <c r="Y107" s="7">
        <f t="shared" si="16"/>
        <v>0</v>
      </c>
      <c r="Z107" s="22">
        <f t="shared" si="17"/>
        <v>10.5</v>
      </c>
    </row>
    <row r="108" spans="1:26" ht="56.25" hidden="1">
      <c r="A108" s="12">
        <f>'Merytoryczna-TU WPIS DANE'!A109</f>
        <v>106</v>
      </c>
      <c r="B108" s="28" t="str">
        <f>'Merytoryczna-TU WPIS DANE'!B109</f>
        <v>RPO/00267/08/7.1</v>
      </c>
      <c r="C108" s="12" t="str">
        <f>'Merytoryczna-TU WPIS DANE'!C109</f>
        <v>544/08</v>
      </c>
      <c r="D108" s="12" t="str">
        <f>'Merytoryczna-TU WPIS DANE'!D109</f>
        <v>Samodzielny Zespół Publicznych Zakładów Lecznictwa Otwartego Warszawa-Mokotów</v>
      </c>
      <c r="E108" s="12" t="str">
        <f>'Merytoryczna-TU WPIS DANE'!E109</f>
        <v>Modernizacja budynku Przychodni Rejonowo – Specjalistycznej przy ul. Soczi 1 w Warszawie w celu poprawy jakości udzielanych świadczeń zdrowotnych oraz dostosowania pomieszczeń i urządzeń do wymogów określonych przepisami prawa.</v>
      </c>
      <c r="F108" s="12" t="str">
        <f>'Merytoryczna-TU WPIS DANE'!F109</f>
        <v>76</v>
      </c>
      <c r="G108" s="13" t="str">
        <f>'Merytoryczna-TU WPIS DANE'!U109</f>
        <v>PSiS</v>
      </c>
      <c r="H108" s="207">
        <f>'Merytoryczna-TU WPIS DANE'!H109</f>
        <v>5759393</v>
      </c>
      <c r="I108" s="207">
        <f>'Merytoryczna-TU WPIS DANE'!I109</f>
        <v>4895484.04</v>
      </c>
      <c r="J108" s="7">
        <v>35</v>
      </c>
      <c r="K108" s="18">
        <f t="shared" si="11"/>
        <v>0.7142857142857143</v>
      </c>
      <c r="L108" s="134" t="str">
        <f t="shared" si="12"/>
        <v>NIE</v>
      </c>
      <c r="M108" s="26">
        <f t="shared" si="13"/>
        <v>25</v>
      </c>
      <c r="N108" s="9" t="str">
        <f t="shared" si="14"/>
        <v>TAK</v>
      </c>
      <c r="P108" s="153" t="s">
        <v>561</v>
      </c>
      <c r="Q108" s="7">
        <v>25</v>
      </c>
      <c r="R108" s="15">
        <f t="shared" si="9"/>
        <v>0.7142857142857143</v>
      </c>
      <c r="S108" s="156" t="s">
        <v>558</v>
      </c>
      <c r="T108" s="9">
        <v>25</v>
      </c>
      <c r="U108" s="17">
        <f t="shared" si="10"/>
        <v>0.7142857142857143</v>
      </c>
      <c r="W108" s="127"/>
      <c r="X108" s="159">
        <f t="shared" si="15"/>
        <v>0</v>
      </c>
      <c r="Y108" s="7">
        <f t="shared" si="16"/>
        <v>0</v>
      </c>
      <c r="Z108" s="22">
        <f t="shared" si="17"/>
        <v>10.5</v>
      </c>
    </row>
    <row r="109" spans="1:26" ht="56.25" hidden="1">
      <c r="A109" s="12">
        <f>'Merytoryczna-TU WPIS DANE'!A110</f>
        <v>107</v>
      </c>
      <c r="B109" s="28" t="str">
        <f>'Merytoryczna-TU WPIS DANE'!B110</f>
        <v>RPO/00269/08/7.1</v>
      </c>
      <c r="C109" s="12" t="str">
        <f>'Merytoryczna-TU WPIS DANE'!C110</f>
        <v>540/08</v>
      </c>
      <c r="D109" s="12" t="str">
        <f>'Merytoryczna-TU WPIS DANE'!D110</f>
        <v>Samodzielny Zespół Publicznych Zakładów Lecznictwa Otwartego Warszawa-Mokotów</v>
      </c>
      <c r="E109" s="12" t="str">
        <f>'Merytoryczna-TU WPIS DANE'!E110</f>
        <v>Modernizacja budynku Przychodni Rejonowo-Specjalistycznej przy ul. Madalińskiego 13 w Warszawie w celu poprawy jakości udzielanych świadczeń zdrowotnych oraz dostosowania pomieszczeń i urządzeń do wymogów określonych przepisami prawa.</v>
      </c>
      <c r="F109" s="12" t="str">
        <f>'Merytoryczna-TU WPIS DANE'!F110</f>
        <v>76</v>
      </c>
      <c r="G109" s="13" t="str">
        <f>'Merytoryczna-TU WPIS DANE'!U110</f>
        <v>PSiS</v>
      </c>
      <c r="H109" s="207">
        <f>'Merytoryczna-TU WPIS DANE'!H110</f>
        <v>4359393.01</v>
      </c>
      <c r="I109" s="207">
        <f>'Merytoryczna-TU WPIS DANE'!I110</f>
        <v>3705484.05</v>
      </c>
      <c r="J109" s="7">
        <v>35</v>
      </c>
      <c r="K109" s="18">
        <f t="shared" si="11"/>
        <v>0.7142857142857143</v>
      </c>
      <c r="L109" s="134" t="str">
        <f t="shared" si="12"/>
        <v>NIE</v>
      </c>
      <c r="M109" s="26">
        <f t="shared" si="13"/>
        <v>25</v>
      </c>
      <c r="N109" s="9" t="str">
        <f t="shared" si="14"/>
        <v>TAK</v>
      </c>
      <c r="P109" s="153" t="s">
        <v>561</v>
      </c>
      <c r="Q109" s="7">
        <v>25</v>
      </c>
      <c r="R109" s="15">
        <f t="shared" si="9"/>
        <v>0.7142857142857143</v>
      </c>
      <c r="S109" s="156" t="s">
        <v>558</v>
      </c>
      <c r="T109" s="9">
        <v>25</v>
      </c>
      <c r="U109" s="17">
        <f t="shared" si="10"/>
        <v>0.7142857142857143</v>
      </c>
      <c r="W109" s="127"/>
      <c r="X109" s="159">
        <f t="shared" si="15"/>
        <v>0</v>
      </c>
      <c r="Y109" s="7">
        <f t="shared" si="16"/>
        <v>0</v>
      </c>
      <c r="Z109" s="22">
        <f t="shared" si="17"/>
        <v>10.5</v>
      </c>
    </row>
    <row r="110" spans="1:26" ht="67.5" hidden="1">
      <c r="A110" s="12">
        <f>'Merytoryczna-TU WPIS DANE'!A111</f>
        <v>108</v>
      </c>
      <c r="B110" s="28" t="str">
        <f>'Merytoryczna-TU WPIS DANE'!B111</f>
        <v>RPO/00502/08/7.1</v>
      </c>
      <c r="C110" s="12" t="str">
        <f>'Merytoryczna-TU WPIS DANE'!C111</f>
        <v>850/08</v>
      </c>
      <c r="D110" s="12" t="str">
        <f>'Merytoryczna-TU WPIS DANE'!D111</f>
        <v>Samodzielny Zespół Publicznych Zakładów Opieki Zdrowotnej im. dr Józefa Psarskiego w Ostrołęce</v>
      </c>
      <c r="E110" s="12" t="str">
        <f>'Merytoryczna-TU WPIS DANE'!E111</f>
        <v>Zakup Aparatów Cyfrowych RTG – 2 szt.</v>
      </c>
      <c r="F110" s="12" t="str">
        <f>'Merytoryczna-TU WPIS DANE'!F111</f>
        <v>76</v>
      </c>
      <c r="G110" s="13" t="str">
        <f>'Merytoryczna-TU WPIS DANE'!U111</f>
        <v>PSiS</v>
      </c>
      <c r="H110" s="207">
        <f>'Merytoryczna-TU WPIS DANE'!H111</f>
        <v>3609150</v>
      </c>
      <c r="I110" s="207">
        <f>'Merytoryczna-TU WPIS DANE'!I111</f>
        <v>3067777.5</v>
      </c>
      <c r="J110" s="7">
        <v>35</v>
      </c>
      <c r="K110" s="18">
        <f t="shared" si="11"/>
        <v>0.84285714285714286</v>
      </c>
      <c r="L110" s="134" t="str">
        <f t="shared" si="12"/>
        <v>NIE</v>
      </c>
      <c r="M110" s="26">
        <f t="shared" si="13"/>
        <v>29.5</v>
      </c>
      <c r="N110" s="9" t="str">
        <f t="shared" si="14"/>
        <v>TAK</v>
      </c>
      <c r="P110" s="153" t="s">
        <v>559</v>
      </c>
      <c r="Q110" s="7">
        <v>33</v>
      </c>
      <c r="R110" s="15">
        <f t="shared" si="9"/>
        <v>0.94285714285714284</v>
      </c>
      <c r="S110" s="156" t="s">
        <v>557</v>
      </c>
      <c r="T110" s="9">
        <v>26</v>
      </c>
      <c r="U110" s="17">
        <f t="shared" si="10"/>
        <v>0.74285714285714288</v>
      </c>
      <c r="W110" s="127"/>
      <c r="X110" s="159">
        <f t="shared" si="15"/>
        <v>0</v>
      </c>
      <c r="Y110" s="7">
        <f t="shared" si="16"/>
        <v>7</v>
      </c>
      <c r="Z110" s="22">
        <f t="shared" si="17"/>
        <v>10.5</v>
      </c>
    </row>
    <row r="111" spans="1:26" ht="45" hidden="1">
      <c r="A111" s="12">
        <f>'Merytoryczna-TU WPIS DANE'!A112</f>
        <v>109</v>
      </c>
      <c r="B111" s="28" t="str">
        <f>'Merytoryczna-TU WPIS DANE'!B112</f>
        <v>RPO/00529/08/7.1</v>
      </c>
      <c r="C111" s="12" t="str">
        <f>'Merytoryczna-TU WPIS DANE'!C112</f>
        <v>662/08</v>
      </c>
      <c r="D111" s="12" t="str">
        <f>'Merytoryczna-TU WPIS DANE'!D112</f>
        <v xml:space="preserve">Samodzielny Publiczny  Zakład Opieki Zdrowotnej w Sokołowie Podlaskim </v>
      </c>
      <c r="E111" s="12" t="str">
        <f>'Merytoryczna-TU WPIS DANE'!E112</f>
        <v>Modernizacja centralnej sterylizatorni i  kuchni w ramach programu dostosowawczego dla SP ZOZ  w Sokołowie Podlaskim w celu podniesienia jakości świadczonych usług medycznych.</v>
      </c>
      <c r="F111" s="12" t="str">
        <f>'Merytoryczna-TU WPIS DANE'!F112</f>
        <v>76</v>
      </c>
      <c r="G111" s="13" t="str">
        <f>'Merytoryczna-TU WPIS DANE'!U112</f>
        <v>PSiS</v>
      </c>
      <c r="H111" s="207">
        <f>'Merytoryczna-TU WPIS DANE'!H112</f>
        <v>4680663.42</v>
      </c>
      <c r="I111" s="207">
        <f>'Merytoryczna-TU WPIS DANE'!I112</f>
        <v>3978563.91</v>
      </c>
      <c r="J111" s="7">
        <v>35</v>
      </c>
      <c r="K111" s="18">
        <f t="shared" si="11"/>
        <v>0.68571428571428572</v>
      </c>
      <c r="L111" s="134" t="str">
        <f t="shared" si="12"/>
        <v>NIE</v>
      </c>
      <c r="M111" s="26">
        <f t="shared" si="13"/>
        <v>24</v>
      </c>
      <c r="N111" s="9" t="str">
        <f t="shared" si="14"/>
        <v>TAK</v>
      </c>
      <c r="P111" s="153" t="s">
        <v>555</v>
      </c>
      <c r="Q111" s="7">
        <v>21</v>
      </c>
      <c r="R111" s="15">
        <f t="shared" si="9"/>
        <v>0.6</v>
      </c>
      <c r="S111" s="156" t="s">
        <v>559</v>
      </c>
      <c r="T111" s="9">
        <v>27</v>
      </c>
      <c r="U111" s="17">
        <f t="shared" si="10"/>
        <v>0.77142857142857146</v>
      </c>
      <c r="W111" s="127"/>
      <c r="X111" s="159">
        <f t="shared" si="15"/>
        <v>0</v>
      </c>
      <c r="Y111" s="7">
        <f t="shared" si="16"/>
        <v>6</v>
      </c>
      <c r="Z111" s="22">
        <f t="shared" si="17"/>
        <v>10.5</v>
      </c>
    </row>
    <row r="112" spans="1:26" ht="33.75" hidden="1">
      <c r="A112" s="12">
        <f>'Merytoryczna-TU WPIS DANE'!A113</f>
        <v>110</v>
      </c>
      <c r="B112" s="28" t="str">
        <f>'Merytoryczna-TU WPIS DANE'!B113</f>
        <v>RPO/00534/08/7.1</v>
      </c>
      <c r="C112" s="12" t="str">
        <f>'Merytoryczna-TU WPIS DANE'!C113</f>
        <v>661/08</v>
      </c>
      <c r="D112" s="12" t="str">
        <f>'Merytoryczna-TU WPIS DANE'!D113</f>
        <v xml:space="preserve">SP ZOZ w Sokołowie Podlaskim </v>
      </c>
      <c r="E112" s="12" t="str">
        <f>'Merytoryczna-TU WPIS DANE'!E113</f>
        <v xml:space="preserve">Podniesienie jakości świadczonych usług medycznych poprzez zakup tomografu komputerowego dla SP ZOZ w Sokołowie Podlaskim </v>
      </c>
      <c r="F112" s="12" t="str">
        <f>'Merytoryczna-TU WPIS DANE'!F113</f>
        <v>76</v>
      </c>
      <c r="G112" s="13" t="str">
        <f>'Merytoryczna-TU WPIS DANE'!U113</f>
        <v>PSiS</v>
      </c>
      <c r="H112" s="207">
        <f>'Merytoryczna-TU WPIS DANE'!H113</f>
        <v>2616398</v>
      </c>
      <c r="I112" s="207">
        <f>'Merytoryczna-TU WPIS DANE'!I113</f>
        <v>2223938.2999999998</v>
      </c>
      <c r="J112" s="7">
        <v>35</v>
      </c>
      <c r="K112" s="18">
        <f t="shared" si="11"/>
        <v>0.78571428571428581</v>
      </c>
      <c r="L112" s="134" t="str">
        <f t="shared" si="12"/>
        <v>NIE</v>
      </c>
      <c r="M112" s="26">
        <f t="shared" si="13"/>
        <v>27.5</v>
      </c>
      <c r="N112" s="9" t="str">
        <f t="shared" si="14"/>
        <v>TAK</v>
      </c>
      <c r="P112" s="153" t="s">
        <v>555</v>
      </c>
      <c r="Q112" s="7">
        <v>26</v>
      </c>
      <c r="R112" s="15">
        <f t="shared" si="9"/>
        <v>0.74285714285714288</v>
      </c>
      <c r="S112" s="156" t="s">
        <v>559</v>
      </c>
      <c r="T112" s="9">
        <v>29</v>
      </c>
      <c r="U112" s="17">
        <f t="shared" si="10"/>
        <v>0.82857142857142863</v>
      </c>
      <c r="W112" s="127"/>
      <c r="X112" s="159">
        <f t="shared" si="15"/>
        <v>0</v>
      </c>
      <c r="Y112" s="7">
        <f t="shared" si="16"/>
        <v>3</v>
      </c>
      <c r="Z112" s="22">
        <f t="shared" si="17"/>
        <v>10.5</v>
      </c>
    </row>
    <row r="113" spans="1:26" ht="56.25" hidden="1">
      <c r="A113" s="12">
        <f>'Merytoryczna-TU WPIS DANE'!A114</f>
        <v>111</v>
      </c>
      <c r="B113" s="28" t="str">
        <f>'Merytoryczna-TU WPIS DANE'!B114</f>
        <v>RPO/00997/08/7.1</v>
      </c>
      <c r="C113" s="12" t="str">
        <f>'Merytoryczna-TU WPIS DANE'!C114</f>
        <v>1452/08</v>
      </c>
      <c r="D113" s="12" t="str">
        <f>'Merytoryczna-TU WPIS DANE'!D114</f>
        <v>Samodzielny Specjalistyczny Zespół Zakładów Opieki Zdrowotnej w Rudce*</v>
      </c>
      <c r="E113" s="12" t="str">
        <f>'Merytoryczna-TU WPIS DANE'!E114</f>
        <v>Przebudowa i moderniacja pomieszczeń Zakładu Diagnostyki Laboratoryjnej oraz oddziałów Pulmonologicznego i  Rehabilitacji w Samodzielnym Specjalistycznym  Zespole Zakladów  Opieki Zdrowotnej w Rudce</v>
      </c>
      <c r="F113" s="12" t="str">
        <f>'Merytoryczna-TU WPIS DANE'!F114</f>
        <v>76</v>
      </c>
      <c r="G113" s="13" t="str">
        <f>'Merytoryczna-TU WPIS DANE'!U114</f>
        <v>PSiS</v>
      </c>
      <c r="H113" s="207">
        <f>'Merytoryczna-TU WPIS DANE'!H114</f>
        <v>3734000</v>
      </c>
      <c r="I113" s="207">
        <f>'Merytoryczna-TU WPIS DANE'!I114</f>
        <v>3173900</v>
      </c>
      <c r="J113" s="7">
        <v>35</v>
      </c>
      <c r="K113" s="18">
        <f t="shared" si="11"/>
        <v>0.7142857142857143</v>
      </c>
      <c r="L113" s="134" t="str">
        <f t="shared" si="12"/>
        <v>NIE</v>
      </c>
      <c r="M113" s="26">
        <f t="shared" si="13"/>
        <v>25</v>
      </c>
      <c r="N113" s="9" t="str">
        <f t="shared" si="14"/>
        <v>TAK</v>
      </c>
      <c r="P113" s="153" t="s">
        <v>557</v>
      </c>
      <c r="Q113" s="7">
        <v>24</v>
      </c>
      <c r="R113" s="15">
        <f t="shared" si="9"/>
        <v>0.68571428571428572</v>
      </c>
      <c r="S113" s="156" t="s">
        <v>563</v>
      </c>
      <c r="T113" s="9">
        <v>26</v>
      </c>
      <c r="U113" s="17">
        <f t="shared" si="10"/>
        <v>0.74285714285714288</v>
      </c>
      <c r="W113" s="127"/>
      <c r="X113" s="159">
        <f t="shared" si="15"/>
        <v>0</v>
      </c>
      <c r="Y113" s="7">
        <f t="shared" si="16"/>
        <v>2</v>
      </c>
      <c r="Z113" s="22">
        <f t="shared" si="17"/>
        <v>10.5</v>
      </c>
    </row>
    <row r="114" spans="1:26" ht="56.25" hidden="1">
      <c r="A114" s="12">
        <f>'Merytoryczna-TU WPIS DANE'!A115</f>
        <v>112</v>
      </c>
      <c r="B114" s="28" t="str">
        <f>'Merytoryczna-TU WPIS DANE'!B115</f>
        <v>RPO/00548/08/7.1</v>
      </c>
      <c r="C114" s="12" t="str">
        <f>'Merytoryczna-TU WPIS DANE'!C115</f>
        <v>770/08</v>
      </c>
      <c r="D114" s="12" t="str">
        <f>'Merytoryczna-TU WPIS DANE'!D115</f>
        <v>Samodzielny Publiczny Zespół Zakładów Opieki Zdrowotnej  w Wyszkowie</v>
      </c>
      <c r="E114" s="12" t="str">
        <f>'Merytoryczna-TU WPIS DANE'!E115</f>
        <v>Zakup tomografu komputerowego dla Samodzielnego Publicznego Zespołu Zakładów Opieki Zdrowotnej w Wyszkowie</v>
      </c>
      <c r="F114" s="12" t="str">
        <f>'Merytoryczna-TU WPIS DANE'!F115</f>
        <v>76</v>
      </c>
      <c r="G114" s="13" t="str">
        <f>'Merytoryczna-TU WPIS DANE'!U115</f>
        <v>PSiS</v>
      </c>
      <c r="H114" s="207">
        <f>'Merytoryczna-TU WPIS DANE'!H115</f>
        <v>2168000</v>
      </c>
      <c r="I114" s="207">
        <f>'Merytoryczna-TU WPIS DANE'!I115</f>
        <v>1842800</v>
      </c>
      <c r="J114" s="7">
        <v>35</v>
      </c>
      <c r="K114" s="18">
        <f t="shared" si="11"/>
        <v>0.67142857142857149</v>
      </c>
      <c r="L114" s="134" t="str">
        <f t="shared" si="12"/>
        <v>NIE</v>
      </c>
      <c r="M114" s="26">
        <f t="shared" si="13"/>
        <v>23.5</v>
      </c>
      <c r="N114" s="9" t="str">
        <f t="shared" si="14"/>
        <v>TAK</v>
      </c>
      <c r="P114" s="153" t="s">
        <v>558</v>
      </c>
      <c r="Q114" s="7">
        <v>24</v>
      </c>
      <c r="R114" s="15">
        <f t="shared" si="9"/>
        <v>0.68571428571428572</v>
      </c>
      <c r="S114" s="156" t="s">
        <v>561</v>
      </c>
      <c r="T114" s="9">
        <v>23</v>
      </c>
      <c r="U114" s="17">
        <f t="shared" si="10"/>
        <v>0.65714285714285714</v>
      </c>
      <c r="W114" s="127"/>
      <c r="X114" s="159">
        <f t="shared" si="15"/>
        <v>0</v>
      </c>
      <c r="Y114" s="7">
        <f t="shared" si="16"/>
        <v>1</v>
      </c>
      <c r="Z114" s="22">
        <f t="shared" si="17"/>
        <v>10.5</v>
      </c>
    </row>
    <row r="115" spans="1:26" ht="56.25" hidden="1">
      <c r="A115" s="12">
        <f>'Merytoryczna-TU WPIS DANE'!A116</f>
        <v>113</v>
      </c>
      <c r="B115" s="28" t="str">
        <f>'Merytoryczna-TU WPIS DANE'!B116</f>
        <v>RPO/00549/08/7.1</v>
      </c>
      <c r="C115" s="12" t="str">
        <f>'Merytoryczna-TU WPIS DANE'!C116</f>
        <v>761/08</v>
      </c>
      <c r="D115" s="12" t="str">
        <f>'Merytoryczna-TU WPIS DANE'!D116</f>
        <v>Samodzielny Publiczny Zespół Zakładów Opieki Zdrowotnej w Wyszkowie</v>
      </c>
      <c r="E115" s="12" t="str">
        <f>'Merytoryczna-TU WPIS DANE'!E116</f>
        <v>Modernizacja oddziału chirurgii wraz z modernizacją sal operacyjno-zabiegowych w SP ZZOZ w Wyszkowie – etap II</v>
      </c>
      <c r="F115" s="12" t="str">
        <f>'Merytoryczna-TU WPIS DANE'!F116</f>
        <v>76</v>
      </c>
      <c r="G115" s="13" t="str">
        <f>'Merytoryczna-TU WPIS DANE'!U116</f>
        <v>PSiS</v>
      </c>
      <c r="H115" s="207">
        <f>'Merytoryczna-TU WPIS DANE'!H116</f>
        <v>2224208.17</v>
      </c>
      <c r="I115" s="207">
        <f>'Merytoryczna-TU WPIS DANE'!I116</f>
        <v>1890576.94</v>
      </c>
      <c r="J115" s="7">
        <v>35</v>
      </c>
      <c r="K115" s="18">
        <f t="shared" si="11"/>
        <v>0.62857142857142856</v>
      </c>
      <c r="L115" s="134" t="str">
        <f t="shared" si="12"/>
        <v>NIE</v>
      </c>
      <c r="M115" s="26">
        <f t="shared" si="13"/>
        <v>22</v>
      </c>
      <c r="N115" s="9" t="str">
        <f t="shared" si="14"/>
        <v>TAK</v>
      </c>
      <c r="P115" s="153" t="s">
        <v>558</v>
      </c>
      <c r="Q115" s="7">
        <v>24</v>
      </c>
      <c r="R115" s="15">
        <f t="shared" si="9"/>
        <v>0.68571428571428572</v>
      </c>
      <c r="S115" s="156" t="s">
        <v>561</v>
      </c>
      <c r="T115" s="9">
        <v>20</v>
      </c>
      <c r="U115" s="17">
        <f t="shared" si="10"/>
        <v>0.5714285714285714</v>
      </c>
      <c r="W115" s="127"/>
      <c r="X115" s="159">
        <f t="shared" si="15"/>
        <v>0</v>
      </c>
      <c r="Y115" s="7">
        <f t="shared" si="16"/>
        <v>4</v>
      </c>
      <c r="Z115" s="22">
        <f t="shared" si="17"/>
        <v>10.5</v>
      </c>
    </row>
    <row r="116" spans="1:26" ht="56.25" hidden="1">
      <c r="A116" s="12">
        <f>'Merytoryczna-TU WPIS DANE'!A117</f>
        <v>114</v>
      </c>
      <c r="B116" s="28" t="str">
        <f>'Merytoryczna-TU WPIS DANE'!B117</f>
        <v>RPO/00550/08/7.1</v>
      </c>
      <c r="C116" s="12" t="str">
        <f>'Merytoryczna-TU WPIS DANE'!C117</f>
        <v>737/08</v>
      </c>
      <c r="D116" s="12" t="str">
        <f>'Merytoryczna-TU WPIS DANE'!D117</f>
        <v>Samodzielny Publiczny Zespół Zakładów Opieki Zdrowotnej w Wyszkowie</v>
      </c>
      <c r="E116" s="12" t="str">
        <f>'Merytoryczna-TU WPIS DANE'!E117</f>
        <v>"Rozbudowa budynku Szpitala Powiatowego w Wyszkowie w celu świadczenia usług ochrony zdrowia zgodnie z obowiązującymi przepisami prawa"</v>
      </c>
      <c r="F116" s="12" t="str">
        <f>'Merytoryczna-TU WPIS DANE'!F117</f>
        <v>76</v>
      </c>
      <c r="G116" s="13" t="str">
        <f>'Merytoryczna-TU WPIS DANE'!U117</f>
        <v>PSiS</v>
      </c>
      <c r="H116" s="207">
        <f>'Merytoryczna-TU WPIS DANE'!H117</f>
        <v>20765429.68</v>
      </c>
      <c r="I116" s="207">
        <f>'Merytoryczna-TU WPIS DANE'!I117</f>
        <v>17650615.219999999</v>
      </c>
      <c r="J116" s="7">
        <v>35</v>
      </c>
      <c r="K116" s="18">
        <f t="shared" si="11"/>
        <v>0.5</v>
      </c>
      <c r="L116" s="134" t="str">
        <f t="shared" si="12"/>
        <v>NIE</v>
      </c>
      <c r="M116" s="26">
        <f t="shared" si="13"/>
        <v>17.5</v>
      </c>
      <c r="N116" s="9" t="str">
        <f t="shared" si="14"/>
        <v>TAK</v>
      </c>
      <c r="P116" s="153" t="s">
        <v>558</v>
      </c>
      <c r="Q116" s="7">
        <v>20</v>
      </c>
      <c r="R116" s="15">
        <f t="shared" si="9"/>
        <v>0.5714285714285714</v>
      </c>
      <c r="S116" s="156" t="s">
        <v>561</v>
      </c>
      <c r="T116" s="9">
        <v>15</v>
      </c>
      <c r="U116" s="17">
        <f t="shared" si="10"/>
        <v>0.42857142857142855</v>
      </c>
      <c r="W116" s="127"/>
      <c r="X116" s="159">
        <f t="shared" si="15"/>
        <v>0</v>
      </c>
      <c r="Y116" s="7">
        <f t="shared" si="16"/>
        <v>5</v>
      </c>
      <c r="Z116" s="22">
        <f t="shared" si="17"/>
        <v>10.5</v>
      </c>
    </row>
    <row r="117" spans="1:26" ht="56.25" hidden="1">
      <c r="A117" s="12">
        <f>'Merytoryczna-TU WPIS DANE'!A118</f>
        <v>115</v>
      </c>
      <c r="B117" s="28" t="str">
        <f>'Merytoryczna-TU WPIS DANE'!B118</f>
        <v>RPO/00530/08/7.1</v>
      </c>
      <c r="C117" s="12" t="str">
        <f>'Merytoryczna-TU WPIS DANE'!C118</f>
        <v>548/08</v>
      </c>
      <c r="D117" s="12" t="str">
        <f>'Merytoryczna-TU WPIS DANE'!D118</f>
        <v>Samodzielny Publiczny Zespół Zakładów Opieki Zdrowotnej w Przasnyszu</v>
      </c>
      <c r="E117" s="12" t="str">
        <f>'Merytoryczna-TU WPIS DANE'!E118</f>
        <v>Zapewnienie  właściwych warunków diagnostyczno-leczniczo-rehabilitacyjnych pacjentom Szpitala w Przasnyszu poprzez jego dostosowanie do obowiązujących przepisów prawa</v>
      </c>
      <c r="F117" s="12" t="str">
        <f>'Merytoryczna-TU WPIS DANE'!F118</f>
        <v>76</v>
      </c>
      <c r="G117" s="13" t="str">
        <f>'Merytoryczna-TU WPIS DANE'!U118</f>
        <v>PSiS</v>
      </c>
      <c r="H117" s="207">
        <f>'Merytoryczna-TU WPIS DANE'!H118</f>
        <v>2900000</v>
      </c>
      <c r="I117" s="207">
        <f>'Merytoryczna-TU WPIS DANE'!I118</f>
        <v>2464999.9900000002</v>
      </c>
      <c r="J117" s="7">
        <v>35</v>
      </c>
      <c r="K117" s="18">
        <f t="shared" si="11"/>
        <v>0.7</v>
      </c>
      <c r="L117" s="134" t="str">
        <f t="shared" si="12"/>
        <v>NIE</v>
      </c>
      <c r="M117" s="26">
        <f t="shared" si="13"/>
        <v>24.5</v>
      </c>
      <c r="N117" s="9" t="str">
        <f t="shared" si="14"/>
        <v>TAK</v>
      </c>
      <c r="P117" s="153" t="s">
        <v>557</v>
      </c>
      <c r="Q117" s="7">
        <v>24</v>
      </c>
      <c r="R117" s="15">
        <f t="shared" si="9"/>
        <v>0.68571428571428572</v>
      </c>
      <c r="S117" s="156" t="s">
        <v>563</v>
      </c>
      <c r="T117" s="9">
        <v>25</v>
      </c>
      <c r="U117" s="17">
        <f t="shared" si="10"/>
        <v>0.7142857142857143</v>
      </c>
      <c r="W117" s="127"/>
      <c r="X117" s="159">
        <f t="shared" si="15"/>
        <v>0</v>
      </c>
      <c r="Y117" s="7">
        <f t="shared" si="16"/>
        <v>1</v>
      </c>
      <c r="Z117" s="22">
        <f t="shared" si="17"/>
        <v>10.5</v>
      </c>
    </row>
    <row r="118" spans="1:26" ht="56.25" hidden="1">
      <c r="A118" s="12">
        <f>'Merytoryczna-TU WPIS DANE'!A119</f>
        <v>116</v>
      </c>
      <c r="B118" s="28" t="str">
        <f>'Merytoryczna-TU WPIS DANE'!B119</f>
        <v>RPO/00533/08/7.1</v>
      </c>
      <c r="C118" s="12" t="str">
        <f>'Merytoryczna-TU WPIS DANE'!C119</f>
        <v>551/08</v>
      </c>
      <c r="D118" s="12" t="str">
        <f>'Merytoryczna-TU WPIS DANE'!D119</f>
        <v>Samodzielny Publiczny Zespół Zakładów Opieki Zdrowotnej w Przasnyszu</v>
      </c>
      <c r="E118" s="12" t="str">
        <f>'Merytoryczna-TU WPIS DANE'!E119</f>
        <v>Dostosowanie pomieszczeń dla potrzeb Oddziału Psychiatrycznego wraz z poprawą warunków pobytu i leczenia pacjentów Oddziału Wewnętrznego SP ZZOZ w Przasnyszu</v>
      </c>
      <c r="F118" s="12" t="str">
        <f>'Merytoryczna-TU WPIS DANE'!F119</f>
        <v>76</v>
      </c>
      <c r="G118" s="13" t="str">
        <f>'Merytoryczna-TU WPIS DANE'!U119</f>
        <v>PSiS</v>
      </c>
      <c r="H118" s="207">
        <f>'Merytoryczna-TU WPIS DANE'!H119</f>
        <v>2800000</v>
      </c>
      <c r="I118" s="207">
        <f>'Merytoryczna-TU WPIS DANE'!I119</f>
        <v>2379999.9900000002</v>
      </c>
      <c r="J118" s="7">
        <v>35</v>
      </c>
      <c r="K118" s="18">
        <f t="shared" si="11"/>
        <v>0.7</v>
      </c>
      <c r="L118" s="134" t="str">
        <f t="shared" si="12"/>
        <v>NIE</v>
      </c>
      <c r="M118" s="26">
        <f t="shared" si="13"/>
        <v>24.5</v>
      </c>
      <c r="N118" s="9" t="str">
        <f t="shared" si="14"/>
        <v>TAK</v>
      </c>
      <c r="P118" s="153" t="s">
        <v>557</v>
      </c>
      <c r="Q118" s="7">
        <v>24</v>
      </c>
      <c r="R118" s="15">
        <f t="shared" si="9"/>
        <v>0.68571428571428572</v>
      </c>
      <c r="S118" s="156" t="s">
        <v>563</v>
      </c>
      <c r="T118" s="9">
        <v>25</v>
      </c>
      <c r="U118" s="17">
        <f t="shared" si="10"/>
        <v>0.7142857142857143</v>
      </c>
      <c r="W118" s="127"/>
      <c r="X118" s="159">
        <f t="shared" si="15"/>
        <v>0</v>
      </c>
      <c r="Y118" s="7">
        <f t="shared" si="16"/>
        <v>1</v>
      </c>
      <c r="Z118" s="22">
        <f t="shared" si="17"/>
        <v>10.5</v>
      </c>
    </row>
    <row r="119" spans="1:26" ht="56.25" hidden="1">
      <c r="A119" s="12">
        <f>'Merytoryczna-TU WPIS DANE'!A120</f>
        <v>117</v>
      </c>
      <c r="B119" s="28" t="str">
        <f>'Merytoryczna-TU WPIS DANE'!B120</f>
        <v>RPO/00531/08/7.1</v>
      </c>
      <c r="C119" s="12" t="str">
        <f>'Merytoryczna-TU WPIS DANE'!C120</f>
        <v>552/08</v>
      </c>
      <c r="D119" s="12" t="str">
        <f>'Merytoryczna-TU WPIS DANE'!D120</f>
        <v>Samodzielny Publiczny Zespół Zakładów Opieki Zdrowotnej w Przasnyszu</v>
      </c>
      <c r="E119" s="12" t="str">
        <f>'Merytoryczna-TU WPIS DANE'!E120</f>
        <v>Poprawa i rozszerzenie zakresu świadczeń rehabilitacji ambulatoryjnej w SP ZZOZ w Przasnyszu</v>
      </c>
      <c r="F119" s="12" t="str">
        <f>'Merytoryczna-TU WPIS DANE'!F120</f>
        <v>76</v>
      </c>
      <c r="G119" s="13" t="str">
        <f>'Merytoryczna-TU WPIS DANE'!U120</f>
        <v>PSiS</v>
      </c>
      <c r="H119" s="207">
        <f>'Merytoryczna-TU WPIS DANE'!H120</f>
        <v>7500000</v>
      </c>
      <c r="I119" s="207">
        <f>'Merytoryczna-TU WPIS DANE'!I120</f>
        <v>6375000</v>
      </c>
      <c r="J119" s="7">
        <v>35</v>
      </c>
      <c r="K119" s="18">
        <f t="shared" si="11"/>
        <v>0.72857142857142865</v>
      </c>
      <c r="L119" s="134" t="str">
        <f t="shared" si="12"/>
        <v>NIE</v>
      </c>
      <c r="M119" s="26">
        <f t="shared" si="13"/>
        <v>25.5</v>
      </c>
      <c r="N119" s="9" t="str">
        <f t="shared" si="14"/>
        <v>TAK</v>
      </c>
      <c r="P119" s="153" t="s">
        <v>557</v>
      </c>
      <c r="Q119" s="7">
        <v>24</v>
      </c>
      <c r="R119" s="15">
        <f t="shared" si="9"/>
        <v>0.68571428571428572</v>
      </c>
      <c r="S119" s="156" t="s">
        <v>563</v>
      </c>
      <c r="T119" s="9">
        <v>27</v>
      </c>
      <c r="U119" s="17">
        <f t="shared" si="10"/>
        <v>0.77142857142857146</v>
      </c>
      <c r="W119" s="127"/>
      <c r="X119" s="159">
        <f t="shared" si="15"/>
        <v>0</v>
      </c>
      <c r="Y119" s="7">
        <f t="shared" si="16"/>
        <v>3</v>
      </c>
      <c r="Z119" s="22">
        <f t="shared" si="17"/>
        <v>10.5</v>
      </c>
    </row>
    <row r="120" spans="1:26" ht="56.25" hidden="1">
      <c r="A120" s="12">
        <f>'Merytoryczna-TU WPIS DANE'!A121</f>
        <v>118</v>
      </c>
      <c r="B120" s="28" t="str">
        <f>'Merytoryczna-TU WPIS DANE'!B121</f>
        <v>RPO/00532/08/7.1</v>
      </c>
      <c r="C120" s="12" t="str">
        <f>'Merytoryczna-TU WPIS DANE'!C121</f>
        <v>549/08</v>
      </c>
      <c r="D120" s="12" t="str">
        <f>'Merytoryczna-TU WPIS DANE'!D121</f>
        <v>Samodzielny Publiczny Zespół Zakładów Opieki Zdrowotnej w Przasnyszu</v>
      </c>
      <c r="E120" s="12" t="str">
        <f>'Merytoryczna-TU WPIS DANE'!E121</f>
        <v>Rozszerzenie świadczeń dla społeczeństwa poprzez doposażenie bloku operacyjnego, pracowni diagnostycznej i oddziałów szpitalnych w nowoczesny sprzęt i aparaturę medyczną w SP ZZOZ w Przasnyszu</v>
      </c>
      <c r="F120" s="12" t="str">
        <f>'Merytoryczna-TU WPIS DANE'!F121</f>
        <v>76</v>
      </c>
      <c r="G120" s="13" t="str">
        <f>'Merytoryczna-TU WPIS DANE'!U121</f>
        <v>PSiS</v>
      </c>
      <c r="H120" s="207">
        <f>'Merytoryczna-TU WPIS DANE'!H121</f>
        <v>4099999.99</v>
      </c>
      <c r="I120" s="207">
        <f>'Merytoryczna-TU WPIS DANE'!I121</f>
        <v>3484999.99</v>
      </c>
      <c r="J120" s="7">
        <v>35</v>
      </c>
      <c r="K120" s="18">
        <f t="shared" si="11"/>
        <v>0.7</v>
      </c>
      <c r="L120" s="134" t="str">
        <f t="shared" si="12"/>
        <v>NIE</v>
      </c>
      <c r="M120" s="26">
        <f t="shared" si="13"/>
        <v>24.5</v>
      </c>
      <c r="N120" s="9" t="str">
        <f t="shared" si="14"/>
        <v>TAK</v>
      </c>
      <c r="P120" s="153" t="s">
        <v>557</v>
      </c>
      <c r="Q120" s="7">
        <v>24</v>
      </c>
      <c r="R120" s="15">
        <f t="shared" si="9"/>
        <v>0.68571428571428572</v>
      </c>
      <c r="S120" s="156" t="s">
        <v>563</v>
      </c>
      <c r="T120" s="9">
        <v>25</v>
      </c>
      <c r="U120" s="17">
        <f t="shared" si="10"/>
        <v>0.7142857142857143</v>
      </c>
      <c r="W120" s="127"/>
      <c r="X120" s="159">
        <f t="shared" si="15"/>
        <v>0</v>
      </c>
      <c r="Y120" s="7">
        <f t="shared" si="16"/>
        <v>1</v>
      </c>
      <c r="Z120" s="22">
        <f t="shared" si="17"/>
        <v>10.5</v>
      </c>
    </row>
    <row r="121" spans="1:26" ht="33.75" hidden="1">
      <c r="A121" s="12">
        <f>'Merytoryczna-TU WPIS DANE'!A122</f>
        <v>119</v>
      </c>
      <c r="B121" s="28" t="str">
        <f>'Merytoryczna-TU WPIS DANE'!B122</f>
        <v>RPO/00783/08/7.1</v>
      </c>
      <c r="C121" s="12" t="str">
        <f>'Merytoryczna-TU WPIS DANE'!C122</f>
        <v>1697/08</v>
      </c>
      <c r="D121" s="12" t="str">
        <f>'Merytoryczna-TU WPIS DANE'!D122</f>
        <v>Specjalistyczny Szpital Wojewódzki w Ciechanowie</v>
      </c>
      <c r="E121" s="12" t="str">
        <f>'Merytoryczna-TU WPIS DANE'!E122</f>
        <v>Poprawa jakości usług medycznych w zakresie rehabilitacji poprzez modernizację obiektu Specjalistycznego Szpitala Wojewódzkiego w Ciechanowie przy ul Okrzei</v>
      </c>
      <c r="F121" s="12" t="str">
        <f>'Merytoryczna-TU WPIS DANE'!F122</f>
        <v>76</v>
      </c>
      <c r="G121" s="13" t="str">
        <f>'Merytoryczna-TU WPIS DANE'!U122</f>
        <v>PSiS</v>
      </c>
      <c r="H121" s="207">
        <f>'Merytoryczna-TU WPIS DANE'!H122</f>
        <v>9159248</v>
      </c>
      <c r="I121" s="207">
        <f>'Merytoryczna-TU WPIS DANE'!I122</f>
        <v>7785360</v>
      </c>
      <c r="J121" s="7">
        <v>35</v>
      </c>
      <c r="K121" s="18">
        <f t="shared" si="11"/>
        <v>0.62857142857142856</v>
      </c>
      <c r="L121" s="134" t="str">
        <f t="shared" si="12"/>
        <v>TAK</v>
      </c>
      <c r="M121" s="26" t="str">
        <f t="shared" si="13"/>
        <v>III oceniający</v>
      </c>
      <c r="N121" s="9" t="str">
        <f t="shared" si="14"/>
        <v>TAK</v>
      </c>
      <c r="P121" s="153" t="s">
        <v>559</v>
      </c>
      <c r="Q121" s="7">
        <v>28</v>
      </c>
      <c r="R121" s="15">
        <f t="shared" si="9"/>
        <v>0.8</v>
      </c>
      <c r="S121" s="156" t="s">
        <v>561</v>
      </c>
      <c r="T121" s="9">
        <v>17</v>
      </c>
      <c r="U121" s="17">
        <v>0.17</v>
      </c>
      <c r="V121" s="130" t="s">
        <v>563</v>
      </c>
      <c r="W121" s="127">
        <v>22</v>
      </c>
      <c r="X121" s="159">
        <f t="shared" si="15"/>
        <v>0.62857142857142856</v>
      </c>
      <c r="Y121" s="7">
        <f t="shared" si="16"/>
        <v>11</v>
      </c>
      <c r="Z121" s="22">
        <f t="shared" si="17"/>
        <v>10.5</v>
      </c>
    </row>
    <row r="122" spans="1:26" ht="33.75" hidden="1">
      <c r="A122" s="12">
        <f>'Merytoryczna-TU WPIS DANE'!A123</f>
        <v>120</v>
      </c>
      <c r="B122" s="28" t="str">
        <f>'Merytoryczna-TU WPIS DANE'!B123</f>
        <v>RPO/00781/08/7.1</v>
      </c>
      <c r="C122" s="12" t="str">
        <f>'Merytoryczna-TU WPIS DANE'!C123</f>
        <v>1672/08</v>
      </c>
      <c r="D122" s="12" t="str">
        <f>'Merytoryczna-TU WPIS DANE'!D123</f>
        <v>Specjalistyczny Szpital Wojewódzki w Ciechanowie</v>
      </c>
      <c r="E122" s="12" t="str">
        <f>'Merytoryczna-TU WPIS DANE'!E123</f>
        <v>Rozbudowa i modernizacja Oddziału Anestezjologii i Intensywnej Terapii</v>
      </c>
      <c r="F122" s="12" t="str">
        <f>'Merytoryczna-TU WPIS DANE'!F123</f>
        <v>76</v>
      </c>
      <c r="G122" s="13" t="str">
        <f>'Merytoryczna-TU WPIS DANE'!U123</f>
        <v>PSiS</v>
      </c>
      <c r="H122" s="207">
        <f>'Merytoryczna-TU WPIS DANE'!H123</f>
        <v>6405000</v>
      </c>
      <c r="I122" s="207">
        <f>'Merytoryczna-TU WPIS DANE'!I123</f>
        <v>5444250</v>
      </c>
      <c r="J122" s="7">
        <v>35</v>
      </c>
      <c r="K122" s="18">
        <f t="shared" si="11"/>
        <v>0.7142857142857143</v>
      </c>
      <c r="L122" s="134" t="str">
        <f t="shared" si="12"/>
        <v>TAK</v>
      </c>
      <c r="M122" s="26" t="str">
        <f t="shared" si="13"/>
        <v>III oceniający</v>
      </c>
      <c r="N122" s="9" t="str">
        <f t="shared" si="14"/>
        <v>TAK</v>
      </c>
      <c r="P122" s="153" t="s">
        <v>559</v>
      </c>
      <c r="Q122" s="7">
        <v>33</v>
      </c>
      <c r="R122" s="15">
        <f t="shared" si="9"/>
        <v>0.94285714285714284</v>
      </c>
      <c r="S122" s="156" t="s">
        <v>561</v>
      </c>
      <c r="T122" s="9">
        <v>17</v>
      </c>
      <c r="U122" s="17">
        <f t="shared" si="10"/>
        <v>0.48571428571428571</v>
      </c>
      <c r="V122" s="130" t="s">
        <v>560</v>
      </c>
      <c r="W122" s="127">
        <v>25</v>
      </c>
      <c r="X122" s="159">
        <f t="shared" si="15"/>
        <v>0.7142857142857143</v>
      </c>
      <c r="Y122" s="7">
        <f t="shared" si="16"/>
        <v>16</v>
      </c>
      <c r="Z122" s="22">
        <f t="shared" si="17"/>
        <v>10.5</v>
      </c>
    </row>
    <row r="123" spans="1:26" ht="33.75" hidden="1">
      <c r="A123" s="12">
        <f>'Merytoryczna-TU WPIS DANE'!A124</f>
        <v>121</v>
      </c>
      <c r="B123" s="28" t="str">
        <f>'Merytoryczna-TU WPIS DANE'!B124</f>
        <v>RPO/00779/08/7.1</v>
      </c>
      <c r="C123" s="12" t="str">
        <f>'Merytoryczna-TU WPIS DANE'!C124</f>
        <v>1676/08</v>
      </c>
      <c r="D123" s="12" t="str">
        <f>'Merytoryczna-TU WPIS DANE'!D124</f>
        <v>Specjalistyczny Szpital Wojewódzki w Ciechanowie.</v>
      </c>
      <c r="E123" s="12" t="str">
        <f>'Merytoryczna-TU WPIS DANE'!E124</f>
        <v>Dostosowanie Specjalistycznego Szpitala Wojewódzkiego w Ciechanowie do standardów Unii Europejskiej</v>
      </c>
      <c r="F123" s="12" t="str">
        <f>'Merytoryczna-TU WPIS DANE'!F124</f>
        <v>76</v>
      </c>
      <c r="G123" s="13" t="str">
        <f>'Merytoryczna-TU WPIS DANE'!U124</f>
        <v>PSiS</v>
      </c>
      <c r="H123" s="207">
        <f>'Merytoryczna-TU WPIS DANE'!H124</f>
        <v>16300000</v>
      </c>
      <c r="I123" s="207">
        <f>'Merytoryczna-TU WPIS DANE'!I124</f>
        <v>13855000</v>
      </c>
      <c r="J123" s="7">
        <v>35</v>
      </c>
      <c r="K123" s="18">
        <f t="shared" si="11"/>
        <v>0.8</v>
      </c>
      <c r="L123" s="134" t="str">
        <f t="shared" si="12"/>
        <v>NIE</v>
      </c>
      <c r="M123" s="26">
        <f t="shared" si="13"/>
        <v>28</v>
      </c>
      <c r="N123" s="9" t="str">
        <f t="shared" si="14"/>
        <v>TAK</v>
      </c>
      <c r="P123" s="153" t="s">
        <v>559</v>
      </c>
      <c r="Q123" s="7">
        <v>33</v>
      </c>
      <c r="R123" s="15">
        <f t="shared" si="9"/>
        <v>0.94285714285714284</v>
      </c>
      <c r="S123" s="156" t="s">
        <v>561</v>
      </c>
      <c r="T123" s="9">
        <v>23</v>
      </c>
      <c r="U123" s="17">
        <f t="shared" si="10"/>
        <v>0.65714285714285714</v>
      </c>
      <c r="W123" s="127"/>
      <c r="X123" s="159">
        <f t="shared" si="15"/>
        <v>0</v>
      </c>
      <c r="Y123" s="7">
        <f t="shared" si="16"/>
        <v>10</v>
      </c>
      <c r="Z123" s="22">
        <f t="shared" si="17"/>
        <v>10.5</v>
      </c>
    </row>
    <row r="124" spans="1:26" ht="67.5" hidden="1">
      <c r="A124" s="12">
        <f>'Merytoryczna-TU WPIS DANE'!A125</f>
        <v>122</v>
      </c>
      <c r="B124" s="28" t="str">
        <f>'Merytoryczna-TU WPIS DANE'!B125</f>
        <v>RPO/01135/08/7.1</v>
      </c>
      <c r="C124" s="12" t="str">
        <f>'Merytoryczna-TU WPIS DANE'!C125</f>
        <v>1734/08</v>
      </c>
      <c r="D124" s="12" t="str">
        <f>'Merytoryczna-TU WPIS DANE'!D125</f>
        <v>Szpital Dziecięcy im. prof. dr. med. Jana Bogdanowicza Samodzielny Publiczny Zakład Opieki Zdrowotnej</v>
      </c>
      <c r="E124" s="12" t="str">
        <f>'Merytoryczna-TU WPIS DANE'!E125</f>
        <v>Zakup sprzętu medycznego dla szpitala dziecięcego w Warszawie</v>
      </c>
      <c r="F124" s="12" t="str">
        <f>'Merytoryczna-TU WPIS DANE'!F125</f>
        <v>76</v>
      </c>
      <c r="G124" s="13" t="str">
        <f>'Merytoryczna-TU WPIS DANE'!U125</f>
        <v>PSiS</v>
      </c>
      <c r="H124" s="207">
        <f>'Merytoryczna-TU WPIS DANE'!H125</f>
        <v>3999800</v>
      </c>
      <c r="I124" s="207">
        <f>'Merytoryczna-TU WPIS DANE'!I125</f>
        <v>3399830</v>
      </c>
      <c r="J124" s="7">
        <v>35</v>
      </c>
      <c r="K124" s="18">
        <f t="shared" si="11"/>
        <v>0.64285714285714279</v>
      </c>
      <c r="L124" s="134" t="str">
        <f t="shared" si="12"/>
        <v>NIE</v>
      </c>
      <c r="M124" s="26">
        <f t="shared" si="13"/>
        <v>22.5</v>
      </c>
      <c r="N124" s="9" t="str">
        <f t="shared" si="14"/>
        <v>TAK</v>
      </c>
      <c r="P124" s="153" t="s">
        <v>558</v>
      </c>
      <c r="Q124" s="7">
        <v>23</v>
      </c>
      <c r="R124" s="15">
        <f t="shared" si="9"/>
        <v>0.65714285714285714</v>
      </c>
      <c r="S124" s="156" t="s">
        <v>557</v>
      </c>
      <c r="T124" s="9">
        <v>22</v>
      </c>
      <c r="U124" s="17">
        <f t="shared" si="10"/>
        <v>0.62857142857142856</v>
      </c>
      <c r="W124" s="127"/>
      <c r="X124" s="159">
        <f t="shared" si="15"/>
        <v>0</v>
      </c>
      <c r="Y124" s="7">
        <f t="shared" si="16"/>
        <v>1</v>
      </c>
      <c r="Z124" s="22">
        <f t="shared" si="17"/>
        <v>10.5</v>
      </c>
    </row>
    <row r="125" spans="1:26" ht="74.25" hidden="1" customHeight="1">
      <c r="A125" s="12">
        <f>'Merytoryczna-TU WPIS DANE'!A126</f>
        <v>123</v>
      </c>
      <c r="B125" s="28" t="str">
        <f>'Merytoryczna-TU WPIS DANE'!B126</f>
        <v>RPO/00241/08/7.1</v>
      </c>
      <c r="C125" s="12" t="str">
        <f>'Merytoryczna-TU WPIS DANE'!C126</f>
        <v>175/08</v>
      </c>
      <c r="D125" s="12" t="str">
        <f>'Merytoryczna-TU WPIS DANE'!D126</f>
        <v>SP ZOZ w Mławie</v>
      </c>
      <c r="E125" s="12" t="str">
        <f>'Merytoryczna-TU WPIS DANE'!E126</f>
        <v>Rozbudowa i doposażenie do wymogów prawa oddziałów szpitalnych wraz z blokiem operacyjnym Szpitala SP ZOZ w Mławie</v>
      </c>
      <c r="F125" s="12" t="str">
        <f>'Merytoryczna-TU WPIS DANE'!F126</f>
        <v>76</v>
      </c>
      <c r="G125" s="13" t="str">
        <f>'Merytoryczna-TU WPIS DANE'!U126</f>
        <v>PSiS</v>
      </c>
      <c r="H125" s="207">
        <f>'Merytoryczna-TU WPIS DANE'!H126</f>
        <v>16469945.73</v>
      </c>
      <c r="I125" s="207">
        <f>'Merytoryczna-TU WPIS DANE'!I126</f>
        <v>13999453.869999999</v>
      </c>
      <c r="J125" s="7">
        <v>35</v>
      </c>
      <c r="K125" s="18">
        <f t="shared" si="11"/>
        <v>0.7</v>
      </c>
      <c r="L125" s="134" t="str">
        <f t="shared" si="12"/>
        <v>NIE</v>
      </c>
      <c r="M125" s="26">
        <f t="shared" si="13"/>
        <v>24.5</v>
      </c>
      <c r="N125" s="9" t="str">
        <f t="shared" si="14"/>
        <v>TAK</v>
      </c>
      <c r="P125" s="153" t="s">
        <v>558</v>
      </c>
      <c r="Q125" s="7">
        <v>26</v>
      </c>
      <c r="R125" s="15">
        <f t="shared" si="9"/>
        <v>0.74285714285714288</v>
      </c>
      <c r="S125" s="156" t="s">
        <v>563</v>
      </c>
      <c r="T125" s="9">
        <v>23</v>
      </c>
      <c r="U125" s="17">
        <f t="shared" si="10"/>
        <v>0.65714285714285714</v>
      </c>
      <c r="W125" s="127"/>
      <c r="X125" s="159">
        <f t="shared" si="15"/>
        <v>0</v>
      </c>
      <c r="Y125" s="7">
        <f t="shared" si="16"/>
        <v>3</v>
      </c>
      <c r="Z125" s="22">
        <f t="shared" si="17"/>
        <v>10.5</v>
      </c>
    </row>
    <row r="126" spans="1:26" ht="90" hidden="1">
      <c r="A126" s="12">
        <f>'Merytoryczna-TU WPIS DANE'!A127</f>
        <v>124</v>
      </c>
      <c r="B126" s="28" t="str">
        <f>'Merytoryczna-TU WPIS DANE'!B127</f>
        <v>RPO/00539/08/7.1</v>
      </c>
      <c r="C126" s="12" t="str">
        <f>'Merytoryczna-TU WPIS DANE'!C127</f>
        <v>577/08</v>
      </c>
      <c r="D126" s="12" t="str">
        <f>'Merytoryczna-TU WPIS DANE'!D127</f>
        <v xml:space="preserve">Szpital Ginekologiczno – Położniczy im. Świętej Rodziny – Samodzielny Publiczny Zakład Opieki Zdrowotnej w Warszawie </v>
      </c>
      <c r="E126" s="12" t="str">
        <f>'Merytoryczna-TU WPIS DANE'!E127</f>
        <v xml:space="preserve">Rozbudowa i modernizacja Szpitala im. Świetej Rodziny  </v>
      </c>
      <c r="F126" s="12" t="str">
        <f>'Merytoryczna-TU WPIS DANE'!F127</f>
        <v>76</v>
      </c>
      <c r="G126" s="13" t="str">
        <f>'Merytoryczna-TU WPIS DANE'!U127</f>
        <v>PSiS</v>
      </c>
      <c r="H126" s="207">
        <f>'Merytoryczna-TU WPIS DANE'!H127</f>
        <v>34666410.140000001</v>
      </c>
      <c r="I126" s="207">
        <f>'Merytoryczna-TU WPIS DANE'!I127</f>
        <v>29466448.600000001</v>
      </c>
      <c r="J126" s="7">
        <v>35</v>
      </c>
      <c r="K126" s="18">
        <f t="shared" si="11"/>
        <v>0.84285714285714286</v>
      </c>
      <c r="L126" s="134" t="str">
        <f t="shared" si="12"/>
        <v>NIE</v>
      </c>
      <c r="M126" s="26">
        <f t="shared" si="13"/>
        <v>29.5</v>
      </c>
      <c r="N126" s="9" t="str">
        <f t="shared" si="14"/>
        <v>TAK</v>
      </c>
      <c r="P126" s="153" t="s">
        <v>561</v>
      </c>
      <c r="Q126" s="7">
        <v>31</v>
      </c>
      <c r="R126" s="15">
        <f t="shared" si="9"/>
        <v>0.88571428571428568</v>
      </c>
      <c r="S126" s="156" t="s">
        <v>559</v>
      </c>
      <c r="T126" s="9">
        <v>28</v>
      </c>
      <c r="U126" s="17">
        <f t="shared" si="10"/>
        <v>0.8</v>
      </c>
      <c r="W126" s="127"/>
      <c r="X126" s="159">
        <f t="shared" si="15"/>
        <v>0</v>
      </c>
      <c r="Y126" s="7">
        <f t="shared" si="16"/>
        <v>3</v>
      </c>
      <c r="Z126" s="22">
        <f t="shared" si="17"/>
        <v>10.5</v>
      </c>
    </row>
    <row r="127" spans="1:26" ht="33.75" hidden="1">
      <c r="A127" s="12">
        <f>'Merytoryczna-TU WPIS DANE'!A128</f>
        <v>125</v>
      </c>
      <c r="B127" s="28" t="str">
        <f>'Merytoryczna-TU WPIS DANE'!B128</f>
        <v>RPO/00630/08/7.1</v>
      </c>
      <c r="C127" s="12" t="str">
        <f>'Merytoryczna-TU WPIS DANE'!C128</f>
        <v>1095/08</v>
      </c>
      <c r="D127" s="12" t="str">
        <f>'Merytoryczna-TU WPIS DANE'!D128</f>
        <v>Szpital Grochowski im. R. Masztaka SPZOZ</v>
      </c>
      <c r="E127" s="12" t="str">
        <f>'Merytoryczna-TU WPIS DANE'!E128</f>
        <v>Przebudowa i modernizacja Szpitala Grochowskiego – Pawilon VI</v>
      </c>
      <c r="F127" s="12" t="str">
        <f>'Merytoryczna-TU WPIS DANE'!F128</f>
        <v>76</v>
      </c>
      <c r="G127" s="13" t="str">
        <f>'Merytoryczna-TU WPIS DANE'!U128</f>
        <v>PSiS</v>
      </c>
      <c r="H127" s="207">
        <f>'Merytoryczna-TU WPIS DANE'!H128</f>
        <v>7684648.0300000003</v>
      </c>
      <c r="I127" s="207">
        <f>'Merytoryczna-TU WPIS DANE'!I128</f>
        <v>6531950.8200000003</v>
      </c>
      <c r="J127" s="7">
        <v>35</v>
      </c>
      <c r="K127" s="18">
        <f t="shared" si="11"/>
        <v>0.75714285714285712</v>
      </c>
      <c r="L127" s="134" t="str">
        <f t="shared" si="12"/>
        <v>NIE</v>
      </c>
      <c r="M127" s="26">
        <f t="shared" si="13"/>
        <v>26.5</v>
      </c>
      <c r="N127" s="9" t="str">
        <f t="shared" si="14"/>
        <v>TAK</v>
      </c>
      <c r="P127" s="153" t="s">
        <v>555</v>
      </c>
      <c r="Q127" s="7">
        <v>26</v>
      </c>
      <c r="R127" s="15">
        <f t="shared" si="9"/>
        <v>0.74285714285714288</v>
      </c>
      <c r="S127" s="156" t="s">
        <v>561</v>
      </c>
      <c r="T127" s="9">
        <v>27</v>
      </c>
      <c r="U127" s="17">
        <f t="shared" si="10"/>
        <v>0.77142857142857146</v>
      </c>
      <c r="W127" s="127"/>
      <c r="X127" s="159">
        <f t="shared" si="15"/>
        <v>0</v>
      </c>
      <c r="Y127" s="7">
        <f t="shared" si="16"/>
        <v>1</v>
      </c>
      <c r="Z127" s="22">
        <f t="shared" si="17"/>
        <v>10.5</v>
      </c>
    </row>
    <row r="128" spans="1:26" ht="45" hidden="1">
      <c r="A128" s="12">
        <f>'Merytoryczna-TU WPIS DANE'!A129</f>
        <v>126</v>
      </c>
      <c r="B128" s="28" t="str">
        <f>'Merytoryczna-TU WPIS DANE'!B129</f>
        <v xml:space="preserve">RPO/01010/08/7.1 </v>
      </c>
      <c r="C128" s="12" t="str">
        <f>'Merytoryczna-TU WPIS DANE'!C129</f>
        <v>1109/08</v>
      </c>
      <c r="D128" s="12" t="str">
        <f>'Merytoryczna-TU WPIS DANE'!D129</f>
        <v>Szpital Kolejowy im. dr med. Włodzimierza Roeflera SP ZOZ w Pruszkowie</v>
      </c>
      <c r="E128" s="12" t="str">
        <f>'Merytoryczna-TU WPIS DANE'!E129</f>
        <v>Podniesienie jakości świadczonych usług medycznych poprzez rozbudowę budynku Szpitala Kolejowego SP ZOZ w Pruszkowie”</v>
      </c>
      <c r="F128" s="12" t="str">
        <f>'Merytoryczna-TU WPIS DANE'!F129</f>
        <v>76</v>
      </c>
      <c r="G128" s="13" t="str">
        <f>'Merytoryczna-TU WPIS DANE'!U129</f>
        <v>PSiS</v>
      </c>
      <c r="H128" s="207">
        <f>'Merytoryczna-TU WPIS DANE'!H129</f>
        <v>14040000</v>
      </c>
      <c r="I128" s="207">
        <f>'Merytoryczna-TU WPIS DANE'!I129</f>
        <v>11934000</v>
      </c>
      <c r="J128" s="7">
        <v>35</v>
      </c>
      <c r="K128" s="18">
        <f t="shared" si="11"/>
        <v>0.62857142857142856</v>
      </c>
      <c r="L128" s="134" t="str">
        <f t="shared" si="12"/>
        <v>NIE</v>
      </c>
      <c r="M128" s="26">
        <f t="shared" si="13"/>
        <v>22</v>
      </c>
      <c r="N128" s="9" t="str">
        <f t="shared" si="14"/>
        <v>TAK</v>
      </c>
      <c r="P128" s="153" t="s">
        <v>555</v>
      </c>
      <c r="Q128" s="7">
        <v>20</v>
      </c>
      <c r="R128" s="15">
        <f t="shared" si="9"/>
        <v>0.5714285714285714</v>
      </c>
      <c r="S128" s="156" t="s">
        <v>559</v>
      </c>
      <c r="T128" s="9">
        <v>24</v>
      </c>
      <c r="U128" s="17">
        <f t="shared" si="10"/>
        <v>0.68571428571428572</v>
      </c>
      <c r="W128" s="127"/>
      <c r="X128" s="159">
        <f t="shared" si="15"/>
        <v>0</v>
      </c>
      <c r="Y128" s="7">
        <f t="shared" si="16"/>
        <v>4</v>
      </c>
      <c r="Z128" s="22">
        <f t="shared" si="17"/>
        <v>10.5</v>
      </c>
    </row>
    <row r="129" spans="1:26" ht="45" hidden="1">
      <c r="A129" s="12">
        <f>'Merytoryczna-TU WPIS DANE'!A130</f>
        <v>127</v>
      </c>
      <c r="B129" s="28" t="str">
        <f>'Merytoryczna-TU WPIS DANE'!B130</f>
        <v xml:space="preserve">RPO/01014/08/7.1 </v>
      </c>
      <c r="C129" s="12" t="str">
        <f>'Merytoryczna-TU WPIS DANE'!C130</f>
        <v>1016/08</v>
      </c>
      <c r="D129" s="12" t="str">
        <f>'Merytoryczna-TU WPIS DANE'!D130</f>
        <v>Szpital Kolejowy im. dr med. Włodzimierza Roeflera SP ZOZ w Pruszkowie</v>
      </c>
      <c r="E129" s="12" t="str">
        <f>'Merytoryczna-TU WPIS DANE'!E130</f>
        <v>Modernizacja pracowni radiologicznej w Szpitalu Kolejowym SP ZOZ w Pruszkowie”</v>
      </c>
      <c r="F129" s="12" t="str">
        <f>'Merytoryczna-TU WPIS DANE'!F130</f>
        <v>76</v>
      </c>
      <c r="G129" s="13" t="str">
        <f>'Merytoryczna-TU WPIS DANE'!U130</f>
        <v>PSiS</v>
      </c>
      <c r="H129" s="207">
        <f>'Merytoryczna-TU WPIS DANE'!H130</f>
        <v>3411300</v>
      </c>
      <c r="I129" s="207">
        <f>'Merytoryczna-TU WPIS DANE'!I130</f>
        <v>2899605</v>
      </c>
      <c r="J129" s="7">
        <v>35</v>
      </c>
      <c r="K129" s="18">
        <f t="shared" si="11"/>
        <v>0.68571428571428572</v>
      </c>
      <c r="L129" s="134" t="str">
        <f t="shared" si="12"/>
        <v>NIE</v>
      </c>
      <c r="M129" s="26">
        <f t="shared" si="13"/>
        <v>24</v>
      </c>
      <c r="N129" s="9" t="str">
        <f t="shared" si="14"/>
        <v>TAK</v>
      </c>
      <c r="P129" s="153" t="s">
        <v>555</v>
      </c>
      <c r="Q129" s="7">
        <v>23</v>
      </c>
      <c r="R129" s="15">
        <f t="shared" si="9"/>
        <v>0.65714285714285714</v>
      </c>
      <c r="S129" s="156" t="s">
        <v>559</v>
      </c>
      <c r="T129" s="9">
        <v>25</v>
      </c>
      <c r="U129" s="17">
        <f t="shared" si="10"/>
        <v>0.7142857142857143</v>
      </c>
      <c r="W129" s="127"/>
      <c r="X129" s="159">
        <f t="shared" si="15"/>
        <v>0</v>
      </c>
      <c r="Y129" s="7">
        <f t="shared" si="16"/>
        <v>2</v>
      </c>
      <c r="Z129" s="22">
        <f t="shared" si="17"/>
        <v>10.5</v>
      </c>
    </row>
    <row r="130" spans="1:26" ht="45" hidden="1">
      <c r="A130" s="12">
        <f>'Merytoryczna-TU WPIS DANE'!A131</f>
        <v>128</v>
      </c>
      <c r="B130" s="28" t="str">
        <f>'Merytoryczna-TU WPIS DANE'!B131</f>
        <v xml:space="preserve">RPO/01016/08/7.1 </v>
      </c>
      <c r="C130" s="12" t="str">
        <f>'Merytoryczna-TU WPIS DANE'!C131</f>
        <v>1015/08</v>
      </c>
      <c r="D130" s="12" t="str">
        <f>'Merytoryczna-TU WPIS DANE'!D131</f>
        <v>Szpital Kolejowy im. dr med. Włodzimierza Roeflera SP ZOZ w Pruszkowie</v>
      </c>
      <c r="E130" s="12" t="str">
        <f>'Merytoryczna-TU WPIS DANE'!E131</f>
        <v>Zakup nowoczesnego sprzętu dla pracowni histopatologii Szpitala Kolejowego SP ZOZ w Pruszkowie</v>
      </c>
      <c r="F130" s="12" t="str">
        <f>'Merytoryczna-TU WPIS DANE'!F131</f>
        <v>76</v>
      </c>
      <c r="G130" s="13" t="str">
        <f>'Merytoryczna-TU WPIS DANE'!U131</f>
        <v>PSiS</v>
      </c>
      <c r="H130" s="207">
        <f>'Merytoryczna-TU WPIS DANE'!H131</f>
        <v>292000</v>
      </c>
      <c r="I130" s="207">
        <f>'Merytoryczna-TU WPIS DANE'!I131</f>
        <v>248200</v>
      </c>
      <c r="J130" s="7">
        <v>35</v>
      </c>
      <c r="K130" s="18">
        <f t="shared" si="11"/>
        <v>0.6</v>
      </c>
      <c r="L130" s="134" t="str">
        <f t="shared" si="12"/>
        <v>NIE</v>
      </c>
      <c r="M130" s="26">
        <f t="shared" si="13"/>
        <v>21</v>
      </c>
      <c r="N130" s="9" t="str">
        <f t="shared" si="14"/>
        <v>TAK</v>
      </c>
      <c r="P130" s="153" t="s">
        <v>555</v>
      </c>
      <c r="Q130" s="7">
        <v>20</v>
      </c>
      <c r="R130" s="15">
        <f t="shared" si="9"/>
        <v>0.5714285714285714</v>
      </c>
      <c r="S130" s="156" t="s">
        <v>559</v>
      </c>
      <c r="T130" s="9">
        <v>22</v>
      </c>
      <c r="U130" s="17">
        <f t="shared" si="10"/>
        <v>0.62857142857142856</v>
      </c>
      <c r="W130" s="127"/>
      <c r="X130" s="159">
        <f t="shared" si="15"/>
        <v>0</v>
      </c>
      <c r="Y130" s="7">
        <f t="shared" si="16"/>
        <v>2</v>
      </c>
      <c r="Z130" s="22">
        <f t="shared" si="17"/>
        <v>10.5</v>
      </c>
    </row>
    <row r="131" spans="1:26" ht="112.5" hidden="1">
      <c r="A131" s="12">
        <f>'Merytoryczna-TU WPIS DANE'!A132</f>
        <v>129</v>
      </c>
      <c r="B131" s="28" t="str">
        <f>'Merytoryczna-TU WPIS DANE'!B132</f>
        <v>RPO/01303/08/7.1</v>
      </c>
      <c r="C131" s="12" t="str">
        <f>'Merytoryczna-TU WPIS DANE'!C132</f>
        <v>1379/08</v>
      </c>
      <c r="D131" s="12" t="str">
        <f>'Merytoryczna-TU WPIS DANE'!D132</f>
        <v>Wojewódzki Samodzielny Psychiatryczny Zespół Publicznych Zakładów Opieki Zdrowotnej im. prof. dr Jana Mazurkiewicza w Pruszkowie (Szpital Tworkowski)</v>
      </c>
      <c r="E131" s="12" t="str">
        <f>'Merytoryczna-TU WPIS DANE'!E132</f>
        <v>Kompleksowa modernizacja Oddziału Przyjęciowego z izbą Przyjęć Szpitala Tworkowskiego w Pruszkowie</v>
      </c>
      <c r="F131" s="12" t="str">
        <f>'Merytoryczna-TU WPIS DANE'!F132</f>
        <v>76</v>
      </c>
      <c r="G131" s="13" t="str">
        <f>'Merytoryczna-TU WPIS DANE'!U132</f>
        <v>PSiS</v>
      </c>
      <c r="H131" s="207">
        <f>'Merytoryczna-TU WPIS DANE'!H132</f>
        <v>19546397.030000001</v>
      </c>
      <c r="I131" s="207">
        <f>'Merytoryczna-TU WPIS DANE'!I132</f>
        <v>16614437.460000001</v>
      </c>
      <c r="J131" s="7">
        <v>35</v>
      </c>
      <c r="K131" s="18">
        <f t="shared" si="11"/>
        <v>0.75714285714285712</v>
      </c>
      <c r="L131" s="134" t="str">
        <f t="shared" si="12"/>
        <v>NIE</v>
      </c>
      <c r="M131" s="26">
        <f t="shared" si="13"/>
        <v>26.5</v>
      </c>
      <c r="N131" s="9" t="str">
        <f t="shared" si="14"/>
        <v>TAK</v>
      </c>
      <c r="P131" s="153" t="s">
        <v>558</v>
      </c>
      <c r="Q131" s="7">
        <v>27</v>
      </c>
      <c r="R131" s="15">
        <f t="shared" ref="R131:R159" si="18">Q131/J131</f>
        <v>0.77142857142857146</v>
      </c>
      <c r="S131" s="156" t="s">
        <v>563</v>
      </c>
      <c r="T131" s="9">
        <v>26</v>
      </c>
      <c r="U131" s="17">
        <f t="shared" ref="U131:U217" si="19">T131/J131</f>
        <v>0.74285714285714288</v>
      </c>
      <c r="W131" s="127"/>
      <c r="X131" s="159">
        <f t="shared" si="15"/>
        <v>0</v>
      </c>
      <c r="Y131" s="7">
        <f t="shared" si="16"/>
        <v>1</v>
      </c>
      <c r="Z131" s="22">
        <f t="shared" si="17"/>
        <v>10.5</v>
      </c>
    </row>
    <row r="132" spans="1:26" ht="112.5" hidden="1">
      <c r="A132" s="12">
        <f>'Merytoryczna-TU WPIS DANE'!A133</f>
        <v>130</v>
      </c>
      <c r="B132" s="28" t="str">
        <f>'Merytoryczna-TU WPIS DANE'!B133</f>
        <v>RPO/01304/08/7.1</v>
      </c>
      <c r="C132" s="12" t="str">
        <f>'Merytoryczna-TU WPIS DANE'!C133</f>
        <v>1371/08</v>
      </c>
      <c r="D132" s="12" t="str">
        <f>'Merytoryczna-TU WPIS DANE'!D133</f>
        <v>Wojewódzki Samodzielny Psychiatryczny Zespół Publicznych Zakładów Opieki Zdrowotnej im. prof. dr Jana Mazurkiewicza w Pruszkowie (Szpital Tworkowski)</v>
      </c>
      <c r="E132" s="12" t="str">
        <f>'Merytoryczna-TU WPIS DANE'!E133</f>
        <v>Przystosowanie byłego budynku gospodarczo - technicznego na cele medyczne (etap I ) - utworzenie Centrum Radiologii oraz Oddziału VIIA Ogólnopsychiatrycznego wraz z zakupem aparatury medycznej w Szpitalu Tworkowskim w Pruszkowie</v>
      </c>
      <c r="F132" s="12" t="str">
        <f>'Merytoryczna-TU WPIS DANE'!F133</f>
        <v>76</v>
      </c>
      <c r="G132" s="13" t="str">
        <f>'Merytoryczna-TU WPIS DANE'!U133</f>
        <v>PSiS</v>
      </c>
      <c r="H132" s="207">
        <f>'Merytoryczna-TU WPIS DANE'!H133</f>
        <v>25897190.710000001</v>
      </c>
      <c r="I132" s="207">
        <f>'Merytoryczna-TU WPIS DANE'!I133</f>
        <v>22012612.100000001</v>
      </c>
      <c r="J132" s="7">
        <v>35</v>
      </c>
      <c r="K132" s="18">
        <f t="shared" ref="K132:K178" si="20">IF(L132="tak",X132,(R132+U132)/2)</f>
        <v>0.77142857142857146</v>
      </c>
      <c r="L132" s="134" t="str">
        <f t="shared" ref="L132:L178" si="21">IF(OR(AND(R132&lt;60%,U132&lt;60%),AND(R132&gt;=60%,U132&lt;60%,Y132&lt;Z132),AND(R132&gt;=60%,U132&gt;=60%,Y132&lt;Z132),AND(R132&lt;60%,U132&gt;=60%,Y132&lt;Z132)),"NIE","TAK")</f>
        <v>NIE</v>
      </c>
      <c r="M132" s="26">
        <f t="shared" ref="M132:M176" si="22">IF(L132="NIE",(Q132+T132)/2,"III oceniający")</f>
        <v>27</v>
      </c>
      <c r="N132" s="9" t="str">
        <f t="shared" ref="N132:N178" si="23">IF(K132&gt;=30%,"TAK","NIE")</f>
        <v>TAK</v>
      </c>
      <c r="P132" s="153" t="s">
        <v>558</v>
      </c>
      <c r="Q132" s="7">
        <v>28</v>
      </c>
      <c r="R132" s="15">
        <f t="shared" si="18"/>
        <v>0.8</v>
      </c>
      <c r="S132" s="156" t="s">
        <v>563</v>
      </c>
      <c r="T132" s="9">
        <v>26</v>
      </c>
      <c r="U132" s="17">
        <f t="shared" si="19"/>
        <v>0.74285714285714288</v>
      </c>
      <c r="W132" s="127"/>
      <c r="X132" s="159">
        <f t="shared" ref="X132:X224" si="24">W132/J132</f>
        <v>0</v>
      </c>
      <c r="Y132" s="7">
        <f t="shared" ref="Y132:Y224" si="25">IF((Q132-T132)&gt;=0,(Q132-T132),(Q132-T132)*(-1))</f>
        <v>2</v>
      </c>
      <c r="Z132" s="22">
        <f t="shared" ref="Z132:Z224" si="26">J132*30%</f>
        <v>10.5</v>
      </c>
    </row>
    <row r="133" spans="1:26" ht="56.25" hidden="1">
      <c r="A133" s="12">
        <f>'Merytoryczna-TU WPIS DANE'!A134</f>
        <v>131</v>
      </c>
      <c r="B133" s="28" t="str">
        <f>'Merytoryczna-TU WPIS DANE'!B134</f>
        <v>RPO/00237/08/7.1</v>
      </c>
      <c r="C133" s="12" t="str">
        <f>'Merytoryczna-TU WPIS DANE'!C134</f>
        <v>475/08</v>
      </c>
      <c r="D133" s="12" t="str">
        <f>'Merytoryczna-TU WPIS DANE'!D134</f>
        <v>Szpital Wolski im. dr Anny Gostyńskiej Samodzielny Publiczny Zakład Opieki Zdrowotnej</v>
      </c>
      <c r="E133" s="12" t="str">
        <f>'Merytoryczna-TU WPIS DANE'!E134</f>
        <v>Modernizacja Pawilonu Nr 6 na potrzeby Wolskiego Centrum Zdrowia Psychicznego</v>
      </c>
      <c r="F133" s="12" t="str">
        <f>'Merytoryczna-TU WPIS DANE'!F134</f>
        <v>76</v>
      </c>
      <c r="G133" s="13" t="str">
        <f>'Merytoryczna-TU WPIS DANE'!U134</f>
        <v>PSiS</v>
      </c>
      <c r="H133" s="207">
        <f>'Merytoryczna-TU WPIS DANE'!H134</f>
        <v>13597049.23</v>
      </c>
      <c r="I133" s="207">
        <f>'Merytoryczna-TU WPIS DANE'!I134</f>
        <v>11557491.85</v>
      </c>
      <c r="J133" s="7">
        <v>35</v>
      </c>
      <c r="K133" s="18">
        <f t="shared" si="20"/>
        <v>0.75714285714285712</v>
      </c>
      <c r="L133" s="134" t="str">
        <f t="shared" si="21"/>
        <v>NIE</v>
      </c>
      <c r="M133" s="26">
        <f t="shared" si="22"/>
        <v>26.5</v>
      </c>
      <c r="N133" s="9" t="str">
        <f t="shared" si="23"/>
        <v>TAK</v>
      </c>
      <c r="P133" s="153" t="s">
        <v>557</v>
      </c>
      <c r="Q133" s="7">
        <v>26</v>
      </c>
      <c r="R133" s="15">
        <f t="shared" si="18"/>
        <v>0.74285714285714288</v>
      </c>
      <c r="S133" s="156" t="s">
        <v>555</v>
      </c>
      <c r="T133" s="9">
        <v>27</v>
      </c>
      <c r="U133" s="17">
        <f t="shared" si="19"/>
        <v>0.77142857142857146</v>
      </c>
      <c r="W133" s="127"/>
      <c r="X133" s="159">
        <f t="shared" si="24"/>
        <v>0</v>
      </c>
      <c r="Y133" s="7">
        <f t="shared" si="25"/>
        <v>1</v>
      </c>
      <c r="Z133" s="22">
        <f t="shared" si="26"/>
        <v>10.5</v>
      </c>
    </row>
    <row r="134" spans="1:26" ht="56.25" hidden="1">
      <c r="A134" s="12">
        <f>'Merytoryczna-TU WPIS DANE'!A135</f>
        <v>132</v>
      </c>
      <c r="B134" s="28" t="str">
        <f>'Merytoryczna-TU WPIS DANE'!B135</f>
        <v>RPO/00238/08/7.1</v>
      </c>
      <c r="C134" s="12" t="str">
        <f>'Merytoryczna-TU WPIS DANE'!C135</f>
        <v>481/08</v>
      </c>
      <c r="D134" s="12" t="str">
        <f>'Merytoryczna-TU WPIS DANE'!D135</f>
        <v>Szpital Wolski im. dr Anny Gostyńskiej Samodzielny Publiczny Zakład Opieki Zdrowotnej</v>
      </c>
      <c r="E134" s="12" t="str">
        <f>'Merytoryczna-TU WPIS DANE'!E135</f>
        <v>Modernizacja Zakładu Diagnostyki Obrazowej Szpitala Wolskiego</v>
      </c>
      <c r="F134" s="12" t="str">
        <f>'Merytoryczna-TU WPIS DANE'!F135</f>
        <v>76</v>
      </c>
      <c r="G134" s="13" t="str">
        <f>'Merytoryczna-TU WPIS DANE'!U135</f>
        <v>PSiS</v>
      </c>
      <c r="H134" s="207">
        <f>'Merytoryczna-TU WPIS DANE'!H135</f>
        <v>2988947.34</v>
      </c>
      <c r="I134" s="207">
        <f>'Merytoryczna-TU WPIS DANE'!I135</f>
        <v>2540605.2400000002</v>
      </c>
      <c r="J134" s="7">
        <v>35</v>
      </c>
      <c r="K134" s="18">
        <f t="shared" si="20"/>
        <v>0.77142857142857146</v>
      </c>
      <c r="L134" s="134" t="str">
        <f t="shared" si="21"/>
        <v>NIE</v>
      </c>
      <c r="M134" s="26">
        <f t="shared" si="22"/>
        <v>27</v>
      </c>
      <c r="N134" s="9" t="str">
        <f t="shared" si="23"/>
        <v>TAK</v>
      </c>
      <c r="P134" s="153" t="s">
        <v>557</v>
      </c>
      <c r="Q134" s="7">
        <v>27</v>
      </c>
      <c r="R134" s="15">
        <f t="shared" si="18"/>
        <v>0.77142857142857146</v>
      </c>
      <c r="S134" s="156" t="s">
        <v>555</v>
      </c>
      <c r="T134" s="9">
        <v>27</v>
      </c>
      <c r="U134" s="17">
        <f t="shared" si="19"/>
        <v>0.77142857142857146</v>
      </c>
      <c r="W134" s="127"/>
      <c r="X134" s="159">
        <f t="shared" si="24"/>
        <v>0</v>
      </c>
      <c r="Y134" s="7">
        <f t="shared" si="25"/>
        <v>0</v>
      </c>
      <c r="Z134" s="22">
        <f t="shared" si="26"/>
        <v>10.5</v>
      </c>
    </row>
    <row r="135" spans="1:26" ht="45" hidden="1">
      <c r="A135" s="12">
        <f>'Merytoryczna-TU WPIS DANE'!A136</f>
        <v>133</v>
      </c>
      <c r="B135" s="28" t="str">
        <f>'Merytoryczna-TU WPIS DANE'!B136</f>
        <v>RPO/01120/08/7.1</v>
      </c>
      <c r="C135" s="12" t="str">
        <f>'Merytoryczna-TU WPIS DANE'!C136</f>
        <v>1413/08</v>
      </c>
      <c r="D135" s="12" t="str">
        <f>'Merytoryczna-TU WPIS DANE'!D136</f>
        <v>Wojewódzki Szpital Chirurgii Urazowej Św. Anny w Warszawie</v>
      </c>
      <c r="E135" s="12" t="str">
        <f>'Merytoryczna-TU WPIS DANE'!E136</f>
        <v xml:space="preserve">Rozbudowa i modernizacja Wojewódzkiego Szpitala Chirurgii Urazowej Św. Anny w Warszawie. </v>
      </c>
      <c r="F135" s="12" t="str">
        <f>'Merytoryczna-TU WPIS DANE'!F136</f>
        <v>76</v>
      </c>
      <c r="G135" s="13" t="str">
        <f>'Merytoryczna-TU WPIS DANE'!U136</f>
        <v>PSiS</v>
      </c>
      <c r="H135" s="207">
        <f>'Merytoryczna-TU WPIS DANE'!H136</f>
        <v>118760000</v>
      </c>
      <c r="I135" s="207">
        <f>'Merytoryczna-TU WPIS DANE'!I136</f>
        <v>100946000</v>
      </c>
      <c r="J135" s="7">
        <v>35</v>
      </c>
      <c r="K135" s="18">
        <f t="shared" si="20"/>
        <v>0.7857142857142857</v>
      </c>
      <c r="L135" s="134" t="str">
        <f t="shared" si="21"/>
        <v>NIE</v>
      </c>
      <c r="M135" s="26">
        <f t="shared" si="22"/>
        <v>27.5</v>
      </c>
      <c r="N135" s="9" t="str">
        <f t="shared" si="23"/>
        <v>TAK</v>
      </c>
      <c r="P135" s="153" t="s">
        <v>559</v>
      </c>
      <c r="Q135" s="7">
        <v>31</v>
      </c>
      <c r="R135" s="15">
        <f t="shared" si="18"/>
        <v>0.88571428571428568</v>
      </c>
      <c r="S135" s="156" t="s">
        <v>557</v>
      </c>
      <c r="T135" s="9">
        <v>24</v>
      </c>
      <c r="U135" s="17">
        <f t="shared" si="19"/>
        <v>0.68571428571428572</v>
      </c>
      <c r="W135" s="127"/>
      <c r="X135" s="159">
        <f t="shared" si="24"/>
        <v>0</v>
      </c>
      <c r="Y135" s="7">
        <f t="shared" si="25"/>
        <v>7</v>
      </c>
      <c r="Z135" s="22">
        <f t="shared" si="26"/>
        <v>10.5</v>
      </c>
    </row>
    <row r="136" spans="1:26" ht="33.75" hidden="1">
      <c r="A136" s="12">
        <f>'Merytoryczna-TU WPIS DANE'!A137</f>
        <v>134</v>
      </c>
      <c r="B136" s="28" t="str">
        <f>'Merytoryczna-TU WPIS DANE'!B137</f>
        <v>RPO/00954/08/7.1</v>
      </c>
      <c r="C136" s="12" t="str">
        <f>'Merytoryczna-TU WPIS DANE'!C137</f>
        <v>1260/08</v>
      </c>
      <c r="D136" s="12" t="str">
        <f>'Merytoryczna-TU WPIS DANE'!D137</f>
        <v>Wojewódzki Szpital Bródnowski SPZOZ</v>
      </c>
      <c r="E136" s="12" t="str">
        <f>'Merytoryczna-TU WPIS DANE'!E137</f>
        <v>Zakup gamma kamery hybrydowej SPECT CT dla zakładu Medycyny Nuklearnej i Rezonansu Magnetycznego Wojewódzkiego Szpitala Bródnowskiego</v>
      </c>
      <c r="F136" s="12" t="str">
        <f>'Merytoryczna-TU WPIS DANE'!F137</f>
        <v>76</v>
      </c>
      <c r="G136" s="13" t="str">
        <f>'Merytoryczna-TU WPIS DANE'!U137</f>
        <v>PSiS</v>
      </c>
      <c r="H136" s="207">
        <f>'Merytoryczna-TU WPIS DANE'!H137</f>
        <v>3888252.15</v>
      </c>
      <c r="I136" s="207">
        <f>'Merytoryczna-TU WPIS DANE'!I137</f>
        <v>3302464.33</v>
      </c>
      <c r="J136" s="7">
        <v>35</v>
      </c>
      <c r="K136" s="18">
        <f t="shared" si="20"/>
        <v>0.75714285714285712</v>
      </c>
      <c r="L136" s="134" t="str">
        <f t="shared" si="21"/>
        <v>NIE</v>
      </c>
      <c r="M136" s="26">
        <f t="shared" si="22"/>
        <v>26.5</v>
      </c>
      <c r="N136" s="9" t="str">
        <f t="shared" si="23"/>
        <v>TAK</v>
      </c>
      <c r="P136" s="153" t="s">
        <v>561</v>
      </c>
      <c r="Q136" s="7">
        <v>25</v>
      </c>
      <c r="R136" s="15">
        <f t="shared" si="18"/>
        <v>0.7142857142857143</v>
      </c>
      <c r="S136" s="156" t="s">
        <v>558</v>
      </c>
      <c r="T136" s="9">
        <v>28</v>
      </c>
      <c r="U136" s="17">
        <f t="shared" si="19"/>
        <v>0.8</v>
      </c>
      <c r="W136" s="127"/>
      <c r="X136" s="159">
        <f t="shared" si="24"/>
        <v>0</v>
      </c>
      <c r="Y136" s="7">
        <f t="shared" si="25"/>
        <v>3</v>
      </c>
      <c r="Z136" s="22">
        <f t="shared" si="26"/>
        <v>10.5</v>
      </c>
    </row>
    <row r="137" spans="1:26" ht="22.5" hidden="1">
      <c r="A137" s="12">
        <f>'Merytoryczna-TU WPIS DANE'!A138</f>
        <v>135</v>
      </c>
      <c r="B137" s="28" t="str">
        <f>'Merytoryczna-TU WPIS DANE'!B138</f>
        <v>RPO/00956/08/7.1</v>
      </c>
      <c r="C137" s="12" t="str">
        <f>'Merytoryczna-TU WPIS DANE'!C138</f>
        <v>1261/08</v>
      </c>
      <c r="D137" s="12" t="str">
        <f>'Merytoryczna-TU WPIS DANE'!D138</f>
        <v>Wojewódzki Szpital Bródnowski SPZOZ</v>
      </c>
      <c r="E137" s="12" t="str">
        <f>'Merytoryczna-TU WPIS DANE'!E138</f>
        <v>Zakup angiografu do badań naczyniowych dla Wojewódzkiego Szpitala Bródnowskiego</v>
      </c>
      <c r="F137" s="12" t="str">
        <f>'Merytoryczna-TU WPIS DANE'!F138</f>
        <v>76</v>
      </c>
      <c r="G137" s="13" t="str">
        <f>'Merytoryczna-TU WPIS DANE'!U138</f>
        <v>PSiS</v>
      </c>
      <c r="H137" s="207">
        <f>'Merytoryczna-TU WPIS DANE'!H138</f>
        <v>5796469.6699999999</v>
      </c>
      <c r="I137" s="207">
        <f>'Merytoryczna-TU WPIS DANE'!I138</f>
        <v>4926999.22</v>
      </c>
      <c r="J137" s="7">
        <v>35</v>
      </c>
      <c r="K137" s="18">
        <f t="shared" si="20"/>
        <v>0.77142857142857146</v>
      </c>
      <c r="L137" s="134" t="str">
        <f t="shared" si="21"/>
        <v>NIE</v>
      </c>
      <c r="M137" s="26">
        <f t="shared" si="22"/>
        <v>27</v>
      </c>
      <c r="N137" s="9" t="str">
        <f t="shared" si="23"/>
        <v>TAK</v>
      </c>
      <c r="P137" s="153" t="s">
        <v>561</v>
      </c>
      <c r="Q137" s="7">
        <v>25</v>
      </c>
      <c r="R137" s="15">
        <f t="shared" si="18"/>
        <v>0.7142857142857143</v>
      </c>
      <c r="S137" s="156" t="s">
        <v>558</v>
      </c>
      <c r="T137" s="9">
        <v>29</v>
      </c>
      <c r="U137" s="17">
        <f t="shared" si="19"/>
        <v>0.82857142857142863</v>
      </c>
      <c r="W137" s="127"/>
      <c r="X137" s="159">
        <f t="shared" si="24"/>
        <v>0</v>
      </c>
      <c r="Y137" s="7">
        <f t="shared" si="25"/>
        <v>4</v>
      </c>
      <c r="Z137" s="22">
        <f t="shared" si="26"/>
        <v>10.5</v>
      </c>
    </row>
    <row r="138" spans="1:26" ht="45" hidden="1">
      <c r="A138" s="12">
        <f>'Merytoryczna-TU WPIS DANE'!A139</f>
        <v>136</v>
      </c>
      <c r="B138" s="28" t="str">
        <f>'Merytoryczna-TU WPIS DANE'!B139</f>
        <v>RPO/01113/08/7.1</v>
      </c>
      <c r="C138" s="12" t="str">
        <f>'Merytoryczna-TU WPIS DANE'!C139</f>
        <v>1551/08</v>
      </c>
      <c r="D138" s="12" t="str">
        <f>'Merytoryczna-TU WPIS DANE'!D139</f>
        <v>Wojewódzki Szpital Specjalistyczny w Siedlcach.</v>
      </c>
      <c r="E138" s="12" t="str">
        <f>'Merytoryczna-TU WPIS DANE'!E139</f>
        <v>"Zwiększenie poziomu bezpieczeństwa i poprawa zdolności do wykonywania usług medycznych w WSS w Siedlcach, poprzez rozbudowę infrastruktury kubaturowej oraz zakup nowego wyposażenia do Centralnej Sterylizatorni"</v>
      </c>
      <c r="F138" s="12" t="str">
        <f>'Merytoryczna-TU WPIS DANE'!F139</f>
        <v>76</v>
      </c>
      <c r="G138" s="13" t="str">
        <f>'Merytoryczna-TU WPIS DANE'!U139</f>
        <v>PSiS</v>
      </c>
      <c r="H138" s="207">
        <f>'Merytoryczna-TU WPIS DANE'!H139</f>
        <v>8312612</v>
      </c>
      <c r="I138" s="207">
        <f>'Merytoryczna-TU WPIS DANE'!I139</f>
        <v>7065720.2000000002</v>
      </c>
      <c r="J138" s="7">
        <v>35</v>
      </c>
      <c r="K138" s="18">
        <f t="shared" si="20"/>
        <v>0.58571428571428563</v>
      </c>
      <c r="L138" s="134" t="str">
        <f t="shared" si="21"/>
        <v>NIE</v>
      </c>
      <c r="M138" s="26">
        <f t="shared" si="22"/>
        <v>20.5</v>
      </c>
      <c r="N138" s="9" t="str">
        <f t="shared" si="23"/>
        <v>TAK</v>
      </c>
      <c r="P138" s="153" t="s">
        <v>563</v>
      </c>
      <c r="Q138" s="7">
        <v>19</v>
      </c>
      <c r="R138" s="15">
        <f t="shared" si="18"/>
        <v>0.54285714285714282</v>
      </c>
      <c r="S138" s="156" t="s">
        <v>561</v>
      </c>
      <c r="T138" s="9">
        <v>22</v>
      </c>
      <c r="U138" s="17">
        <f t="shared" si="19"/>
        <v>0.62857142857142856</v>
      </c>
      <c r="W138" s="127"/>
      <c r="X138" s="159">
        <f t="shared" si="24"/>
        <v>0</v>
      </c>
      <c r="Y138" s="7">
        <f t="shared" si="25"/>
        <v>3</v>
      </c>
      <c r="Z138" s="22">
        <f t="shared" si="26"/>
        <v>10.5</v>
      </c>
    </row>
    <row r="139" spans="1:26" ht="33.75" hidden="1">
      <c r="A139" s="12">
        <f>'Merytoryczna-TU WPIS DANE'!A140</f>
        <v>137</v>
      </c>
      <c r="B139" s="28" t="str">
        <f>'Merytoryczna-TU WPIS DANE'!B140</f>
        <v xml:space="preserve">RPO/01319/08/7.1 </v>
      </c>
      <c r="C139" s="12" t="str">
        <f>'Merytoryczna-TU WPIS DANE'!C140</f>
        <v>1748/08</v>
      </c>
      <c r="D139" s="12" t="str">
        <f>'Merytoryczna-TU WPIS DANE'!D140</f>
        <v>Wojewódzki Szpital Specjalistyczny w Radomiu</v>
      </c>
      <c r="E139" s="12" t="str">
        <f>'Merytoryczna-TU WPIS DANE'!E140</f>
        <v>Zakup rezonansu magnetycznego na potrzeby Wojewódzkiego Szpitala Specjalistycznego w Radomiu</v>
      </c>
      <c r="F139" s="12" t="str">
        <f>'Merytoryczna-TU WPIS DANE'!F140</f>
        <v>76</v>
      </c>
      <c r="G139" s="13" t="str">
        <f>'Merytoryczna-TU WPIS DANE'!U140</f>
        <v>PSiS</v>
      </c>
      <c r="H139" s="207">
        <f>'Merytoryczna-TU WPIS DANE'!H140</f>
        <v>5000000</v>
      </c>
      <c r="I139" s="207">
        <f>'Merytoryczna-TU WPIS DANE'!I140</f>
        <v>4250000</v>
      </c>
      <c r="J139" s="7">
        <v>35</v>
      </c>
      <c r="K139" s="18">
        <f t="shared" si="20"/>
        <v>0.82857142857142851</v>
      </c>
      <c r="L139" s="134" t="str">
        <f t="shared" si="21"/>
        <v>NIE</v>
      </c>
      <c r="M139" s="26">
        <f t="shared" si="22"/>
        <v>29</v>
      </c>
      <c r="N139" s="9" t="str">
        <f t="shared" si="23"/>
        <v>TAK</v>
      </c>
      <c r="P139" s="153" t="s">
        <v>563</v>
      </c>
      <c r="Q139" s="7">
        <v>26</v>
      </c>
      <c r="R139" s="15">
        <f t="shared" si="18"/>
        <v>0.74285714285714288</v>
      </c>
      <c r="S139" s="156" t="s">
        <v>559</v>
      </c>
      <c r="T139" s="9">
        <v>32</v>
      </c>
      <c r="U139" s="17">
        <f t="shared" si="19"/>
        <v>0.91428571428571426</v>
      </c>
      <c r="W139" s="127"/>
      <c r="X139" s="159">
        <f t="shared" si="24"/>
        <v>0</v>
      </c>
      <c r="Y139" s="7">
        <f t="shared" si="25"/>
        <v>6</v>
      </c>
      <c r="Z139" s="22">
        <f t="shared" si="26"/>
        <v>10.5</v>
      </c>
    </row>
    <row r="140" spans="1:26" ht="22.5" hidden="1">
      <c r="A140" s="12">
        <f>'Merytoryczna-TU WPIS DANE'!A141</f>
        <v>138</v>
      </c>
      <c r="B140" s="28" t="str">
        <f>'Merytoryczna-TU WPIS DANE'!B141</f>
        <v>RPO/00676/08/7.1</v>
      </c>
      <c r="C140" s="12" t="str">
        <f>'Merytoryczna-TU WPIS DANE'!C141</f>
        <v>1183/08</v>
      </c>
      <c r="D140" s="12" t="str">
        <f>'Merytoryczna-TU WPIS DANE'!D141</f>
        <v>Wojewódzki Szpital Zespolony w Płocku</v>
      </c>
      <c r="E140" s="12" t="str">
        <f>'Merytoryczna-TU WPIS DANE'!E141</f>
        <v>Poprawa warunków hospitalizacji pacjenta w Wojewódzkim Szpitalu Zespolonym w Płocku</v>
      </c>
      <c r="F140" s="12" t="str">
        <f>'Merytoryczna-TU WPIS DANE'!F141</f>
        <v>76</v>
      </c>
      <c r="G140" s="13" t="str">
        <f>'Merytoryczna-TU WPIS DANE'!U141</f>
        <v>PSiS</v>
      </c>
      <c r="H140" s="207">
        <f>'Merytoryczna-TU WPIS DANE'!H141</f>
        <v>6617466</v>
      </c>
      <c r="I140" s="207">
        <f>'Merytoryczna-TU WPIS DANE'!I141</f>
        <v>5624846</v>
      </c>
      <c r="J140" s="7">
        <v>35</v>
      </c>
      <c r="K140" s="18">
        <f t="shared" si="20"/>
        <v>0.87142857142857144</v>
      </c>
      <c r="L140" s="134" t="str">
        <f t="shared" si="21"/>
        <v>NIE</v>
      </c>
      <c r="M140" s="26">
        <f t="shared" si="22"/>
        <v>30.5</v>
      </c>
      <c r="N140" s="9" t="str">
        <f t="shared" si="23"/>
        <v>TAK</v>
      </c>
      <c r="P140" s="153" t="s">
        <v>555</v>
      </c>
      <c r="Q140" s="7">
        <v>30</v>
      </c>
      <c r="R140" s="15">
        <f t="shared" si="18"/>
        <v>0.8571428571428571</v>
      </c>
      <c r="S140" s="156" t="s">
        <v>559</v>
      </c>
      <c r="T140" s="9">
        <v>31</v>
      </c>
      <c r="U140" s="17">
        <f t="shared" si="19"/>
        <v>0.88571428571428568</v>
      </c>
      <c r="W140" s="127"/>
      <c r="X140" s="159">
        <f t="shared" si="24"/>
        <v>0</v>
      </c>
      <c r="Y140" s="7">
        <f t="shared" si="25"/>
        <v>1</v>
      </c>
      <c r="Z140" s="22">
        <f t="shared" si="26"/>
        <v>10.5</v>
      </c>
    </row>
    <row r="141" spans="1:26" ht="45" hidden="1">
      <c r="A141" s="12">
        <f>'Merytoryczna-TU WPIS DANE'!A142</f>
        <v>139</v>
      </c>
      <c r="B141" s="28" t="str">
        <f>'Merytoryczna-TU WPIS DANE'!B142</f>
        <v>RPO/00677/08/7.1</v>
      </c>
      <c r="C141" s="12" t="str">
        <f>'Merytoryczna-TU WPIS DANE'!C142</f>
        <v>1187/08</v>
      </c>
      <c r="D141" s="12" t="str">
        <f>'Merytoryczna-TU WPIS DANE'!D142</f>
        <v>Wojewódzki Szpital Zespolony w Płocku</v>
      </c>
      <c r="E141" s="12" t="str">
        <f>'Merytoryczna-TU WPIS DANE'!E142</f>
        <v>Poprawa jakości i dostępności do świadczonych usług poprzez kompleksowe wyposażenie w sprzęt i aparaturę medyczną rozbudowanej części Wojewódzkiego szpitala Zespolonego w Płocku</v>
      </c>
      <c r="F141" s="12" t="str">
        <f>'Merytoryczna-TU WPIS DANE'!F142</f>
        <v>76</v>
      </c>
      <c r="G141" s="13" t="str">
        <f>'Merytoryczna-TU WPIS DANE'!U142</f>
        <v>PSiS</v>
      </c>
      <c r="H141" s="207">
        <f>'Merytoryczna-TU WPIS DANE'!H142</f>
        <v>14020323.09</v>
      </c>
      <c r="I141" s="207">
        <f>'Merytoryczna-TU WPIS DANE'!I142</f>
        <v>11917274</v>
      </c>
      <c r="J141" s="7">
        <v>35</v>
      </c>
      <c r="K141" s="18">
        <f t="shared" si="20"/>
        <v>0.87142857142857144</v>
      </c>
      <c r="L141" s="134" t="str">
        <f t="shared" si="21"/>
        <v>NIE</v>
      </c>
      <c r="M141" s="26">
        <f t="shared" si="22"/>
        <v>30.5</v>
      </c>
      <c r="N141" s="9" t="str">
        <f t="shared" si="23"/>
        <v>TAK</v>
      </c>
      <c r="P141" s="153" t="s">
        <v>555</v>
      </c>
      <c r="Q141" s="7">
        <v>30</v>
      </c>
      <c r="R141" s="15">
        <f t="shared" si="18"/>
        <v>0.8571428571428571</v>
      </c>
      <c r="S141" s="156" t="s">
        <v>559</v>
      </c>
      <c r="T141" s="9">
        <v>31</v>
      </c>
      <c r="U141" s="17">
        <f t="shared" si="19"/>
        <v>0.88571428571428568</v>
      </c>
      <c r="W141" s="127"/>
      <c r="X141" s="159">
        <f t="shared" si="24"/>
        <v>0</v>
      </c>
      <c r="Y141" s="7">
        <f t="shared" si="25"/>
        <v>1</v>
      </c>
      <c r="Z141" s="22">
        <f t="shared" si="26"/>
        <v>10.5</v>
      </c>
    </row>
    <row r="142" spans="1:26" ht="78.75" hidden="1">
      <c r="A142" s="12">
        <f>'Merytoryczna-TU WPIS DANE'!A143</f>
        <v>140</v>
      </c>
      <c r="B142" s="28" t="str">
        <f>'Merytoryczna-TU WPIS DANE'!B143</f>
        <v>RPO/01121/08/7.1</v>
      </c>
      <c r="C142" s="12" t="str">
        <f>'Merytoryczna-TU WPIS DANE'!C143</f>
        <v>1796/08</v>
      </c>
      <c r="D142" s="12" t="str">
        <f>'Merytoryczna-TU WPIS DANE'!D143</f>
        <v>Zakład Opiekuńczo - Leczniczy Samodzielny Publiczny Zakład Opieki Zdrowotnej ul. Mehoffera 72/74 Warszawa</v>
      </c>
      <c r="E142" s="12" t="str">
        <f>'Merytoryczna-TU WPIS DANE'!E143</f>
        <v>Rozbudowa i modernizacja Zakladu Opiekuńczo - Leczniczego przy ul. Mehoffera</v>
      </c>
      <c r="F142" s="12" t="str">
        <f>'Merytoryczna-TU WPIS DANE'!F143</f>
        <v>76</v>
      </c>
      <c r="G142" s="13" t="str">
        <f>'Merytoryczna-TU WPIS DANE'!U143</f>
        <v>PSiS</v>
      </c>
      <c r="H142" s="207">
        <f>'Merytoryczna-TU WPIS DANE'!H143</f>
        <v>14069305.050000001</v>
      </c>
      <c r="I142" s="207">
        <f>'Merytoryczna-TU WPIS DANE'!I143</f>
        <v>5095000</v>
      </c>
      <c r="J142" s="7">
        <v>35</v>
      </c>
      <c r="K142" s="18">
        <f t="shared" si="20"/>
        <v>0.75714285714285712</v>
      </c>
      <c r="L142" s="134" t="str">
        <f t="shared" si="21"/>
        <v>NIE</v>
      </c>
      <c r="M142" s="26">
        <f t="shared" si="22"/>
        <v>26.5</v>
      </c>
      <c r="N142" s="9" t="str">
        <f t="shared" si="23"/>
        <v>TAK</v>
      </c>
      <c r="P142" s="153" t="s">
        <v>563</v>
      </c>
      <c r="Q142" s="7">
        <v>26</v>
      </c>
      <c r="R142" s="15">
        <f t="shared" si="18"/>
        <v>0.74285714285714288</v>
      </c>
      <c r="S142" s="156" t="s">
        <v>561</v>
      </c>
      <c r="T142" s="9">
        <v>27</v>
      </c>
      <c r="U142" s="17">
        <f t="shared" si="19"/>
        <v>0.77142857142857146</v>
      </c>
      <c r="W142" s="127"/>
      <c r="X142" s="159">
        <f t="shared" si="24"/>
        <v>0</v>
      </c>
      <c r="Y142" s="7">
        <f t="shared" si="25"/>
        <v>1</v>
      </c>
      <c r="Z142" s="22">
        <f t="shared" si="26"/>
        <v>10.5</v>
      </c>
    </row>
    <row r="143" spans="1:26" ht="67.5" hidden="1">
      <c r="A143" s="12">
        <f>'Merytoryczna-TU WPIS DANE'!A144</f>
        <v>141</v>
      </c>
      <c r="B143" s="28" t="str">
        <f>'Merytoryczna-TU WPIS DANE'!B144</f>
        <v xml:space="preserve">RPO/01052/08/7.1 </v>
      </c>
      <c r="C143" s="12" t="str">
        <f>'Merytoryczna-TU WPIS DANE'!C144</f>
        <v>1462/08</v>
      </c>
      <c r="D143" s="12" t="str">
        <f>'Merytoryczna-TU WPIS DANE'!D144</f>
        <v>Wojewódzkie Centrum Stomatologii Samodzielny Publiczny Zakład Opieki Zdrowotnej</v>
      </c>
      <c r="E143" s="12" t="str">
        <f>'Merytoryczna-TU WPIS DANE'!E144</f>
        <v xml:space="preserve">Poprawa dostępności do usług stomatologicznych poprzez inwestycje w nowoczesny sprzęt medyczny oraz poprawę stanu technicznego obiektu Wojewódzkiego Centrum Stomatologii </v>
      </c>
      <c r="F143" s="12" t="str">
        <f>'Merytoryczna-TU WPIS DANE'!F144</f>
        <v>76</v>
      </c>
      <c r="G143" s="13" t="str">
        <f>'Merytoryczna-TU WPIS DANE'!U144</f>
        <v>PSiS</v>
      </c>
      <c r="H143" s="207">
        <f>'Merytoryczna-TU WPIS DANE'!H144</f>
        <v>4000000</v>
      </c>
      <c r="I143" s="207">
        <f>'Merytoryczna-TU WPIS DANE'!I144</f>
        <v>3400000</v>
      </c>
      <c r="J143" s="7">
        <v>35</v>
      </c>
      <c r="K143" s="18">
        <f t="shared" si="20"/>
        <v>0.68571428571428572</v>
      </c>
      <c r="L143" s="134" t="str">
        <f t="shared" si="21"/>
        <v>NIE</v>
      </c>
      <c r="M143" s="26">
        <f t="shared" si="22"/>
        <v>24</v>
      </c>
      <c r="N143" s="9" t="str">
        <f t="shared" si="23"/>
        <v>TAK</v>
      </c>
      <c r="P143" s="153" t="s">
        <v>555</v>
      </c>
      <c r="Q143" s="7">
        <v>23</v>
      </c>
      <c r="R143" s="15">
        <f t="shared" si="18"/>
        <v>0.65714285714285714</v>
      </c>
      <c r="S143" s="156" t="s">
        <v>559</v>
      </c>
      <c r="T143" s="9">
        <v>25</v>
      </c>
      <c r="U143" s="17">
        <f t="shared" si="19"/>
        <v>0.7142857142857143</v>
      </c>
      <c r="W143" s="127"/>
      <c r="X143" s="159">
        <f t="shared" si="24"/>
        <v>0</v>
      </c>
      <c r="Y143" s="7">
        <f t="shared" si="25"/>
        <v>2</v>
      </c>
      <c r="Z143" s="22">
        <f t="shared" si="26"/>
        <v>10.5</v>
      </c>
    </row>
    <row r="144" spans="1:26" ht="33.75" hidden="1">
      <c r="A144" s="12">
        <f>'Merytoryczna-TU WPIS DANE'!A145</f>
        <v>142</v>
      </c>
      <c r="B144" s="28" t="str">
        <f>'Merytoryczna-TU WPIS DANE'!B145</f>
        <v>RPO/00659/08/7.1</v>
      </c>
      <c r="C144" s="12" t="str">
        <f>'Merytoryczna-TU WPIS DANE'!C145</f>
        <v>1082/08</v>
      </c>
      <c r="D144" s="12" t="str">
        <f>'Merytoryczna-TU WPIS DANE'!D145</f>
        <v>Niepubliczny Zakład Opieki Zdrowotnej „Famil-Med”</v>
      </c>
      <c r="E144" s="12" t="str">
        <f>'Merytoryczna-TU WPIS DANE'!E145</f>
        <v>Wyposażenie nowootwartej przychodni „Famil-Med” w Międzyborowie w sprzęt i aparaturę medyczną do obsługi pacjentów.</v>
      </c>
      <c r="F144" s="12" t="str">
        <f>'Merytoryczna-TU WPIS DANE'!F145</f>
        <v>76</v>
      </c>
      <c r="G144" s="13" t="str">
        <f>'Merytoryczna-TU WPIS DANE'!U145</f>
        <v>PSiS</v>
      </c>
      <c r="H144" s="207">
        <f>'Merytoryczna-TU WPIS DANE'!H145</f>
        <v>146590.76</v>
      </c>
      <c r="I144" s="207">
        <f>'Merytoryczna-TU WPIS DANE'!I145</f>
        <v>87954.44</v>
      </c>
      <c r="J144" s="7">
        <v>35</v>
      </c>
      <c r="K144" s="18">
        <f t="shared" si="20"/>
        <v>0.68571428571428572</v>
      </c>
      <c r="L144" s="134" t="str">
        <f t="shared" si="21"/>
        <v>NIE</v>
      </c>
      <c r="M144" s="26">
        <f t="shared" si="22"/>
        <v>24</v>
      </c>
      <c r="N144" s="9" t="str">
        <f t="shared" si="23"/>
        <v>TAK</v>
      </c>
      <c r="P144" s="29" t="s">
        <v>557</v>
      </c>
      <c r="Q144" s="7">
        <v>20</v>
      </c>
      <c r="R144" s="15">
        <f t="shared" si="18"/>
        <v>0.5714285714285714</v>
      </c>
      <c r="S144" s="9" t="s">
        <v>558</v>
      </c>
      <c r="T144" s="9">
        <v>28</v>
      </c>
      <c r="U144" s="17">
        <f t="shared" si="19"/>
        <v>0.8</v>
      </c>
      <c r="W144" s="127"/>
      <c r="X144" s="159">
        <f t="shared" si="24"/>
        <v>0</v>
      </c>
      <c r="Y144" s="7">
        <f t="shared" si="25"/>
        <v>8</v>
      </c>
      <c r="Z144" s="22">
        <f t="shared" si="26"/>
        <v>10.5</v>
      </c>
    </row>
    <row r="145" spans="1:26" ht="22.5" hidden="1">
      <c r="A145" s="12">
        <f>'Merytoryczna-TU WPIS DANE'!A146</f>
        <v>143</v>
      </c>
      <c r="B145" s="28" t="str">
        <f>'Merytoryczna-TU WPIS DANE'!B146</f>
        <v>RPO/00664/08/7.1</v>
      </c>
      <c r="C145" s="12" t="str">
        <f>'Merytoryczna-TU WPIS DANE'!C146</f>
        <v>1108/08</v>
      </c>
      <c r="D145" s="12" t="str">
        <f>'Merytoryczna-TU WPIS DANE'!D146</f>
        <v>Gmina Raciąż</v>
      </c>
      <c r="E145" s="12" t="str">
        <f>'Merytoryczna-TU WPIS DANE'!E146</f>
        <v>Nadbudowa dachu i dostosowanie (przebudowa) budynku Ośrodka Zdrowia w Koziebrodach.</v>
      </c>
      <c r="F145" s="12" t="str">
        <f>'Merytoryczna-TU WPIS DANE'!F146</f>
        <v>76</v>
      </c>
      <c r="G145" s="13" t="str">
        <f>'Merytoryczna-TU WPIS DANE'!U146</f>
        <v>POZ</v>
      </c>
      <c r="H145" s="207">
        <f>'Merytoryczna-TU WPIS DANE'!H146</f>
        <v>626165.18000000005</v>
      </c>
      <c r="I145" s="207">
        <f>'Merytoryczna-TU WPIS DANE'!I146</f>
        <v>532240.39</v>
      </c>
      <c r="J145" s="7">
        <v>35</v>
      </c>
      <c r="K145" s="18">
        <f t="shared" si="20"/>
        <v>0.55714285714285716</v>
      </c>
      <c r="L145" s="134" t="str">
        <f t="shared" si="21"/>
        <v>NIE</v>
      </c>
      <c r="M145" s="26">
        <f t="shared" si="22"/>
        <v>19.5</v>
      </c>
      <c r="N145" s="9" t="str">
        <f t="shared" si="23"/>
        <v>TAK</v>
      </c>
      <c r="P145" s="153" t="s">
        <v>559</v>
      </c>
      <c r="Q145" s="7">
        <v>20</v>
      </c>
      <c r="R145" s="15">
        <f t="shared" si="18"/>
        <v>0.5714285714285714</v>
      </c>
      <c r="S145" s="156" t="s">
        <v>556</v>
      </c>
      <c r="T145" s="9">
        <v>19</v>
      </c>
      <c r="U145" s="17">
        <f t="shared" si="19"/>
        <v>0.54285714285714282</v>
      </c>
      <c r="W145" s="127"/>
      <c r="X145" s="159">
        <f t="shared" si="24"/>
        <v>0</v>
      </c>
      <c r="Y145" s="7">
        <f t="shared" si="25"/>
        <v>1</v>
      </c>
      <c r="Z145" s="22">
        <f t="shared" si="26"/>
        <v>10.5</v>
      </c>
    </row>
    <row r="146" spans="1:26" ht="22.5" hidden="1">
      <c r="A146" s="12">
        <f>'Merytoryczna-TU WPIS DANE'!A147</f>
        <v>144</v>
      </c>
      <c r="B146" s="28" t="str">
        <f>'Merytoryczna-TU WPIS DANE'!B147</f>
        <v>RPO/00695/08</v>
      </c>
      <c r="C146" s="12" t="str">
        <f>'Merytoryczna-TU WPIS DANE'!C147</f>
        <v>362/08</v>
      </c>
      <c r="D146" s="12" t="str">
        <f>'Merytoryczna-TU WPIS DANE'!D147</f>
        <v>Gmina Liw</v>
      </c>
      <c r="E146" s="12" t="str">
        <f>'Merytoryczna-TU WPIS DANE'!E147</f>
        <v>Modernizacja budynku NZOZ w Borzychach</v>
      </c>
      <c r="F146" s="12" t="str">
        <f>'Merytoryczna-TU WPIS DANE'!F147</f>
        <v>76</v>
      </c>
      <c r="G146" s="13" t="str">
        <f>'Merytoryczna-TU WPIS DANE'!U147</f>
        <v>POZ</v>
      </c>
      <c r="H146" s="207">
        <f>'Merytoryczna-TU WPIS DANE'!H147</f>
        <v>90123.94</v>
      </c>
      <c r="I146" s="207">
        <f>'Merytoryczna-TU WPIS DANE'!I147</f>
        <v>76605.34</v>
      </c>
      <c r="J146" s="7">
        <v>35</v>
      </c>
      <c r="K146" s="18">
        <f t="shared" si="20"/>
        <v>0.32857142857142857</v>
      </c>
      <c r="L146" s="134" t="str">
        <f t="shared" si="21"/>
        <v>NIE</v>
      </c>
      <c r="M146" s="26">
        <f t="shared" si="22"/>
        <v>11.5</v>
      </c>
      <c r="N146" s="9" t="str">
        <f t="shared" si="23"/>
        <v>TAK</v>
      </c>
      <c r="P146" s="153" t="s">
        <v>560</v>
      </c>
      <c r="Q146" s="7">
        <v>13</v>
      </c>
      <c r="R146" s="15">
        <f t="shared" si="18"/>
        <v>0.37142857142857144</v>
      </c>
      <c r="S146" s="156" t="s">
        <v>555</v>
      </c>
      <c r="T146" s="9">
        <v>10</v>
      </c>
      <c r="U146" s="17">
        <f t="shared" si="19"/>
        <v>0.2857142857142857</v>
      </c>
      <c r="W146" s="127"/>
      <c r="X146" s="159">
        <f t="shared" si="24"/>
        <v>0</v>
      </c>
      <c r="Y146" s="7">
        <f t="shared" si="25"/>
        <v>3</v>
      </c>
      <c r="Z146" s="22">
        <f t="shared" si="26"/>
        <v>10.5</v>
      </c>
    </row>
    <row r="147" spans="1:26" ht="22.5" hidden="1">
      <c r="A147" s="12">
        <f>'Merytoryczna-TU WPIS DANE'!A148</f>
        <v>145</v>
      </c>
      <c r="B147" s="28" t="str">
        <f>'Merytoryczna-TU WPIS DANE'!B148</f>
        <v>RPO/00990/08/7.1</v>
      </c>
      <c r="C147" s="12" t="str">
        <f>'Merytoryczna-TU WPIS DANE'!C148</f>
        <v>1343/08</v>
      </c>
      <c r="D147" s="12" t="str">
        <f>'Merytoryczna-TU WPIS DANE'!D148</f>
        <v>Gmina Gostynin</v>
      </c>
      <c r="E147" s="12" t="str">
        <f>'Merytoryczna-TU WPIS DANE'!E148</f>
        <v>Rozbudowa i modernizacja Punktu Lekarskiego</v>
      </c>
      <c r="F147" s="12" t="str">
        <f>'Merytoryczna-TU WPIS DANE'!F148</f>
        <v>76</v>
      </c>
      <c r="G147" s="13" t="str">
        <f>'Merytoryczna-TU WPIS DANE'!U148</f>
        <v>POZ</v>
      </c>
      <c r="H147" s="207">
        <f>'Merytoryczna-TU WPIS DANE'!H148</f>
        <v>494724.31</v>
      </c>
      <c r="I147" s="207">
        <f>'Merytoryczna-TU WPIS DANE'!I148</f>
        <v>252309.4</v>
      </c>
      <c r="J147" s="7">
        <v>35</v>
      </c>
      <c r="K147" s="18">
        <f t="shared" si="20"/>
        <v>0.41428571428571426</v>
      </c>
      <c r="L147" s="134" t="str">
        <f t="shared" si="21"/>
        <v>NIE</v>
      </c>
      <c r="M147" s="26">
        <f t="shared" si="22"/>
        <v>14.5</v>
      </c>
      <c r="N147" s="9" t="str">
        <f t="shared" si="23"/>
        <v>TAK</v>
      </c>
      <c r="P147" s="153" t="s">
        <v>562</v>
      </c>
      <c r="Q147" s="7">
        <v>13</v>
      </c>
      <c r="R147" s="15">
        <f t="shared" si="18"/>
        <v>0.37142857142857144</v>
      </c>
      <c r="S147" s="156" t="s">
        <v>561</v>
      </c>
      <c r="T147" s="9">
        <v>16</v>
      </c>
      <c r="U147" s="17">
        <f t="shared" si="19"/>
        <v>0.45714285714285713</v>
      </c>
      <c r="W147" s="127"/>
      <c r="X147" s="159">
        <f t="shared" si="24"/>
        <v>0</v>
      </c>
      <c r="Y147" s="7">
        <f t="shared" si="25"/>
        <v>3</v>
      </c>
      <c r="Z147" s="22">
        <f t="shared" si="26"/>
        <v>10.5</v>
      </c>
    </row>
    <row r="148" spans="1:26" ht="123.75" hidden="1">
      <c r="A148" s="12">
        <f>'Merytoryczna-TU WPIS DANE'!A149</f>
        <v>146</v>
      </c>
      <c r="B148" s="28" t="str">
        <f>'Merytoryczna-TU WPIS DANE'!B149</f>
        <v>RPO/01124/08/7.1</v>
      </c>
      <c r="C148" s="12" t="str">
        <f>'Merytoryczna-TU WPIS DANE'!C149</f>
        <v>139/09</v>
      </c>
      <c r="D148" s="12" t="str">
        <f>'Merytoryczna-TU WPIS DANE'!D149</f>
        <v>Samodzielny Publiczny Zaklad Opieki Zdrowotnej - Zespół Zakładów Lecznictwa Otwartego i Zamkniętego im. Duńskiego Czerwonego Krzyża w Makowie Mazowieckim</v>
      </c>
      <c r="E148" s="12" t="str">
        <f>'Merytoryczna-TU WPIS DANE'!E149</f>
        <v xml:space="preserve">Zakup ultrasonografu cyfrowego i wyposażenia Centralnej Sterylizatorni SPZOZ – ZZLOiZ w Makowie Mazowieckim </v>
      </c>
      <c r="F148" s="12" t="str">
        <f>'Merytoryczna-TU WPIS DANE'!F149</f>
        <v>76</v>
      </c>
      <c r="G148" s="13" t="str">
        <f>'Merytoryczna-TU WPIS DANE'!U149</f>
        <v>PSiS</v>
      </c>
      <c r="H148" s="207">
        <f>'Merytoryczna-TU WPIS DANE'!H149</f>
        <v>1834588.64</v>
      </c>
      <c r="I148" s="207">
        <f>'Merytoryczna-TU WPIS DANE'!I149</f>
        <v>1559400.34</v>
      </c>
      <c r="J148" s="7">
        <v>35</v>
      </c>
      <c r="K148" s="18">
        <f t="shared" si="20"/>
        <v>0.61428571428571432</v>
      </c>
      <c r="L148" s="134" t="str">
        <f t="shared" si="21"/>
        <v>NIE</v>
      </c>
      <c r="M148" s="26">
        <f t="shared" si="22"/>
        <v>21.5</v>
      </c>
      <c r="N148" s="9" t="str">
        <f t="shared" si="23"/>
        <v>TAK</v>
      </c>
      <c r="P148" s="153" t="s">
        <v>557</v>
      </c>
      <c r="Q148" s="7">
        <v>18</v>
      </c>
      <c r="R148" s="15">
        <f t="shared" si="18"/>
        <v>0.51428571428571423</v>
      </c>
      <c r="S148" s="156" t="s">
        <v>556</v>
      </c>
      <c r="T148" s="9">
        <v>25</v>
      </c>
      <c r="U148" s="17">
        <f t="shared" si="19"/>
        <v>0.7142857142857143</v>
      </c>
      <c r="W148" s="127"/>
      <c r="X148" s="159">
        <f t="shared" si="24"/>
        <v>0</v>
      </c>
      <c r="Y148" s="7">
        <f t="shared" si="25"/>
        <v>7</v>
      </c>
      <c r="Z148" s="22">
        <f t="shared" si="26"/>
        <v>10.5</v>
      </c>
    </row>
    <row r="149" spans="1:26" ht="22.5" hidden="1">
      <c r="A149" s="12">
        <f>'Merytoryczna-TU WPIS DANE'!A150</f>
        <v>147</v>
      </c>
      <c r="B149" s="28" t="str">
        <f>'Merytoryczna-TU WPIS DANE'!B150</f>
        <v>RPO/01515/08/7.1</v>
      </c>
      <c r="C149" s="12" t="str">
        <f>'Merytoryczna-TU WPIS DANE'!C150</f>
        <v>2760/08</v>
      </c>
      <c r="D149" s="12" t="str">
        <f>'Merytoryczna-TU WPIS DANE'!D150</f>
        <v>Gmina Miasto Raciąż</v>
      </c>
      <c r="E149" s="12" t="str">
        <f>'Merytoryczna-TU WPIS DANE'!E150</f>
        <v>Modernizacja i rozbudowa Ośrodka Zdrowia w Raciążu</v>
      </c>
      <c r="F149" s="12" t="str">
        <f>'Merytoryczna-TU WPIS DANE'!F150</f>
        <v>76</v>
      </c>
      <c r="G149" s="13" t="str">
        <f>'Merytoryczna-TU WPIS DANE'!U150</f>
        <v>POZ</v>
      </c>
      <c r="H149" s="207">
        <f>'Merytoryczna-TU WPIS DANE'!H150</f>
        <v>1333088.3</v>
      </c>
      <c r="I149" s="207">
        <f>'Merytoryczna-TU WPIS DANE'!I150</f>
        <v>1133125.05</v>
      </c>
      <c r="J149" s="7">
        <v>35</v>
      </c>
      <c r="K149" s="18">
        <f t="shared" si="20"/>
        <v>0.78571428571428581</v>
      </c>
      <c r="L149" s="134" t="str">
        <f t="shared" si="21"/>
        <v>NIE</v>
      </c>
      <c r="M149" s="26">
        <f t="shared" si="22"/>
        <v>27.5</v>
      </c>
      <c r="N149" s="9" t="str">
        <f t="shared" si="23"/>
        <v>TAK</v>
      </c>
      <c r="P149" s="153" t="s">
        <v>561</v>
      </c>
      <c r="Q149" s="7">
        <v>26</v>
      </c>
      <c r="R149" s="15">
        <f t="shared" si="18"/>
        <v>0.74285714285714288</v>
      </c>
      <c r="S149" s="156" t="s">
        <v>564</v>
      </c>
      <c r="T149" s="9">
        <v>29</v>
      </c>
      <c r="U149" s="17">
        <f t="shared" si="19"/>
        <v>0.82857142857142863</v>
      </c>
      <c r="W149" s="127"/>
      <c r="X149" s="159">
        <f t="shared" si="24"/>
        <v>0</v>
      </c>
      <c r="Y149" s="7">
        <f t="shared" si="25"/>
        <v>3</v>
      </c>
      <c r="Z149" s="22">
        <f t="shared" si="26"/>
        <v>10.5</v>
      </c>
    </row>
    <row r="150" spans="1:26" ht="56.25" hidden="1">
      <c r="A150" s="12">
        <f>'Merytoryczna-TU WPIS DANE'!A151</f>
        <v>148</v>
      </c>
      <c r="B150" s="28" t="str">
        <f>'Merytoryczna-TU WPIS DANE'!B151</f>
        <v>RPO/00233/08/7.1</v>
      </c>
      <c r="C150" s="12" t="str">
        <f>'Merytoryczna-TU WPIS DANE'!C151</f>
        <v>491/08</v>
      </c>
      <c r="D150" s="12" t="str">
        <f>'Merytoryczna-TU WPIS DANE'!D151</f>
        <v>Zespół Opieki Zdrowotnej w Żyrardowie</v>
      </c>
      <c r="E150" s="12" t="str">
        <f>'Merytoryczna-TU WPIS DANE'!E151</f>
        <v>Poprawa dostępności i jakości świadczonych usług ZOZ w Żyrardowie poprzez remont i dostosowanie do  przepisów obowiązującego prawa Oddziałów Neurologicznego i Reumatologicznego wraz z  wyposażeniem w nowoczesny sprzęt medyczny</v>
      </c>
      <c r="F150" s="12" t="str">
        <f>'Merytoryczna-TU WPIS DANE'!F151</f>
        <v>76</v>
      </c>
      <c r="G150" s="13" t="str">
        <f>'Merytoryczna-TU WPIS DANE'!U151</f>
        <v>PSiS</v>
      </c>
      <c r="H150" s="207">
        <f>'Merytoryczna-TU WPIS DANE'!H151</f>
        <v>7162482.5199999996</v>
      </c>
      <c r="I150" s="207">
        <f>'Merytoryczna-TU WPIS DANE'!I151</f>
        <v>6088110.1299999999</v>
      </c>
      <c r="J150" s="7">
        <v>35</v>
      </c>
      <c r="K150" s="18">
        <f t="shared" si="20"/>
        <v>0.61428571428571432</v>
      </c>
      <c r="L150" s="134" t="str">
        <f t="shared" si="21"/>
        <v>NIE</v>
      </c>
      <c r="M150" s="26">
        <f t="shared" si="22"/>
        <v>21.5</v>
      </c>
      <c r="N150" s="9" t="str">
        <f t="shared" si="23"/>
        <v>TAK</v>
      </c>
      <c r="P150" s="153" t="s">
        <v>555</v>
      </c>
      <c r="Q150" s="7">
        <v>19</v>
      </c>
      <c r="R150" s="15">
        <f t="shared" si="18"/>
        <v>0.54285714285714282</v>
      </c>
      <c r="S150" s="156" t="s">
        <v>563</v>
      </c>
      <c r="T150" s="9">
        <v>24</v>
      </c>
      <c r="U150" s="17">
        <f t="shared" si="19"/>
        <v>0.68571428571428572</v>
      </c>
      <c r="W150" s="127"/>
      <c r="X150" s="159">
        <f t="shared" si="24"/>
        <v>0</v>
      </c>
      <c r="Y150" s="7">
        <f t="shared" si="25"/>
        <v>5</v>
      </c>
      <c r="Z150" s="22">
        <f t="shared" si="26"/>
        <v>10.5</v>
      </c>
    </row>
    <row r="151" spans="1:26" ht="56.25" hidden="1">
      <c r="A151" s="12">
        <f>'Merytoryczna-TU WPIS DANE'!A152</f>
        <v>149</v>
      </c>
      <c r="B151" s="28" t="str">
        <f>'Merytoryczna-TU WPIS DANE'!B152</f>
        <v>RPO/00234/08/7.1</v>
      </c>
      <c r="C151" s="12" t="str">
        <f>'Merytoryczna-TU WPIS DANE'!C152</f>
        <v>492/08</v>
      </c>
      <c r="D151" s="12" t="str">
        <f>'Merytoryczna-TU WPIS DANE'!D152</f>
        <v>Zespół Opieki Zdrowotnej w Żyrardowie</v>
      </c>
      <c r="E151" s="12" t="str">
        <f>'Merytoryczna-TU WPIS DANE'!E152</f>
        <v>Przebudowa i dostosowanie do przepisów obowiązującego prawa Oddziału Wewnętrznego ZOZ w Żyrardowie wraz z wyposażeniem w nowoczesny sprzęt diagnostyczny celem poprawy jakości i dostępności opieki zdrowotnej w regionie zachodniego Mazowsza</v>
      </c>
      <c r="F151" s="12" t="str">
        <f>'Merytoryczna-TU WPIS DANE'!F152</f>
        <v>76</v>
      </c>
      <c r="G151" s="13" t="str">
        <f>'Merytoryczna-TU WPIS DANE'!U152</f>
        <v>PSiS</v>
      </c>
      <c r="H151" s="207">
        <f>'Merytoryczna-TU WPIS DANE'!H152</f>
        <v>4474406.8600000003</v>
      </c>
      <c r="I151" s="207">
        <f>'Merytoryczna-TU WPIS DANE'!I152</f>
        <v>3803245.83</v>
      </c>
      <c r="J151" s="7">
        <v>35</v>
      </c>
      <c r="K151" s="18">
        <f t="shared" si="20"/>
        <v>0.61428571428571432</v>
      </c>
      <c r="L151" s="134" t="str">
        <f t="shared" si="21"/>
        <v>NIE</v>
      </c>
      <c r="M151" s="26">
        <f t="shared" si="22"/>
        <v>21.5</v>
      </c>
      <c r="N151" s="9" t="str">
        <f t="shared" si="23"/>
        <v>TAK</v>
      </c>
      <c r="P151" s="153" t="s">
        <v>555</v>
      </c>
      <c r="Q151" s="7">
        <v>19</v>
      </c>
      <c r="R151" s="15">
        <f t="shared" si="18"/>
        <v>0.54285714285714282</v>
      </c>
      <c r="S151" s="156" t="s">
        <v>563</v>
      </c>
      <c r="T151" s="9">
        <v>24</v>
      </c>
      <c r="U151" s="17">
        <f t="shared" si="19"/>
        <v>0.68571428571428572</v>
      </c>
      <c r="W151" s="127"/>
      <c r="X151" s="159">
        <f t="shared" si="24"/>
        <v>0</v>
      </c>
      <c r="Y151" s="7">
        <f t="shared" si="25"/>
        <v>5</v>
      </c>
      <c r="Z151" s="22">
        <f t="shared" si="26"/>
        <v>10.5</v>
      </c>
    </row>
    <row r="152" spans="1:26" ht="101.25" hidden="1">
      <c r="A152" s="12">
        <f>'Merytoryczna-TU WPIS DANE'!A153</f>
        <v>150</v>
      </c>
      <c r="B152" s="28" t="str">
        <f>'Merytoryczna-TU WPIS DANE'!B153</f>
        <v>RPO/01004/08/7.1</v>
      </c>
      <c r="C152" s="12" t="str">
        <f>'Merytoryczna-TU WPIS DANE'!C153</f>
        <v>1826/08</v>
      </c>
      <c r="D152" s="12" t="str">
        <f>'Merytoryczna-TU WPIS DANE'!D153</f>
        <v>Szpital Powiatowy im. Marii Skłodowskiej - Curie w Ostrowi Mazowieckiej Samodzielny Publiczny Zespól Zakładów Opieki Zdrowotnej</v>
      </c>
      <c r="E152" s="12" t="str">
        <f>'Merytoryczna-TU WPIS DANE'!E153</f>
        <v>Adaptacja budynku hotelowego dla potrzeb Przychodni w Ostrowi Mazowieckiej</v>
      </c>
      <c r="F152" s="12" t="str">
        <f>'Merytoryczna-TU WPIS DANE'!F153</f>
        <v>76</v>
      </c>
      <c r="G152" s="13" t="str">
        <f>'Merytoryczna-TU WPIS DANE'!U153</f>
        <v>PSiS</v>
      </c>
      <c r="H152" s="207">
        <f>'Merytoryczna-TU WPIS DANE'!H153</f>
        <v>3000000</v>
      </c>
      <c r="I152" s="207">
        <f>'Merytoryczna-TU WPIS DANE'!I153</f>
        <v>2550000</v>
      </c>
      <c r="J152" s="7">
        <v>35</v>
      </c>
      <c r="K152" s="18">
        <f t="shared" si="20"/>
        <v>0.67142857142857149</v>
      </c>
      <c r="L152" s="134" t="str">
        <f t="shared" si="21"/>
        <v>NIE</v>
      </c>
      <c r="M152" s="26">
        <f t="shared" si="22"/>
        <v>23.5</v>
      </c>
      <c r="N152" s="9" t="str">
        <f t="shared" si="23"/>
        <v>TAK</v>
      </c>
      <c r="P152" s="153" t="s">
        <v>561</v>
      </c>
      <c r="Q152" s="7">
        <v>21</v>
      </c>
      <c r="R152" s="15">
        <f t="shared" si="18"/>
        <v>0.6</v>
      </c>
      <c r="S152" s="156" t="s">
        <v>563</v>
      </c>
      <c r="T152" s="9">
        <v>26</v>
      </c>
      <c r="U152" s="17">
        <f t="shared" si="19"/>
        <v>0.74285714285714288</v>
      </c>
      <c r="W152" s="127"/>
      <c r="X152" s="159">
        <f t="shared" si="24"/>
        <v>0</v>
      </c>
      <c r="Y152" s="7">
        <f t="shared" si="25"/>
        <v>5</v>
      </c>
      <c r="Z152" s="22">
        <f t="shared" si="26"/>
        <v>10.5</v>
      </c>
    </row>
    <row r="153" spans="1:26" ht="101.25" hidden="1">
      <c r="A153" s="12">
        <f>'Merytoryczna-TU WPIS DANE'!A154</f>
        <v>151</v>
      </c>
      <c r="B153" s="28" t="str">
        <f>'Merytoryczna-TU WPIS DANE'!B154</f>
        <v>RPO/01001/08/7.1</v>
      </c>
      <c r="C153" s="12" t="str">
        <f>'Merytoryczna-TU WPIS DANE'!C154</f>
        <v>1840/08</v>
      </c>
      <c r="D153" s="12" t="str">
        <f>'Merytoryczna-TU WPIS DANE'!D154</f>
        <v>Szpital Powiatowy im. Marii Skłodowskiej  - Curie w Ostrowi Mazowieckiej Samodzielny Publiczny Zespół Zakładów Opieki Zdrowotnej</v>
      </c>
      <c r="E153" s="12" t="str">
        <f>'Merytoryczna-TU WPIS DANE'!E154</f>
        <v xml:space="preserve"> Komplesowe ucyfrowienie Pracowni Obrazowania w Szpitalu Powiatowym im. Marii Skłodowskiej – Curie Samodzielnego Publicznego Zespołu Zakładów Opieki Zdrowotnej w Ostrowi Mazowieckiej </v>
      </c>
      <c r="F153" s="12" t="str">
        <f>'Merytoryczna-TU WPIS DANE'!F154</f>
        <v>76</v>
      </c>
      <c r="G153" s="13" t="str">
        <f>'Merytoryczna-TU WPIS DANE'!U154</f>
        <v>PSiS</v>
      </c>
      <c r="H153" s="207">
        <f>'Merytoryczna-TU WPIS DANE'!H154</f>
        <v>8199140.4699999997</v>
      </c>
      <c r="I153" s="207">
        <f>'Merytoryczna-TU WPIS DANE'!I154</f>
        <v>6969269.3899999997</v>
      </c>
      <c r="J153" s="7">
        <v>35</v>
      </c>
      <c r="K153" s="18">
        <f t="shared" si="20"/>
        <v>0.7142857142857143</v>
      </c>
      <c r="L153" s="134" t="str">
        <f t="shared" si="21"/>
        <v>NIE</v>
      </c>
      <c r="M153" s="26">
        <f t="shared" si="22"/>
        <v>25</v>
      </c>
      <c r="N153" s="9" t="str">
        <f t="shared" si="23"/>
        <v>TAK</v>
      </c>
      <c r="P153" s="153" t="s">
        <v>561</v>
      </c>
      <c r="Q153" s="7">
        <v>24</v>
      </c>
      <c r="R153" s="15">
        <f t="shared" si="18"/>
        <v>0.68571428571428572</v>
      </c>
      <c r="S153" s="156" t="s">
        <v>563</v>
      </c>
      <c r="T153" s="9">
        <v>26</v>
      </c>
      <c r="U153" s="17">
        <f t="shared" si="19"/>
        <v>0.74285714285714288</v>
      </c>
      <c r="W153" s="127"/>
      <c r="X153" s="159">
        <f t="shared" si="24"/>
        <v>0</v>
      </c>
      <c r="Y153" s="7">
        <f t="shared" si="25"/>
        <v>2</v>
      </c>
      <c r="Z153" s="22">
        <f t="shared" si="26"/>
        <v>10.5</v>
      </c>
    </row>
    <row r="154" spans="1:26" ht="101.25" hidden="1">
      <c r="A154" s="12">
        <f>'Merytoryczna-TU WPIS DANE'!A155</f>
        <v>152</v>
      </c>
      <c r="B154" s="28" t="str">
        <f>'Merytoryczna-TU WPIS DANE'!B155</f>
        <v>RPO/01003/08/7.1</v>
      </c>
      <c r="C154" s="12" t="str">
        <f>'Merytoryczna-TU WPIS DANE'!C155</f>
        <v>1821/08</v>
      </c>
      <c r="D154" s="12" t="str">
        <f>'Merytoryczna-TU WPIS DANE'!D155</f>
        <v>Szpital Powiatowy im. Marii Skłodowskiej  - Curie w Ostrowi Mazowieckiej Samodzielny Publiczny Zespół Zakładów Opieki Zdrowotnej</v>
      </c>
      <c r="E154" s="12" t="str">
        <f>'Merytoryczna-TU WPIS DANE'!E155</f>
        <v>Zakup sprzętu i aparatury medycznej dla Szpitala Powiatowego im. Marii Skłodowskiej – Curie w Ostrowi Mazowieckiej SPZZOZ</v>
      </c>
      <c r="F154" s="12" t="str">
        <f>'Merytoryczna-TU WPIS DANE'!F155</f>
        <v>76</v>
      </c>
      <c r="G154" s="13" t="str">
        <f>'Merytoryczna-TU WPIS DANE'!U155</f>
        <v>PSiS</v>
      </c>
      <c r="H154" s="207">
        <f>'Merytoryczna-TU WPIS DANE'!H155</f>
        <v>3502580</v>
      </c>
      <c r="I154" s="207">
        <f>'Merytoryczna-TU WPIS DANE'!I155</f>
        <v>2977193</v>
      </c>
      <c r="J154" s="7">
        <v>35</v>
      </c>
      <c r="K154" s="18">
        <f t="shared" si="20"/>
        <v>0.6</v>
      </c>
      <c r="L154" s="134" t="str">
        <f t="shared" si="21"/>
        <v>NIE</v>
      </c>
      <c r="M154" s="26">
        <f t="shared" si="22"/>
        <v>21</v>
      </c>
      <c r="N154" s="9" t="str">
        <f t="shared" si="23"/>
        <v>TAK</v>
      </c>
      <c r="P154" s="153" t="s">
        <v>561</v>
      </c>
      <c r="Q154" s="7">
        <v>24</v>
      </c>
      <c r="R154" s="15">
        <f t="shared" si="18"/>
        <v>0.68571428571428572</v>
      </c>
      <c r="S154" s="156" t="s">
        <v>563</v>
      </c>
      <c r="T154" s="9">
        <v>18</v>
      </c>
      <c r="U154" s="17">
        <f t="shared" si="19"/>
        <v>0.51428571428571423</v>
      </c>
      <c r="W154" s="127"/>
      <c r="X154" s="159">
        <f t="shared" si="24"/>
        <v>0</v>
      </c>
      <c r="Y154" s="7">
        <f t="shared" si="25"/>
        <v>6</v>
      </c>
      <c r="Z154" s="22">
        <f t="shared" si="26"/>
        <v>10.5</v>
      </c>
    </row>
    <row r="155" spans="1:26" ht="56.25" hidden="1">
      <c r="A155" s="12">
        <f>'Merytoryczna-TU WPIS DANE'!A156</f>
        <v>153</v>
      </c>
      <c r="B155" s="28" t="str">
        <f>'Merytoryczna-TU WPIS DANE'!B156</f>
        <v>RPO/01077/08/7.1</v>
      </c>
      <c r="C155" s="12" t="str">
        <f>'Merytoryczna-TU WPIS DANE'!C156</f>
        <v>1925/08</v>
      </c>
      <c r="D155" s="12" t="str">
        <f>'Merytoryczna-TU WPIS DANE'!D156</f>
        <v>Samodzielny Publiczny Zakład Opieki Zdrowotnej w Nasielsku</v>
      </c>
      <c r="E155" s="12" t="str">
        <f>'Merytoryczna-TU WPIS DANE'!E156</f>
        <v>Modernizacja, termomodernizacja oraz dostosowanie Samodzielnego Publicznego Zakładu Opieki Zdrowotnej w Nasielsku ul. Sportowa 2 i otoczenia, do wymogów określonych w obowiązujących przepisach oraz dla potrzeb osób niepełnosprawnych</v>
      </c>
      <c r="F155" s="12" t="str">
        <f>'Merytoryczna-TU WPIS DANE'!F156</f>
        <v>76</v>
      </c>
      <c r="G155" s="13" t="str">
        <f>'Merytoryczna-TU WPIS DANE'!U156</f>
        <v>POZ</v>
      </c>
      <c r="H155" s="207">
        <f>'Merytoryczna-TU WPIS DANE'!H156</f>
        <v>646371.17000000004</v>
      </c>
      <c r="I155" s="207">
        <f>'Merytoryczna-TU WPIS DANE'!I156</f>
        <v>549415.5</v>
      </c>
      <c r="J155" s="7">
        <v>35</v>
      </c>
      <c r="K155" s="18">
        <f t="shared" si="20"/>
        <v>0.55714285714285716</v>
      </c>
      <c r="L155" s="134" t="str">
        <f t="shared" si="21"/>
        <v>NIE</v>
      </c>
      <c r="M155" s="26">
        <f t="shared" si="22"/>
        <v>19.5</v>
      </c>
      <c r="N155" s="9" t="str">
        <f t="shared" si="23"/>
        <v>TAK</v>
      </c>
      <c r="P155" s="29" t="s">
        <v>584</v>
      </c>
      <c r="Q155" s="7">
        <v>22</v>
      </c>
      <c r="R155" s="15">
        <f t="shared" si="18"/>
        <v>0.62857142857142856</v>
      </c>
      <c r="S155" s="9" t="s">
        <v>585</v>
      </c>
      <c r="T155" s="9">
        <v>17</v>
      </c>
      <c r="U155" s="17">
        <f t="shared" si="19"/>
        <v>0.48571428571428571</v>
      </c>
      <c r="W155" s="127"/>
      <c r="X155" s="159">
        <f t="shared" si="24"/>
        <v>0</v>
      </c>
      <c r="Y155" s="7">
        <f t="shared" si="25"/>
        <v>5</v>
      </c>
      <c r="Z155" s="22">
        <f t="shared" si="26"/>
        <v>10.5</v>
      </c>
    </row>
    <row r="156" spans="1:26" ht="101.25" hidden="1" customHeight="1">
      <c r="A156" s="310">
        <f>'Merytoryczna-TU WPIS DANE'!A157</f>
        <v>154</v>
      </c>
      <c r="B156" s="310" t="str">
        <f>'Merytoryczna-TU WPIS DANE'!B157</f>
        <v>RPO/00305/08/7.1</v>
      </c>
      <c r="C156" s="310" t="str">
        <f>'Merytoryczna-TU WPIS DANE'!C157</f>
        <v>477/08</v>
      </c>
      <c r="D156" s="310" t="str">
        <f>'Merytoryczna-TU WPIS DANE'!D157</f>
        <v>Samodzielny Publiczny Zespół Zakładów Opieki Zdrowotnej w Sierpcu</v>
      </c>
      <c r="E156" s="310" t="str">
        <f>'Merytoryczna-TU WPIS DANE'!E157</f>
        <v>Wzrost standardów opieki zdrowotnej poprzez modernizację i wyposażenie w nowoczesny sprzęt medyczny jednostki organizacyjne SPZZOZ w Sierpcu</v>
      </c>
      <c r="F156" s="12" t="str">
        <f>'Merytoryczna-TU WPIS DANE'!F157</f>
        <v>76</v>
      </c>
      <c r="G156" s="13" t="str">
        <f>'Merytoryczna-TU WPIS DANE'!U157</f>
        <v>PSiS</v>
      </c>
      <c r="H156" s="207">
        <f>'Merytoryczna-TU WPIS DANE'!H157</f>
        <v>4673583.05</v>
      </c>
      <c r="I156" s="207">
        <f>'Merytoryczna-TU WPIS DANE'!I157</f>
        <v>3972545.59</v>
      </c>
      <c r="J156" s="7">
        <v>35</v>
      </c>
      <c r="K156" s="18">
        <f t="shared" si="20"/>
        <v>0.75714285714285712</v>
      </c>
      <c r="L156" s="134" t="str">
        <f t="shared" si="21"/>
        <v>NIE</v>
      </c>
      <c r="M156" s="26">
        <f t="shared" si="22"/>
        <v>26.5</v>
      </c>
      <c r="N156" s="9" t="str">
        <f t="shared" si="23"/>
        <v>TAK</v>
      </c>
      <c r="P156" s="29" t="s">
        <v>558</v>
      </c>
      <c r="Q156" s="7">
        <v>23</v>
      </c>
      <c r="R156" s="15">
        <f t="shared" si="18"/>
        <v>0.65714285714285714</v>
      </c>
      <c r="S156" s="9" t="s">
        <v>555</v>
      </c>
      <c r="T156" s="9">
        <v>30</v>
      </c>
      <c r="U156" s="17">
        <f t="shared" si="19"/>
        <v>0.8571428571428571</v>
      </c>
      <c r="W156" s="127"/>
      <c r="X156" s="159">
        <f t="shared" si="24"/>
        <v>0</v>
      </c>
      <c r="Y156" s="7">
        <f t="shared" si="25"/>
        <v>7</v>
      </c>
      <c r="Z156" s="22">
        <f t="shared" si="26"/>
        <v>10.5</v>
      </c>
    </row>
    <row r="157" spans="1:26" ht="97.5" hidden="1" customHeight="1">
      <c r="A157" s="310">
        <f>'Merytoryczna-TU WPIS DANE'!A158</f>
        <v>155</v>
      </c>
      <c r="B157" s="310" t="str">
        <f>'Merytoryczna-TU WPIS DANE'!B158</f>
        <v>RPO/00582/08/7.1</v>
      </c>
      <c r="C157" s="310" t="str">
        <f>'Merytoryczna-TU WPIS DANE'!C158</f>
        <v>562/08</v>
      </c>
      <c r="D157" s="310" t="str">
        <f>'Merytoryczna-TU WPIS DANE'!D158</f>
        <v>Samodzielny Publiczny Zespół Zakładów Opieki Zdrowotnej w Lipsku</v>
      </c>
      <c r="E157" s="310" t="str">
        <f>'Merytoryczna-TU WPIS DANE'!E158</f>
        <v>Modernizacja wybranych Oddziałów, wymiana wind oraz zakup aparatury medycznej drogą do zwiększenia efektywności ochrony zdrowia w SPZZOZ w Lipsku</v>
      </c>
      <c r="F157" s="12" t="str">
        <f>'Merytoryczna-TU WPIS DANE'!F158</f>
        <v>76</v>
      </c>
      <c r="G157" s="13" t="str">
        <f>'Merytoryczna-TU WPIS DANE'!U158</f>
        <v>PSiS</v>
      </c>
      <c r="H157" s="207">
        <f>'Merytoryczna-TU WPIS DANE'!H158</f>
        <v>5400000.0300000003</v>
      </c>
      <c r="I157" s="207">
        <f>'Merytoryczna-TU WPIS DANE'!I158</f>
        <v>4590000.01</v>
      </c>
      <c r="J157" s="7">
        <v>35</v>
      </c>
      <c r="K157" s="18">
        <f t="shared" si="20"/>
        <v>0.67142857142857149</v>
      </c>
      <c r="L157" s="134" t="str">
        <f t="shared" si="21"/>
        <v>NIE</v>
      </c>
      <c r="M157" s="26">
        <f t="shared" si="22"/>
        <v>23.5</v>
      </c>
      <c r="N157" s="9" t="str">
        <f t="shared" si="23"/>
        <v>TAK</v>
      </c>
      <c r="P157" s="29" t="s">
        <v>560</v>
      </c>
      <c r="Q157" s="7">
        <v>21</v>
      </c>
      <c r="R157" s="15">
        <f t="shared" si="18"/>
        <v>0.6</v>
      </c>
      <c r="S157" s="9" t="s">
        <v>563</v>
      </c>
      <c r="T157" s="9">
        <v>26</v>
      </c>
      <c r="U157" s="17">
        <f t="shared" si="19"/>
        <v>0.74285714285714288</v>
      </c>
      <c r="W157" s="127"/>
      <c r="X157" s="159">
        <f t="shared" si="24"/>
        <v>0</v>
      </c>
      <c r="Y157" s="7">
        <f t="shared" si="25"/>
        <v>5</v>
      </c>
      <c r="Z157" s="22">
        <f t="shared" si="26"/>
        <v>10.5</v>
      </c>
    </row>
    <row r="158" spans="1:26" ht="60" hidden="1" customHeight="1">
      <c r="A158" s="310">
        <f>'Merytoryczna-TU WPIS DANE'!A159</f>
        <v>156</v>
      </c>
      <c r="B158" s="310" t="str">
        <f>'Merytoryczna-TU WPIS DANE'!B159</f>
        <v>RPO/01025/08/7.1</v>
      </c>
      <c r="C158" s="310" t="str">
        <f>'Merytoryczna-TU WPIS DANE'!C159</f>
        <v>1885/08</v>
      </c>
      <c r="D158" s="310" t="str">
        <f>'Merytoryczna-TU WPIS DANE'!D159</f>
        <v>Gmina Wyśmierzyce</v>
      </c>
      <c r="E158" s="310" t="str">
        <f>'Merytoryczna-TU WPIS DANE'!E159</f>
        <v>Modernizacja Samodzielnego Publicznego Zakładu Opieki Zdrowotnej w Wyśmierzycach</v>
      </c>
      <c r="F158" s="12" t="str">
        <f>'Merytoryczna-TU WPIS DANE'!F159</f>
        <v>76</v>
      </c>
      <c r="G158" s="13" t="str">
        <f>'Merytoryczna-TU WPIS DANE'!U159</f>
        <v>POZ</v>
      </c>
      <c r="H158" s="207">
        <f>'Merytoryczna-TU WPIS DANE'!H159</f>
        <v>320007.78999999998</v>
      </c>
      <c r="I158" s="207">
        <f>'Merytoryczna-TU WPIS DANE'!I159</f>
        <v>253508.1</v>
      </c>
      <c r="J158" s="7">
        <v>35</v>
      </c>
      <c r="K158" s="18">
        <f t="shared" si="20"/>
        <v>0.55714285714285716</v>
      </c>
      <c r="L158" s="134" t="str">
        <f t="shared" si="21"/>
        <v>NIE</v>
      </c>
      <c r="M158" s="26">
        <f t="shared" si="22"/>
        <v>19.5</v>
      </c>
      <c r="N158" s="9" t="str">
        <f t="shared" si="23"/>
        <v>TAK</v>
      </c>
      <c r="P158" s="29" t="s">
        <v>564</v>
      </c>
      <c r="Q158" s="7">
        <v>20</v>
      </c>
      <c r="R158" s="15">
        <f t="shared" si="18"/>
        <v>0.5714285714285714</v>
      </c>
      <c r="S158" s="9" t="s">
        <v>556</v>
      </c>
      <c r="T158" s="9">
        <v>19</v>
      </c>
      <c r="U158" s="17">
        <f t="shared" si="19"/>
        <v>0.54285714285714282</v>
      </c>
      <c r="W158" s="127"/>
      <c r="X158" s="159">
        <f t="shared" si="24"/>
        <v>0</v>
      </c>
      <c r="Y158" s="7">
        <f t="shared" si="25"/>
        <v>1</v>
      </c>
      <c r="Z158" s="22">
        <f t="shared" si="26"/>
        <v>10.5</v>
      </c>
    </row>
    <row r="159" spans="1:26" ht="97.5" hidden="1" customHeight="1">
      <c r="A159" s="310">
        <f>'Merytoryczna-TU WPIS DANE'!A160</f>
        <v>157</v>
      </c>
      <c r="B159" s="310" t="str">
        <f>'Merytoryczna-TU WPIS DANE'!B160</f>
        <v>RPO/01026/08/7.1</v>
      </c>
      <c r="C159" s="310" t="str">
        <f>'Merytoryczna-TU WPIS DANE'!C160</f>
        <v>1886/08</v>
      </c>
      <c r="D159" s="310" t="str">
        <f>'Merytoryczna-TU WPIS DANE'!D160</f>
        <v>Samodzielny Publiczny Zakład Opieki Zdrowotnej w Nowym Mieście nad Pilicą</v>
      </c>
      <c r="E159" s="310" t="str">
        <f>'Merytoryczna-TU WPIS DANE'!E160</f>
        <v>Modernizacja i rozbudowa oddziałów: chirurgicznego, wewnętrznego, położniczo-ginekologicznego oraz rehabilitacji ogólnej i kuchni szpitala w Nowym Mieście nad Pilicą</v>
      </c>
      <c r="F159" s="12" t="str">
        <f>'Merytoryczna-TU WPIS DANE'!F160</f>
        <v>76</v>
      </c>
      <c r="G159" s="13" t="str">
        <f>'Merytoryczna-TU WPIS DANE'!U160</f>
        <v>PSiS</v>
      </c>
      <c r="H159" s="207">
        <f>'Merytoryczna-TU WPIS DANE'!H160</f>
        <v>4257964.8</v>
      </c>
      <c r="I159" s="207">
        <f>'Merytoryczna-TU WPIS DANE'!I160</f>
        <v>3619270.07</v>
      </c>
      <c r="J159" s="7">
        <v>35</v>
      </c>
      <c r="K159" s="18">
        <f t="shared" si="20"/>
        <v>0.7857142857142857</v>
      </c>
      <c r="L159" s="134" t="str">
        <f t="shared" si="21"/>
        <v>NIE</v>
      </c>
      <c r="M159" s="26">
        <f t="shared" si="22"/>
        <v>27.5</v>
      </c>
      <c r="N159" s="9" t="str">
        <f t="shared" si="23"/>
        <v>TAK</v>
      </c>
      <c r="P159" s="29" t="s">
        <v>558</v>
      </c>
      <c r="Q159" s="7">
        <v>30</v>
      </c>
      <c r="R159" s="15">
        <f t="shared" si="18"/>
        <v>0.8571428571428571</v>
      </c>
      <c r="S159" s="9" t="s">
        <v>557</v>
      </c>
      <c r="T159" s="9">
        <v>25</v>
      </c>
      <c r="U159" s="17">
        <f t="shared" si="19"/>
        <v>0.7142857142857143</v>
      </c>
      <c r="W159" s="127"/>
      <c r="X159" s="159">
        <f t="shared" si="24"/>
        <v>0</v>
      </c>
      <c r="Y159" s="7">
        <f t="shared" si="25"/>
        <v>5</v>
      </c>
      <c r="Z159" s="22">
        <f t="shared" si="26"/>
        <v>10.5</v>
      </c>
    </row>
    <row r="160" spans="1:26" ht="78.75" hidden="1" customHeight="1">
      <c r="A160" s="310">
        <f>'Merytoryczna-TU WPIS DANE'!A161</f>
        <v>158</v>
      </c>
      <c r="B160" s="310" t="str">
        <f>'Merytoryczna-TU WPIS DANE'!B161</f>
        <v>RPO/01057/08/7.1</v>
      </c>
      <c r="C160" s="310" t="str">
        <f>'Merytoryczna-TU WPIS DANE'!C161</f>
        <v>1718/08</v>
      </c>
      <c r="D160" s="310" t="str">
        <f>'Merytoryczna-TU WPIS DANE'!D161</f>
        <v>Gmina Wiązowna</v>
      </c>
      <c r="E160" s="310" t="str">
        <f>'Merytoryczna-TU WPIS DANE'!E161</f>
        <v xml:space="preserve">Po pierwsze zdrowie. Rozbudowa wiejskiego Ośrodka Zdrowia w Gliniance </v>
      </c>
      <c r="F160" s="12" t="str">
        <f>'Merytoryczna-TU WPIS DANE'!F161</f>
        <v>76</v>
      </c>
      <c r="G160" s="13" t="str">
        <f>'Merytoryczna-TU WPIS DANE'!U161</f>
        <v>POZ</v>
      </c>
      <c r="H160" s="207">
        <f>'Merytoryczna-TU WPIS DANE'!H161</f>
        <v>1698499.03</v>
      </c>
      <c r="I160" s="207">
        <f>'Merytoryczna-TU WPIS DANE'!I161</f>
        <v>1358799.22</v>
      </c>
      <c r="J160" s="7">
        <v>35</v>
      </c>
      <c r="K160" s="18">
        <f t="shared" si="20"/>
        <v>0.52857142857142858</v>
      </c>
      <c r="L160" s="134" t="str">
        <f t="shared" si="21"/>
        <v>NIE</v>
      </c>
      <c r="M160" s="26">
        <f t="shared" si="22"/>
        <v>18.5</v>
      </c>
      <c r="N160" s="9" t="str">
        <f t="shared" si="23"/>
        <v>TAK</v>
      </c>
      <c r="P160" s="29" t="s">
        <v>562</v>
      </c>
      <c r="Q160" s="7">
        <v>20</v>
      </c>
      <c r="R160" s="15">
        <f>Q160/J160</f>
        <v>0.5714285714285714</v>
      </c>
      <c r="S160" s="9" t="s">
        <v>561</v>
      </c>
      <c r="T160" s="9">
        <v>17</v>
      </c>
      <c r="U160" s="17">
        <f t="shared" si="19"/>
        <v>0.48571428571428571</v>
      </c>
      <c r="W160" s="127"/>
      <c r="X160" s="159">
        <f t="shared" si="24"/>
        <v>0</v>
      </c>
      <c r="Y160" s="7">
        <f t="shared" si="25"/>
        <v>3</v>
      </c>
      <c r="Z160" s="22">
        <f t="shared" si="26"/>
        <v>10.5</v>
      </c>
    </row>
    <row r="161" spans="1:26" ht="63" hidden="1" customHeight="1">
      <c r="A161" s="310">
        <f>'Merytoryczna-TU WPIS DANE'!A162</f>
        <v>159</v>
      </c>
      <c r="B161" s="310" t="str">
        <f>'Merytoryczna-TU WPIS DANE'!B162</f>
        <v>RPO/01260/08/7.1</v>
      </c>
      <c r="C161" s="310" t="str">
        <f>'Merytoryczna-TU WPIS DANE'!C162</f>
        <v>1920/08</v>
      </c>
      <c r="D161" s="310" t="str">
        <f>'Merytoryczna-TU WPIS DANE'!D162</f>
        <v xml:space="preserve">Samodzielny Publiczny Zakład Opieki Zdrowotnej  w Goszczynie
</v>
      </c>
      <c r="E161" s="310" t="str">
        <f>'Merytoryczna-TU WPIS DANE'!E162</f>
        <v>Modernizacja budynku Samodzielnego Publicznego Zakładu Opieki Zdrowotnej w Goszczynie</v>
      </c>
      <c r="F161" s="12" t="str">
        <f>'Merytoryczna-TU WPIS DANE'!F162</f>
        <v>76</v>
      </c>
      <c r="G161" s="13" t="str">
        <f>'Merytoryczna-TU WPIS DANE'!U162</f>
        <v>POZ</v>
      </c>
      <c r="H161" s="207">
        <f>'Merytoryczna-TU WPIS DANE'!H162</f>
        <v>176328.04</v>
      </c>
      <c r="I161" s="207">
        <f>'Merytoryczna-TU WPIS DANE'!I162</f>
        <v>105796.82</v>
      </c>
      <c r="J161" s="7">
        <v>35</v>
      </c>
      <c r="K161" s="18">
        <f t="shared" si="20"/>
        <v>0.48571428571428571</v>
      </c>
      <c r="L161" s="134" t="str">
        <f>IF(OR(AND(R161&lt;60%,U161&lt;60%),AND(R161&gt;=60%,U161&lt;60%,Y166&lt;Z161),AND(R161&gt;=60%,U161&gt;=60%,Y166&lt;Z161),AND(R161&lt;60%,U161&gt;=60%,Y166&lt;Z161)),"NIE","TAK")</f>
        <v>NIE</v>
      </c>
      <c r="M161" s="26">
        <f t="shared" si="22"/>
        <v>17</v>
      </c>
      <c r="N161" s="9" t="str">
        <f t="shared" si="23"/>
        <v>TAK</v>
      </c>
      <c r="P161" s="29" t="s">
        <v>646</v>
      </c>
      <c r="Q161" s="7">
        <v>17</v>
      </c>
      <c r="R161" s="15">
        <f>Q161/J161</f>
        <v>0.48571428571428571</v>
      </c>
      <c r="S161" s="9" t="s">
        <v>556</v>
      </c>
      <c r="T161" s="9">
        <v>17</v>
      </c>
      <c r="U161" s="17">
        <f t="shared" si="19"/>
        <v>0.48571428571428571</v>
      </c>
      <c r="W161" s="127"/>
      <c r="X161" s="159">
        <f t="shared" si="24"/>
        <v>0</v>
      </c>
      <c r="Y161" s="7">
        <f t="shared" si="25"/>
        <v>0</v>
      </c>
      <c r="Z161" s="22">
        <f t="shared" si="26"/>
        <v>10.5</v>
      </c>
    </row>
    <row r="162" spans="1:26" ht="63" hidden="1" customHeight="1">
      <c r="A162" s="335">
        <f>'Merytoryczna-TU WPIS DANE'!A163</f>
        <v>160</v>
      </c>
      <c r="B162" s="335" t="str">
        <f>'Merytoryczna-TU WPIS DANE'!B163</f>
        <v>RPO/00130/08/7.1</v>
      </c>
      <c r="C162" s="335" t="str">
        <f>'Merytoryczna-TU WPIS DANE'!C163</f>
        <v>372/08</v>
      </c>
      <c r="D162" s="335" t="str">
        <f>'Merytoryczna-TU WPIS DANE'!D163</f>
        <v xml:space="preserve">Samodzielny Publiczny Zespół Zakładów Opieki Zdrowotnej w Zwoleniu. </v>
      </c>
      <c r="E162" s="335" t="str">
        <f>'Merytoryczna-TU WPIS DANE'!E163</f>
        <v>Poprawa jakości usług medycznych w powiecie zwoleńskim – doposażenie w sprzęt i aparaturę medyczną SPZZOZ w Zwoleniu</v>
      </c>
      <c r="F162" s="12" t="str">
        <f>'Merytoryczna-TU WPIS DANE'!F163</f>
        <v>76</v>
      </c>
      <c r="G162" s="13" t="str">
        <f>'Merytoryczna-TU WPIS DANE'!U163</f>
        <v>PSiS</v>
      </c>
      <c r="H162" s="207">
        <f>'Merytoryczna-TU WPIS DANE'!H163</f>
        <v>1047455</v>
      </c>
      <c r="I162" s="207">
        <f>'Merytoryczna-TU WPIS DANE'!I163</f>
        <v>890337</v>
      </c>
      <c r="J162" s="7">
        <v>35</v>
      </c>
      <c r="K162" s="18">
        <f t="shared" si="20"/>
        <v>0.87142857142857144</v>
      </c>
      <c r="L162" s="134" t="str">
        <f t="shared" si="21"/>
        <v>NIE</v>
      </c>
      <c r="M162" s="26">
        <f t="shared" si="22"/>
        <v>30.5</v>
      </c>
      <c r="N162" s="9" t="str">
        <f t="shared" si="23"/>
        <v>TAK</v>
      </c>
      <c r="P162" s="153" t="s">
        <v>555</v>
      </c>
      <c r="Q162" s="7">
        <v>30</v>
      </c>
      <c r="R162" s="15">
        <f t="shared" ref="R162:R176" si="27">Q162/J162</f>
        <v>0.8571428571428571</v>
      </c>
      <c r="S162" s="9" t="s">
        <v>564</v>
      </c>
      <c r="T162" s="9">
        <v>31</v>
      </c>
      <c r="U162" s="17">
        <f t="shared" si="19"/>
        <v>0.88571428571428568</v>
      </c>
      <c r="W162" s="127"/>
      <c r="X162" s="159">
        <f t="shared" si="24"/>
        <v>0</v>
      </c>
      <c r="Y162" s="7">
        <f t="shared" si="25"/>
        <v>1</v>
      </c>
      <c r="Z162" s="22">
        <f t="shared" si="26"/>
        <v>10.5</v>
      </c>
    </row>
    <row r="163" spans="1:26" ht="63" hidden="1" customHeight="1">
      <c r="A163" s="335">
        <f>'Merytoryczna-TU WPIS DANE'!A164</f>
        <v>161</v>
      </c>
      <c r="B163" s="335" t="str">
        <f>'Merytoryczna-TU WPIS DANE'!B164</f>
        <v>RPO/00248/08/7.1</v>
      </c>
      <c r="C163" s="335" t="str">
        <f>'Merytoryczna-TU WPIS DANE'!C164</f>
        <v>396/08</v>
      </c>
      <c r="D163" s="335" t="str">
        <f>'Merytoryczna-TU WPIS DANE'!D164</f>
        <v>POLMED Radom spółka z ograniczoną odpowiedzialonością</v>
      </c>
      <c r="E163" s="335" t="str">
        <f>'Merytoryczna-TU WPIS DANE'!E164</f>
        <v xml:space="preserve">Zakup aparatu RTG dla Polmed Radom </v>
      </c>
      <c r="F163" s="12" t="str">
        <f>'Merytoryczna-TU WPIS DANE'!F164</f>
        <v>76</v>
      </c>
      <c r="G163" s="13" t="str">
        <f>'Merytoryczna-TU WPIS DANE'!U164</f>
        <v>PSiS</v>
      </c>
      <c r="H163" s="207">
        <f>'Merytoryczna-TU WPIS DANE'!H164</f>
        <v>316000</v>
      </c>
      <c r="I163" s="207">
        <f>'Merytoryczna-TU WPIS DANE'!I164</f>
        <v>189600</v>
      </c>
      <c r="J163" s="7">
        <v>35</v>
      </c>
      <c r="K163" s="18">
        <f t="shared" si="20"/>
        <v>0.74285714285714288</v>
      </c>
      <c r="L163" s="134" t="str">
        <f t="shared" si="21"/>
        <v>NIE</v>
      </c>
      <c r="M163" s="26">
        <f t="shared" si="22"/>
        <v>26</v>
      </c>
      <c r="N163" s="9" t="str">
        <f t="shared" si="23"/>
        <v>TAK</v>
      </c>
      <c r="P163" s="29" t="s">
        <v>559</v>
      </c>
      <c r="Q163" s="7">
        <v>30</v>
      </c>
      <c r="R163" s="15">
        <f t="shared" si="27"/>
        <v>0.8571428571428571</v>
      </c>
      <c r="S163" s="158" t="s">
        <v>562</v>
      </c>
      <c r="T163" s="9">
        <v>22</v>
      </c>
      <c r="U163" s="17">
        <f t="shared" si="19"/>
        <v>0.62857142857142856</v>
      </c>
      <c r="W163" s="127"/>
      <c r="X163" s="159">
        <f t="shared" si="24"/>
        <v>0</v>
      </c>
      <c r="Y163" s="7">
        <f t="shared" si="25"/>
        <v>8</v>
      </c>
      <c r="Z163" s="22">
        <f t="shared" si="26"/>
        <v>10.5</v>
      </c>
    </row>
    <row r="164" spans="1:26" ht="63" hidden="1" customHeight="1">
      <c r="A164" s="335">
        <f>'Merytoryczna-TU WPIS DANE'!A165</f>
        <v>162</v>
      </c>
      <c r="B164" s="335" t="str">
        <f>'Merytoryczna-TU WPIS DANE'!B165</f>
        <v>RPO/00670/08/7.1</v>
      </c>
      <c r="C164" s="335" t="str">
        <f>'Merytoryczna-TU WPIS DANE'!C165</f>
        <v>1062/08</v>
      </c>
      <c r="D164" s="335" t="str">
        <f>'Merytoryczna-TU WPIS DANE'!D165</f>
        <v xml:space="preserve">Gmina Orońsko </v>
      </c>
      <c r="E164" s="335" t="str">
        <f>'Merytoryczna-TU WPIS DANE'!E165</f>
        <v>Rozbudowa i przebudowa parteru budynku Samodzielnego Zakładu Opieki Zdrowotnej w Orońsku</v>
      </c>
      <c r="F164" s="12" t="str">
        <f>'Merytoryczna-TU WPIS DANE'!F165</f>
        <v>76</v>
      </c>
      <c r="G164" s="13" t="str">
        <f>'Merytoryczna-TU WPIS DANE'!U165</f>
        <v>POZ</v>
      </c>
      <c r="H164" s="207">
        <f>'Merytoryczna-TU WPIS DANE'!H165</f>
        <v>762964.35</v>
      </c>
      <c r="I164" s="207">
        <f>'Merytoryczna-TU WPIS DANE'!I165</f>
        <v>430845.96</v>
      </c>
      <c r="J164" s="7">
        <v>35</v>
      </c>
      <c r="K164" s="18">
        <f t="shared" si="20"/>
        <v>0.38571428571428568</v>
      </c>
      <c r="L164" s="134" t="str">
        <f t="shared" si="21"/>
        <v>NIE</v>
      </c>
      <c r="M164" s="26">
        <f t="shared" si="22"/>
        <v>13.5</v>
      </c>
      <c r="N164" s="9" t="str">
        <f t="shared" si="23"/>
        <v>TAK</v>
      </c>
      <c r="P164" s="29" t="s">
        <v>560</v>
      </c>
      <c r="Q164" s="7">
        <v>10</v>
      </c>
      <c r="R164" s="15">
        <f t="shared" si="27"/>
        <v>0.2857142857142857</v>
      </c>
      <c r="S164" s="9" t="s">
        <v>563</v>
      </c>
      <c r="T164" s="9">
        <v>17</v>
      </c>
      <c r="U164" s="17">
        <f t="shared" si="19"/>
        <v>0.48571428571428571</v>
      </c>
      <c r="W164" s="127"/>
      <c r="X164" s="159">
        <f t="shared" si="24"/>
        <v>0</v>
      </c>
      <c r="Y164" s="7">
        <f t="shared" si="25"/>
        <v>7</v>
      </c>
      <c r="Z164" s="22">
        <f t="shared" si="26"/>
        <v>10.5</v>
      </c>
    </row>
    <row r="165" spans="1:26" ht="63" hidden="1" customHeight="1">
      <c r="A165" s="335">
        <f>'Merytoryczna-TU WPIS DANE'!A166</f>
        <v>163</v>
      </c>
      <c r="B165" s="335" t="str">
        <f>'Merytoryczna-TU WPIS DANE'!B166</f>
        <v>RPO/00728/08/7.1</v>
      </c>
      <c r="C165" s="335" t="str">
        <f>'Merytoryczna-TU WPIS DANE'!C166</f>
        <v>1140/08</v>
      </c>
      <c r="D165" s="335" t="str">
        <f>'Merytoryczna-TU WPIS DANE'!D166</f>
        <v xml:space="preserve">Mazowieckie Centrum Neuropsychiatrii i Rehabilitacji Dzieci i Młodzieży w Zagórzu k/W-wy </v>
      </c>
      <c r="E165" s="335" t="str">
        <f>'Merytoryczna-TU WPIS DANE'!E166</f>
        <v xml:space="preserve">Adaptacja pomieszczeń po kuchni z rozbudową skrzydła przy Pawilonie Głównym Szpitala w Józefowie, ul. 3-go Maja 127 </v>
      </c>
      <c r="F165" s="12" t="str">
        <f>'Merytoryczna-TU WPIS DANE'!F166</f>
        <v>76</v>
      </c>
      <c r="G165" s="13" t="str">
        <f>'Merytoryczna-TU WPIS DANE'!U166</f>
        <v>PSiS</v>
      </c>
      <c r="H165" s="207">
        <f>'Merytoryczna-TU WPIS DANE'!H166</f>
        <v>11575360</v>
      </c>
      <c r="I165" s="207">
        <f>'Merytoryczna-TU WPIS DANE'!I166</f>
        <v>9839056</v>
      </c>
      <c r="J165" s="7">
        <v>35</v>
      </c>
      <c r="K165" s="18">
        <f t="shared" si="20"/>
        <v>0.67142857142857149</v>
      </c>
      <c r="L165" s="134" t="str">
        <f t="shared" si="21"/>
        <v>NIE</v>
      </c>
      <c r="M165" s="26">
        <f t="shared" si="22"/>
        <v>23.5</v>
      </c>
      <c r="N165" s="9" t="str">
        <f t="shared" si="23"/>
        <v>TAK</v>
      </c>
      <c r="P165" s="29" t="s">
        <v>564</v>
      </c>
      <c r="Q165" s="7">
        <v>26</v>
      </c>
      <c r="R165" s="15">
        <f t="shared" si="27"/>
        <v>0.74285714285714288</v>
      </c>
      <c r="S165" s="9" t="s">
        <v>562</v>
      </c>
      <c r="T165" s="9">
        <v>21</v>
      </c>
      <c r="U165" s="17">
        <f t="shared" si="19"/>
        <v>0.6</v>
      </c>
      <c r="W165" s="127"/>
      <c r="X165" s="159">
        <f t="shared" si="24"/>
        <v>0</v>
      </c>
      <c r="Y165" s="7">
        <f t="shared" si="25"/>
        <v>5</v>
      </c>
      <c r="Z165" s="22">
        <f t="shared" si="26"/>
        <v>10.5</v>
      </c>
    </row>
    <row r="166" spans="1:26" ht="63" hidden="1" customHeight="1">
      <c r="A166" s="335">
        <f>'Merytoryczna-TU WPIS DANE'!A167</f>
        <v>164</v>
      </c>
      <c r="B166" s="335" t="str">
        <f>'Merytoryczna-TU WPIS DANE'!B167</f>
        <v>RPO/00901/08</v>
      </c>
      <c r="C166" s="335" t="str">
        <f>'Merytoryczna-TU WPIS DANE'!C167</f>
        <v>1265/08</v>
      </c>
      <c r="D166" s="335" t="str">
        <f>'Merytoryczna-TU WPIS DANE'!D167</f>
        <v>Radomski Szpital Specjalistyczny im. Dr Tytusa Chałubińskiego</v>
      </c>
      <c r="E166" s="335" t="str">
        <f>'Merytoryczna-TU WPIS DANE'!E167</f>
        <v xml:space="preserve">Przebudowa bloku operacyjnego chirurgicznego Radomskiego Szpitala Specjalistycznego wraz z dostawą urządzeń medycznych i wyposażeniem. </v>
      </c>
      <c r="F166" s="12" t="str">
        <f>'Merytoryczna-TU WPIS DANE'!F167</f>
        <v>76</v>
      </c>
      <c r="G166" s="13" t="str">
        <f>'Merytoryczna-TU WPIS DANE'!U167</f>
        <v>PSiS</v>
      </c>
      <c r="H166" s="207">
        <f>'Merytoryczna-TU WPIS DANE'!H167</f>
        <v>13364357.619999999</v>
      </c>
      <c r="I166" s="207">
        <f>'Merytoryczna-TU WPIS DANE'!I167</f>
        <v>11359703.98</v>
      </c>
      <c r="J166" s="7">
        <v>35</v>
      </c>
      <c r="K166" s="18">
        <f t="shared" si="20"/>
        <v>0.72857142857142865</v>
      </c>
      <c r="L166" s="134" t="str">
        <f t="shared" si="21"/>
        <v>NIE</v>
      </c>
      <c r="M166" s="26">
        <f t="shared" si="22"/>
        <v>25.5</v>
      </c>
      <c r="N166" s="9" t="str">
        <f t="shared" si="23"/>
        <v>TAK</v>
      </c>
      <c r="P166" s="29" t="s">
        <v>561</v>
      </c>
      <c r="Q166" s="7">
        <v>24</v>
      </c>
      <c r="R166" s="15">
        <f t="shared" si="27"/>
        <v>0.68571428571428572</v>
      </c>
      <c r="S166" s="9" t="s">
        <v>556</v>
      </c>
      <c r="T166" s="9">
        <v>27</v>
      </c>
      <c r="U166" s="17">
        <f t="shared" si="19"/>
        <v>0.77142857142857146</v>
      </c>
      <c r="W166" s="127"/>
      <c r="X166" s="159">
        <f t="shared" si="24"/>
        <v>0</v>
      </c>
      <c r="Y166" s="7">
        <f t="shared" si="25"/>
        <v>3</v>
      </c>
      <c r="Z166" s="22">
        <f t="shared" si="26"/>
        <v>10.5</v>
      </c>
    </row>
    <row r="167" spans="1:26" ht="63" hidden="1" customHeight="1">
      <c r="A167" s="335">
        <f>'Merytoryczna-TU WPIS DANE'!A168</f>
        <v>165</v>
      </c>
      <c r="B167" s="335" t="str">
        <f>'Merytoryczna-TU WPIS DANE'!B168</f>
        <v>RPO/01275/08/7.1</v>
      </c>
      <c r="C167" s="335" t="str">
        <f>'Merytoryczna-TU WPIS DANE'!C168</f>
        <v>1350/08</v>
      </c>
      <c r="D167" s="335" t="str">
        <f>'Merytoryczna-TU WPIS DANE'!D168</f>
        <v>Powiat Wołomiński.</v>
      </c>
      <c r="E167" s="335" t="str">
        <f>'Merytoryczna-TU WPIS DANE'!E168</f>
        <v>Modernizacja oddziałów szpitalnych Szpitala Powiatowego w Wołominie – oddział okulistyki.</v>
      </c>
      <c r="F167" s="12" t="str">
        <f>'Merytoryczna-TU WPIS DANE'!F168</f>
        <v>76</v>
      </c>
      <c r="G167" s="13" t="str">
        <f>'Merytoryczna-TU WPIS DANE'!U168</f>
        <v>PSiS</v>
      </c>
      <c r="H167" s="207">
        <f>'Merytoryczna-TU WPIS DANE'!H168</f>
        <v>2500000</v>
      </c>
      <c r="I167" s="207">
        <f>'Merytoryczna-TU WPIS DANE'!I168</f>
        <v>2125000</v>
      </c>
      <c r="J167" s="7">
        <v>35</v>
      </c>
      <c r="K167" s="18">
        <f t="shared" si="20"/>
        <v>0.51428571428571423</v>
      </c>
      <c r="L167" s="134" t="str">
        <f t="shared" si="21"/>
        <v>NIE</v>
      </c>
      <c r="M167" s="26">
        <f t="shared" si="22"/>
        <v>18</v>
      </c>
      <c r="N167" s="9" t="str">
        <f t="shared" si="23"/>
        <v>TAK</v>
      </c>
      <c r="P167" s="29" t="s">
        <v>557</v>
      </c>
      <c r="Q167" s="7">
        <v>22</v>
      </c>
      <c r="R167" s="15">
        <f t="shared" si="27"/>
        <v>0.62857142857142856</v>
      </c>
      <c r="S167" s="9" t="s">
        <v>558</v>
      </c>
      <c r="T167" s="9">
        <v>14</v>
      </c>
      <c r="U167" s="17">
        <f t="shared" si="19"/>
        <v>0.4</v>
      </c>
      <c r="W167" s="127"/>
      <c r="X167" s="159">
        <f t="shared" si="24"/>
        <v>0</v>
      </c>
      <c r="Y167" s="7">
        <f t="shared" si="25"/>
        <v>8</v>
      </c>
      <c r="Z167" s="22">
        <f t="shared" si="26"/>
        <v>10.5</v>
      </c>
    </row>
    <row r="168" spans="1:26" ht="63" hidden="1" customHeight="1">
      <c r="A168" s="335">
        <f>'Merytoryczna-TU WPIS DANE'!A169</f>
        <v>166</v>
      </c>
      <c r="B168" s="335" t="str">
        <f>'Merytoryczna-TU WPIS DANE'!B169</f>
        <v>RPO/00778/08/7.1</v>
      </c>
      <c r="C168" s="335" t="str">
        <f>'Merytoryczna-TU WPIS DANE'!C169</f>
        <v>1420/08</v>
      </c>
      <c r="D168" s="335" t="str">
        <f>'Merytoryczna-TU WPIS DANE'!D169</f>
        <v xml:space="preserve">Medicon Sp. z o. o. </v>
      </c>
      <c r="E168" s="335" t="str">
        <f>'Merytoryczna-TU WPIS DANE'!E169</f>
        <v xml:space="preserve">Nadbudowa i rozbudowa NZOZ Medicon w celu dostosowania do wymogów określonych w obowiązujących przepisach prawa oraz zakup wysokospecjalistycznej aparatury medycznej. </v>
      </c>
      <c r="F168" s="12" t="str">
        <f>'Merytoryczna-TU WPIS DANE'!F169</f>
        <v>76</v>
      </c>
      <c r="G168" s="13" t="str">
        <f>'Merytoryczna-TU WPIS DANE'!U169</f>
        <v>PSiS</v>
      </c>
      <c r="H168" s="207">
        <f>'Merytoryczna-TU WPIS DANE'!H169</f>
        <v>6393617.29</v>
      </c>
      <c r="I168" s="207">
        <f>'Merytoryczna-TU WPIS DANE'!I169</f>
        <v>5434574.7000000002</v>
      </c>
      <c r="J168" s="7">
        <v>35</v>
      </c>
      <c r="K168" s="18">
        <f t="shared" si="20"/>
        <v>0.8</v>
      </c>
      <c r="L168" s="134" t="str">
        <f t="shared" si="21"/>
        <v>NIE</v>
      </c>
      <c r="M168" s="26">
        <f t="shared" si="22"/>
        <v>28</v>
      </c>
      <c r="N168" s="9" t="str">
        <f t="shared" si="23"/>
        <v>TAK</v>
      </c>
      <c r="P168" s="29" t="s">
        <v>555</v>
      </c>
      <c r="Q168" s="7">
        <v>28</v>
      </c>
      <c r="R168" s="15">
        <f t="shared" si="27"/>
        <v>0.8</v>
      </c>
      <c r="S168" s="9" t="s">
        <v>562</v>
      </c>
      <c r="T168" s="9">
        <v>28</v>
      </c>
      <c r="U168" s="17">
        <f t="shared" si="19"/>
        <v>0.8</v>
      </c>
      <c r="W168" s="127"/>
      <c r="X168" s="159">
        <f t="shared" si="24"/>
        <v>0</v>
      </c>
      <c r="Y168" s="7">
        <f t="shared" si="25"/>
        <v>0</v>
      </c>
      <c r="Z168" s="22">
        <f t="shared" si="26"/>
        <v>10.5</v>
      </c>
    </row>
    <row r="169" spans="1:26" ht="63" hidden="1" customHeight="1">
      <c r="A169" s="335">
        <f>'Merytoryczna-TU WPIS DANE'!A170</f>
        <v>167</v>
      </c>
      <c r="B169" s="335" t="str">
        <f>'Merytoryczna-TU WPIS DANE'!B170</f>
        <v>RPO/01020/08/7.1</v>
      </c>
      <c r="C169" s="335" t="str">
        <f>'Merytoryczna-TU WPIS DANE'!C170</f>
        <v>1417/08</v>
      </c>
      <c r="D169" s="335" t="str">
        <f>'Merytoryczna-TU WPIS DANE'!D170</f>
        <v>Niepubliczny Zakład Opieki Zdrowotnej Centrum Słuchu i Mowy "Medincus" sp. z o.o</v>
      </c>
      <c r="E169" s="335" t="str">
        <f>'Merytoryczna-TU WPIS DANE'!E170</f>
        <v>Wyposażenie w specjalistyczną aparaturę medyczną Niepublicznego Zakładu Opieki Zdrowotnej Centrum Słuchu i Mowy "Medincus"</v>
      </c>
      <c r="F169" s="12" t="str">
        <f>'Merytoryczna-TU WPIS DANE'!F170</f>
        <v>76</v>
      </c>
      <c r="G169" s="13" t="str">
        <f>'Merytoryczna-TU WPIS DANE'!U170</f>
        <v>PSiS</v>
      </c>
      <c r="H169" s="207">
        <f>'Merytoryczna-TU WPIS DANE'!H170</f>
        <v>1836572.5</v>
      </c>
      <c r="I169" s="207">
        <f>'Merytoryczna-TU WPIS DANE'!I170</f>
        <v>780543.31</v>
      </c>
      <c r="J169" s="7">
        <v>35</v>
      </c>
      <c r="K169" s="18">
        <f t="shared" si="20"/>
        <v>0.62857142857142856</v>
      </c>
      <c r="L169" s="134" t="str">
        <f t="shared" si="21"/>
        <v>TAK</v>
      </c>
      <c r="M169" s="26" t="str">
        <f t="shared" si="22"/>
        <v>III oceniający</v>
      </c>
      <c r="N169" s="9" t="str">
        <f t="shared" si="23"/>
        <v>TAK</v>
      </c>
      <c r="P169" s="29" t="s">
        <v>559</v>
      </c>
      <c r="Q169" s="7">
        <v>26</v>
      </c>
      <c r="R169" s="15">
        <f t="shared" si="27"/>
        <v>0.74285714285714288</v>
      </c>
      <c r="S169" s="9" t="s">
        <v>558</v>
      </c>
      <c r="T169" s="9">
        <v>14</v>
      </c>
      <c r="U169" s="17">
        <f t="shared" si="19"/>
        <v>0.4</v>
      </c>
      <c r="V169" s="130" t="s">
        <v>557</v>
      </c>
      <c r="W169" s="127">
        <v>22</v>
      </c>
      <c r="X169" s="159">
        <f t="shared" si="24"/>
        <v>0.62857142857142856</v>
      </c>
      <c r="Y169" s="7">
        <f t="shared" si="25"/>
        <v>12</v>
      </c>
      <c r="Z169" s="22">
        <f t="shared" si="26"/>
        <v>10.5</v>
      </c>
    </row>
    <row r="170" spans="1:26" ht="63" hidden="1" customHeight="1">
      <c r="A170" s="335">
        <f>'Merytoryczna-TU WPIS DANE'!A171</f>
        <v>168</v>
      </c>
      <c r="B170" s="335" t="str">
        <f>'Merytoryczna-TU WPIS DANE'!B171</f>
        <v>RPO/01043/08/7.1</v>
      </c>
      <c r="C170" s="335" t="str">
        <f>'Merytoryczna-TU WPIS DANE'!C171</f>
        <v>1378/08</v>
      </c>
      <c r="D170" s="335" t="str">
        <f>'Merytoryczna-TU WPIS DANE'!D171</f>
        <v>NZOZ Poradnia Medycyny Rodzinnej Śródmieście 3 sp. z o.o</v>
      </c>
      <c r="E170" s="335" t="str">
        <f>'Merytoryczna-TU WPIS DANE'!E171</f>
        <v>Poprawa jakości i dostępu do usług medycznych przez modernizację infrastruktury NZOZ „Śródmieście 3” w Radomiu</v>
      </c>
      <c r="F170" s="12" t="str">
        <f>'Merytoryczna-TU WPIS DANE'!F171</f>
        <v>76</v>
      </c>
      <c r="G170" s="13" t="str">
        <f>'Merytoryczna-TU WPIS DANE'!U171</f>
        <v>PSiS</v>
      </c>
      <c r="H170" s="207">
        <f>'Merytoryczna-TU WPIS DANE'!H171</f>
        <v>1194000</v>
      </c>
      <c r="I170" s="207">
        <f>'Merytoryczna-TU WPIS DANE'!I171</f>
        <v>862665</v>
      </c>
      <c r="J170" s="7">
        <v>35</v>
      </c>
      <c r="K170" s="18">
        <f t="shared" si="20"/>
        <v>0.6</v>
      </c>
      <c r="L170" s="134" t="str">
        <f t="shared" si="21"/>
        <v>NIE</v>
      </c>
      <c r="M170" s="26">
        <f t="shared" si="22"/>
        <v>21</v>
      </c>
      <c r="N170" s="9" t="str">
        <f t="shared" si="23"/>
        <v>TAK</v>
      </c>
      <c r="P170" s="29" t="s">
        <v>563</v>
      </c>
      <c r="Q170" s="7">
        <v>24</v>
      </c>
      <c r="R170" s="15">
        <f t="shared" si="27"/>
        <v>0.68571428571428572</v>
      </c>
      <c r="S170" s="9" t="s">
        <v>560</v>
      </c>
      <c r="T170" s="9">
        <v>18</v>
      </c>
      <c r="U170" s="17">
        <f t="shared" si="19"/>
        <v>0.51428571428571423</v>
      </c>
      <c r="W170" s="127"/>
      <c r="X170" s="159">
        <f t="shared" si="24"/>
        <v>0</v>
      </c>
      <c r="Y170" s="7">
        <f t="shared" si="25"/>
        <v>6</v>
      </c>
      <c r="Z170" s="22">
        <f t="shared" si="26"/>
        <v>10.5</v>
      </c>
    </row>
    <row r="171" spans="1:26" ht="73.5" hidden="1" customHeight="1">
      <c r="A171" s="335">
        <f>'Merytoryczna-TU WPIS DANE'!A172</f>
        <v>169</v>
      </c>
      <c r="B171" s="335" t="str">
        <f>'Merytoryczna-TU WPIS DANE'!B172</f>
        <v>RPO/01133/08/7.1</v>
      </c>
      <c r="C171" s="335" t="str">
        <f>'Merytoryczna-TU WPIS DANE'!C172</f>
        <v>1717/08</v>
      </c>
      <c r="D171" s="335" t="str">
        <f>'Merytoryczna-TU WPIS DANE'!D172</f>
        <v>Szpital Dziecięcy im. prof. dr. med. Jana Bogdanowicza Samodzielny Publiczny Zakład Opieki Zdrowotnej</v>
      </c>
      <c r="E171" s="335" t="str">
        <f>'Merytoryczna-TU WPIS DANE'!E172</f>
        <v>Budowa obiektu dla nowej lokalizacji Bloku Operacyjnego, Oddziału Pooperacyjnego i Oddziału Intensywnej Terapii</v>
      </c>
      <c r="F171" s="12" t="str">
        <f>'Merytoryczna-TU WPIS DANE'!F172</f>
        <v>76</v>
      </c>
      <c r="G171" s="13" t="str">
        <f>'Merytoryczna-TU WPIS DANE'!U172</f>
        <v>PSiS</v>
      </c>
      <c r="H171" s="207">
        <f>'Merytoryczna-TU WPIS DANE'!H172</f>
        <v>79100000</v>
      </c>
      <c r="I171" s="207">
        <f>'Merytoryczna-TU WPIS DANE'!I172</f>
        <v>67235000</v>
      </c>
      <c r="J171" s="7">
        <v>35</v>
      </c>
      <c r="K171" s="18">
        <f t="shared" si="20"/>
        <v>0.68571428571428572</v>
      </c>
      <c r="L171" s="134" t="str">
        <f t="shared" si="21"/>
        <v>NIE</v>
      </c>
      <c r="M171" s="26">
        <f t="shared" si="22"/>
        <v>24</v>
      </c>
      <c r="N171" s="9" t="str">
        <f t="shared" si="23"/>
        <v>TAK</v>
      </c>
      <c r="P171" s="29" t="s">
        <v>558</v>
      </c>
      <c r="Q171" s="7">
        <v>22</v>
      </c>
      <c r="R171" s="15">
        <f t="shared" si="27"/>
        <v>0.62857142857142856</v>
      </c>
      <c r="S171" s="9" t="s">
        <v>557</v>
      </c>
      <c r="T171" s="9">
        <v>26</v>
      </c>
      <c r="U171" s="17">
        <f t="shared" si="19"/>
        <v>0.74285714285714288</v>
      </c>
      <c r="W171" s="127"/>
      <c r="X171" s="159">
        <f t="shared" si="24"/>
        <v>0</v>
      </c>
      <c r="Y171" s="7">
        <f t="shared" si="25"/>
        <v>4</v>
      </c>
      <c r="Z171" s="22">
        <f t="shared" si="26"/>
        <v>10.5</v>
      </c>
    </row>
    <row r="172" spans="1:26" ht="66.75" hidden="1" customHeight="1">
      <c r="A172" s="335">
        <f>'Merytoryczna-TU WPIS DANE'!A173</f>
        <v>170</v>
      </c>
      <c r="B172" s="335" t="str">
        <f>'Merytoryczna-TU WPIS DANE'!B173</f>
        <v>RPO/01322/08/7.1</v>
      </c>
      <c r="C172" s="335" t="str">
        <f>'Merytoryczna-TU WPIS DANE'!C173</f>
        <v>1877/08</v>
      </c>
      <c r="D172" s="335" t="str">
        <f>'Merytoryczna-TU WPIS DANE'!D173</f>
        <v>Wojewódzki Szpital Specjalistyczny w Radomiu</v>
      </c>
      <c r="E172" s="335" t="str">
        <f>'Merytoryczna-TU WPIS DANE'!E173</f>
        <v>Dostosowanie Wojewódzkiego Szpitala Specjalistycznego w Radomiu do wymogów określonych rozporządzeniem Ministra Zdrowia w sprawie wymagań jakim powinny odpowiadać pod względem fachowym i sanitarnym pomieszczenia i urządzenia zakładów opieki zdrowotnej.</v>
      </c>
      <c r="F172" s="12" t="str">
        <f>'Merytoryczna-TU WPIS DANE'!F173</f>
        <v>76</v>
      </c>
      <c r="G172" s="13" t="str">
        <f>'Merytoryczna-TU WPIS DANE'!U173</f>
        <v>PSiS</v>
      </c>
      <c r="H172" s="207">
        <f>'Merytoryczna-TU WPIS DANE'!H173</f>
        <v>6870086.5499999998</v>
      </c>
      <c r="I172" s="207">
        <f>'Merytoryczna-TU WPIS DANE'!I173</f>
        <v>5839573.5700000003</v>
      </c>
      <c r="J172" s="7">
        <v>35</v>
      </c>
      <c r="K172" s="18">
        <f t="shared" si="20"/>
        <v>0.75714285714285712</v>
      </c>
      <c r="L172" s="134" t="str">
        <f t="shared" si="21"/>
        <v>NIE</v>
      </c>
      <c r="M172" s="26">
        <f t="shared" si="22"/>
        <v>26.5</v>
      </c>
      <c r="N172" s="9" t="str">
        <f t="shared" si="23"/>
        <v>TAK</v>
      </c>
      <c r="P172" s="29" t="s">
        <v>563</v>
      </c>
      <c r="Q172" s="7">
        <v>26</v>
      </c>
      <c r="R172" s="15">
        <f t="shared" si="27"/>
        <v>0.74285714285714288</v>
      </c>
      <c r="S172" s="9" t="s">
        <v>559</v>
      </c>
      <c r="T172" s="9">
        <v>27</v>
      </c>
      <c r="U172" s="17">
        <f t="shared" si="19"/>
        <v>0.77142857142857146</v>
      </c>
      <c r="W172" s="127"/>
      <c r="X172" s="159">
        <f t="shared" si="24"/>
        <v>0</v>
      </c>
      <c r="Y172" s="7">
        <f t="shared" si="25"/>
        <v>1</v>
      </c>
      <c r="Z172" s="22">
        <f t="shared" si="26"/>
        <v>10.5</v>
      </c>
    </row>
    <row r="173" spans="1:26" ht="63" hidden="1" customHeight="1">
      <c r="A173" s="335">
        <f>'Merytoryczna-TU WPIS DANE'!A174</f>
        <v>171</v>
      </c>
      <c r="B173" s="335" t="str">
        <f>'Merytoryczna-TU WPIS DANE'!B174</f>
        <v>RPO/01426/08/7.1</v>
      </c>
      <c r="C173" s="335" t="str">
        <f>'Merytoryczna-TU WPIS DANE'!C174</f>
        <v>2031/08</v>
      </c>
      <c r="D173" s="335" t="str">
        <f>'Merytoryczna-TU WPIS DANE'!D174</f>
        <v>Centrum Medyczne MAVIT Sp. z o.o.</v>
      </c>
      <c r="E173" s="335" t="str">
        <f>'Merytoryczna-TU WPIS DANE'!E174</f>
        <v>Dostosowanie infrastruktury NZOZ Centrum Medycznego MAVIT do obowiązujących przepisów prawa poprzez rozbudowę o blok operacyjny i oddział szpitalny wraz z zakupem nowoczesnego sprzętu okulistycznego, poprawiającego jakość świadczonych usług</v>
      </c>
      <c r="F173" s="12" t="str">
        <f>'Merytoryczna-TU WPIS DANE'!F174</f>
        <v>76</v>
      </c>
      <c r="G173" s="13" t="str">
        <f>'Merytoryczna-TU WPIS DANE'!U174</f>
        <v>PSiS</v>
      </c>
      <c r="H173" s="207">
        <f>'Merytoryczna-TU WPIS DANE'!H174</f>
        <v>1118054.82</v>
      </c>
      <c r="I173" s="207">
        <f>'Merytoryczna-TU WPIS DANE'!I174</f>
        <v>670832.89</v>
      </c>
      <c r="J173" s="7">
        <v>35</v>
      </c>
      <c r="K173" s="18">
        <f t="shared" si="20"/>
        <v>0.74285714285714288</v>
      </c>
      <c r="L173" s="134" t="str">
        <f t="shared" si="21"/>
        <v>NIE</v>
      </c>
      <c r="M173" s="26">
        <f t="shared" si="22"/>
        <v>26</v>
      </c>
      <c r="N173" s="9" t="str">
        <f t="shared" si="23"/>
        <v>TAK</v>
      </c>
      <c r="P173" s="29" t="s">
        <v>561</v>
      </c>
      <c r="Q173" s="7">
        <v>24</v>
      </c>
      <c r="R173" s="15">
        <f t="shared" si="27"/>
        <v>0.68571428571428572</v>
      </c>
      <c r="S173" s="9" t="s">
        <v>564</v>
      </c>
      <c r="T173" s="9">
        <v>28</v>
      </c>
      <c r="U173" s="17">
        <f t="shared" si="19"/>
        <v>0.8</v>
      </c>
      <c r="W173" s="127"/>
      <c r="X173" s="159">
        <f t="shared" si="24"/>
        <v>0</v>
      </c>
      <c r="Y173" s="7">
        <f t="shared" si="25"/>
        <v>4</v>
      </c>
      <c r="Z173" s="22">
        <f t="shared" si="26"/>
        <v>10.5</v>
      </c>
    </row>
    <row r="174" spans="1:26" ht="63" hidden="1" customHeight="1">
      <c r="A174" s="335">
        <f>'Merytoryczna-TU WPIS DANE'!A175</f>
        <v>172</v>
      </c>
      <c r="B174" s="335" t="str">
        <f>'Merytoryczna-TU WPIS DANE'!B175</f>
        <v>RPO/01437/08/7.1</v>
      </c>
      <c r="C174" s="335" t="str">
        <f>'Merytoryczna-TU WPIS DANE'!C175</f>
        <v>1849/08</v>
      </c>
      <c r="D174" s="335" t="str">
        <f>'Merytoryczna-TU WPIS DANE'!D175</f>
        <v>NZOZ Przychodnia Lekarska w Rzekuniu „Medyk” s.c. Aleksander Wojna, Iwona Malinowska-Paździor</v>
      </c>
      <c r="E174" s="335" t="str">
        <f>'Merytoryczna-TU WPIS DANE'!E175</f>
        <v>Zmiana miejsca świadczenia usług medycznych drogą do osiągnięcia jakości i spełnienia wymogów prawnych</v>
      </c>
      <c r="F174" s="12" t="str">
        <f>'Merytoryczna-TU WPIS DANE'!F175</f>
        <v>76</v>
      </c>
      <c r="G174" s="13" t="str">
        <f>'Merytoryczna-TU WPIS DANE'!U175</f>
        <v>POZ</v>
      </c>
      <c r="H174" s="207">
        <f>'Merytoryczna-TU WPIS DANE'!H175</f>
        <v>845300</v>
      </c>
      <c r="I174" s="207">
        <f>'Merytoryczna-TU WPIS DANE'!I175</f>
        <v>610729.25</v>
      </c>
      <c r="J174" s="7">
        <v>35</v>
      </c>
      <c r="K174" s="18">
        <f t="shared" si="20"/>
        <v>0.6</v>
      </c>
      <c r="L174" s="134" t="str">
        <f t="shared" si="21"/>
        <v>NIE</v>
      </c>
      <c r="M174" s="26">
        <f t="shared" si="22"/>
        <v>21</v>
      </c>
      <c r="N174" s="9" t="str">
        <f t="shared" si="23"/>
        <v>TAK</v>
      </c>
      <c r="P174" s="29" t="s">
        <v>557</v>
      </c>
      <c r="Q174" s="7">
        <v>23</v>
      </c>
      <c r="R174" s="15">
        <f t="shared" si="27"/>
        <v>0.65714285714285714</v>
      </c>
      <c r="S174" s="9" t="s">
        <v>556</v>
      </c>
      <c r="T174" s="9">
        <v>19</v>
      </c>
      <c r="U174" s="17">
        <f t="shared" si="19"/>
        <v>0.54285714285714282</v>
      </c>
      <c r="W174" s="127"/>
      <c r="X174" s="159">
        <f t="shared" si="24"/>
        <v>0</v>
      </c>
      <c r="Y174" s="7">
        <f t="shared" si="25"/>
        <v>4</v>
      </c>
      <c r="Z174" s="22">
        <f t="shared" si="26"/>
        <v>10.5</v>
      </c>
    </row>
    <row r="175" spans="1:26" ht="63" hidden="1" customHeight="1">
      <c r="A175" s="335">
        <f>'Merytoryczna-TU WPIS DANE'!A176</f>
        <v>173</v>
      </c>
      <c r="B175" s="335" t="str">
        <f>'Merytoryczna-TU WPIS DANE'!B176</f>
        <v>RPO/01439/08/7.1</v>
      </c>
      <c r="C175" s="335" t="str">
        <f>'Merytoryczna-TU WPIS DANE'!C176</f>
        <v>1935/08</v>
      </c>
      <c r="D175" s="335" t="str">
        <f>'Merytoryczna-TU WPIS DANE'!D176</f>
        <v>Niepubliczny Zakład Opieki Zdrowotnej „MEDICINES” Kazimierz Przepiórski</v>
      </c>
      <c r="E175" s="335" t="str">
        <f>'Merytoryczna-TU WPIS DANE'!E176</f>
        <v xml:space="preserve">Wzrost jakości i dostępności usług medycznych świadczonych przez NZOZ Medicines poprzez rozbudowę oraz zakup wyposażenia i sprzętu medycznego   </v>
      </c>
      <c r="F175" s="12" t="str">
        <f>'Merytoryczna-TU WPIS DANE'!F176</f>
        <v>76</v>
      </c>
      <c r="G175" s="13" t="str">
        <f>'Merytoryczna-TU WPIS DANE'!U176</f>
        <v>POZ</v>
      </c>
      <c r="H175" s="207">
        <f>'Merytoryczna-TU WPIS DANE'!H176</f>
        <v>1331120</v>
      </c>
      <c r="I175" s="207">
        <f>'Merytoryczna-TU WPIS DANE'!I176</f>
        <v>798672</v>
      </c>
      <c r="J175" s="7">
        <v>35</v>
      </c>
      <c r="K175" s="18">
        <f t="shared" si="20"/>
        <v>0.62857142857142856</v>
      </c>
      <c r="L175" s="134" t="str">
        <f t="shared" si="21"/>
        <v>NIE</v>
      </c>
      <c r="M175" s="26">
        <f t="shared" si="22"/>
        <v>22</v>
      </c>
      <c r="N175" s="9" t="str">
        <f t="shared" si="23"/>
        <v>TAK</v>
      </c>
      <c r="P175" s="29" t="s">
        <v>562</v>
      </c>
      <c r="Q175" s="7">
        <v>23</v>
      </c>
      <c r="R175" s="15">
        <f t="shared" si="27"/>
        <v>0.65714285714285714</v>
      </c>
      <c r="S175" s="9" t="s">
        <v>560</v>
      </c>
      <c r="T175" s="9">
        <v>21</v>
      </c>
      <c r="U175" s="17">
        <f t="shared" si="19"/>
        <v>0.6</v>
      </c>
      <c r="W175" s="127"/>
      <c r="X175" s="159">
        <f t="shared" si="24"/>
        <v>0</v>
      </c>
      <c r="Y175" s="7">
        <f t="shared" si="25"/>
        <v>2</v>
      </c>
      <c r="Z175" s="22">
        <f t="shared" si="26"/>
        <v>10.5</v>
      </c>
    </row>
    <row r="176" spans="1:26" ht="69.75" hidden="1" customHeight="1">
      <c r="A176" s="335">
        <f>'Merytoryczna-TU WPIS DANE'!A177</f>
        <v>174</v>
      </c>
      <c r="B176" s="335" t="str">
        <f>'Merytoryczna-TU WPIS DANE'!B177</f>
        <v>RPO/01445/08/7.1</v>
      </c>
      <c r="C176" s="335" t="str">
        <f>'Merytoryczna-TU WPIS DANE'!C177</f>
        <v>2032/08</v>
      </c>
      <c r="D176" s="335" t="str">
        <f>'Merytoryczna-TU WPIS DANE'!D177</f>
        <v>Gmina Młodzieszyn</v>
      </c>
      <c r="E176" s="335" t="str">
        <f>'Merytoryczna-TU WPIS DANE'!E177</f>
        <v>Przebudowa i termomodernizacja budynku ośrodka zdrowia w Młodzieszynie</v>
      </c>
      <c r="F176" s="12" t="str">
        <f>'Merytoryczna-TU WPIS DANE'!F177</f>
        <v>76</v>
      </c>
      <c r="G176" s="13" t="str">
        <f>'Merytoryczna-TU WPIS DANE'!U177</f>
        <v>POZ</v>
      </c>
      <c r="H176" s="207">
        <f>'Merytoryczna-TU WPIS DANE'!H177</f>
        <v>807561.48</v>
      </c>
      <c r="I176" s="207">
        <f>'Merytoryczna-TU WPIS DANE'!I177</f>
        <v>620667.51</v>
      </c>
      <c r="J176" s="7">
        <v>35</v>
      </c>
      <c r="K176" s="18">
        <f t="shared" si="20"/>
        <v>0.58571428571428574</v>
      </c>
      <c r="L176" s="134" t="str">
        <f t="shared" si="21"/>
        <v>NIE</v>
      </c>
      <c r="M176" s="26">
        <f t="shared" si="22"/>
        <v>20.5</v>
      </c>
      <c r="N176" s="9" t="str">
        <f t="shared" si="23"/>
        <v>TAK</v>
      </c>
      <c r="P176" s="29" t="s">
        <v>564</v>
      </c>
      <c r="Q176" s="7">
        <v>24</v>
      </c>
      <c r="R176" s="15">
        <f t="shared" si="27"/>
        <v>0.68571428571428572</v>
      </c>
      <c r="S176" s="9" t="s">
        <v>556</v>
      </c>
      <c r="T176" s="9">
        <v>17</v>
      </c>
      <c r="U176" s="17">
        <f t="shared" si="19"/>
        <v>0.48571428571428571</v>
      </c>
      <c r="W176" s="127"/>
      <c r="X176" s="159">
        <f t="shared" si="24"/>
        <v>0</v>
      </c>
      <c r="Y176" s="7">
        <f t="shared" si="25"/>
        <v>7</v>
      </c>
      <c r="Z176" s="22">
        <f t="shared" si="26"/>
        <v>10.5</v>
      </c>
    </row>
    <row r="177" spans="1:26" ht="63" hidden="1" customHeight="1">
      <c r="A177" s="335">
        <f>'Merytoryczna-TU WPIS DANE'!A178</f>
        <v>175</v>
      </c>
      <c r="B177" s="335" t="str">
        <f>'Merytoryczna-TU WPIS DANE'!B178</f>
        <v>RPO/00171/08/7.1</v>
      </c>
      <c r="C177" s="335" t="str">
        <f>'Merytoryczna-TU WPIS DANE'!C178</f>
        <v>459/08</v>
      </c>
      <c r="D177" s="335" t="str">
        <f>'Merytoryczna-TU WPIS DANE'!D178</f>
        <v>Fundacja Ewy Błaszczyk "Akogo?"</v>
      </c>
      <c r="E177" s="335" t="str">
        <f>'Merytoryczna-TU WPIS DANE'!E178</f>
        <v>Wyposażenie w aparaty i urządzenia medyczne oraz dostosowanie stanu technicznego do możliwości rozpoczęcia funkcjonowania pierwszej w Polsce Kliniki "Budzik" dla dzieci w śpiączce.</v>
      </c>
      <c r="F177" s="12" t="str">
        <f>'Merytoryczna-TU WPIS DANE'!F178</f>
        <v>76</v>
      </c>
      <c r="G177" s="13" t="str">
        <f>'Merytoryczna-TU WPIS DANE'!U178</f>
        <v>PSiS</v>
      </c>
      <c r="H177" s="207">
        <f>'Merytoryczna-TU WPIS DANE'!H178</f>
        <v>8698730.3399999999</v>
      </c>
      <c r="I177" s="207">
        <f>'Merytoryczna-TU WPIS DANE'!I178</f>
        <v>7393920.79</v>
      </c>
      <c r="J177" s="7">
        <v>35</v>
      </c>
      <c r="K177" s="18">
        <f t="shared" si="20"/>
        <v>0.81428571428571428</v>
      </c>
      <c r="L177" s="134" t="str">
        <f t="shared" si="21"/>
        <v>NIE</v>
      </c>
      <c r="M177" s="26">
        <f>IF(L177="NIE",(Q177+T177)/2,"III oceniający")</f>
        <v>28.5</v>
      </c>
      <c r="N177" s="9" t="str">
        <f t="shared" si="23"/>
        <v>TAK</v>
      </c>
      <c r="P177" s="29" t="s">
        <v>557</v>
      </c>
      <c r="Q177" s="7">
        <v>29</v>
      </c>
      <c r="R177" s="15">
        <f>Q177/J177</f>
        <v>0.82857142857142863</v>
      </c>
      <c r="S177" s="9" t="s">
        <v>559</v>
      </c>
      <c r="T177" s="9">
        <v>28</v>
      </c>
      <c r="U177" s="17">
        <f t="shared" si="19"/>
        <v>0.8</v>
      </c>
      <c r="W177" s="127"/>
      <c r="X177" s="159">
        <f t="shared" si="24"/>
        <v>0</v>
      </c>
      <c r="Y177" s="7">
        <f>IF((Q177-T177)&gt;=0,(Q177-T177),(Q177-T177)*(-1))</f>
        <v>1</v>
      </c>
      <c r="Z177" s="22">
        <f t="shared" si="26"/>
        <v>10.5</v>
      </c>
    </row>
    <row r="178" spans="1:26" ht="63" hidden="1" customHeight="1">
      <c r="A178" s="335">
        <f>'Merytoryczna-TU WPIS DANE'!A179</f>
        <v>176</v>
      </c>
      <c r="B178" s="335" t="str">
        <f>'Merytoryczna-TU WPIS DANE'!B179</f>
        <v>RPO/00274/08/7.1</v>
      </c>
      <c r="C178" s="335" t="str">
        <f>'Merytoryczna-TU WPIS DANE'!C179</f>
        <v>622/08</v>
      </c>
      <c r="D178" s="335" t="str">
        <f>'Merytoryczna-TU WPIS DANE'!D179</f>
        <v>Uczelnia Warszawska im. Marii Skłodowskiej - Curie (UW MSC)</v>
      </c>
      <c r="E178" s="335" t="str">
        <f>'Merytoryczna-TU WPIS DANE'!E179</f>
        <v>Podniesienie jakości oraz dostępności usług w zakresie bezpłatnej opieki medycznej świadczonych przez Niepubliczny Zakład Opieki Zdrowotnej Centrum Medyczne Zdrowie</v>
      </c>
      <c r="F178" s="12" t="str">
        <f>'Merytoryczna-TU WPIS DANE'!F179</f>
        <v>76</v>
      </c>
      <c r="G178" s="13" t="str">
        <f>'Merytoryczna-TU WPIS DANE'!U179</f>
        <v>PSiS</v>
      </c>
      <c r="H178" s="207">
        <f>'Merytoryczna-TU WPIS DANE'!H179</f>
        <v>477880</v>
      </c>
      <c r="I178" s="207">
        <f>'Merytoryczna-TU WPIS DANE'!I179</f>
        <v>286728</v>
      </c>
      <c r="J178" s="7">
        <v>35</v>
      </c>
      <c r="K178" s="18">
        <f t="shared" si="20"/>
        <v>0.58571428571428574</v>
      </c>
      <c r="L178" s="134" t="str">
        <f t="shared" si="21"/>
        <v>NIE</v>
      </c>
      <c r="M178" s="26">
        <f>IF(L178="NIE",(Q178+T178)/2,"III oceniający")</f>
        <v>20.5</v>
      </c>
      <c r="N178" s="9" t="str">
        <f t="shared" si="23"/>
        <v>TAK</v>
      </c>
      <c r="P178" s="29" t="s">
        <v>559</v>
      </c>
      <c r="Q178" s="7">
        <v>25</v>
      </c>
      <c r="R178" s="15">
        <f>Q178/J178</f>
        <v>0.7142857142857143</v>
      </c>
      <c r="S178" s="9" t="s">
        <v>560</v>
      </c>
      <c r="T178" s="9">
        <v>16</v>
      </c>
      <c r="U178" s="17">
        <f t="shared" si="19"/>
        <v>0.45714285714285713</v>
      </c>
      <c r="W178" s="127"/>
      <c r="X178" s="159">
        <f t="shared" si="24"/>
        <v>0</v>
      </c>
      <c r="Y178" s="7">
        <f>IF((Q178-T178)&gt;=0,(Q178-T178),(Q178-T178)*(-1))</f>
        <v>9</v>
      </c>
      <c r="Z178" s="22">
        <f t="shared" si="26"/>
        <v>10.5</v>
      </c>
    </row>
    <row r="179" spans="1:26" s="22" customFormat="1" ht="38.25" hidden="1">
      <c r="A179" s="167"/>
      <c r="B179" s="168"/>
      <c r="C179" s="167"/>
      <c r="D179" s="167"/>
      <c r="E179" s="167"/>
      <c r="F179" s="167"/>
      <c r="G179" s="169"/>
      <c r="H179" s="208"/>
      <c r="I179" s="206"/>
      <c r="J179" s="7"/>
      <c r="K179" s="170"/>
      <c r="L179" s="171"/>
      <c r="M179" s="24"/>
      <c r="N179" s="21"/>
      <c r="O179" s="172"/>
      <c r="P179" s="63" t="s">
        <v>567</v>
      </c>
      <c r="Q179" s="22">
        <f ca="1">COUNTBLANK(Q3:Q179)</f>
        <v>0</v>
      </c>
      <c r="R179" s="15" t="e">
        <f>#REF!/J179</f>
        <v>#REF!</v>
      </c>
      <c r="S179" s="63" t="s">
        <v>567</v>
      </c>
      <c r="T179" s="22">
        <f ca="1">COUNTBLANK(T3:T180)</f>
        <v>0</v>
      </c>
      <c r="U179" s="17" t="e">
        <f>T180/J179</f>
        <v>#DIV/0!</v>
      </c>
      <c r="V179" s="127"/>
      <c r="W179" s="127"/>
      <c r="X179" s="159" t="e">
        <f t="shared" si="24"/>
        <v>#DIV/0!</v>
      </c>
      <c r="Y179" s="7" t="e">
        <f>IF((#REF!-T180)&gt;=0,(#REF!-T180),(#REF!-T180)*(-1))</f>
        <v>#REF!</v>
      </c>
      <c r="Z179" s="22">
        <f t="shared" si="26"/>
        <v>0</v>
      </c>
    </row>
    <row r="180" spans="1:26" ht="12.75" hidden="1">
      <c r="B180" s="28"/>
      <c r="C180" s="12"/>
      <c r="D180" s="12"/>
      <c r="E180" s="12"/>
      <c r="F180" s="12"/>
      <c r="H180" s="207"/>
      <c r="I180" s="12"/>
      <c r="K180" s="18"/>
      <c r="T180" s="22">
        <f>COUNTBLANK(T3:T155)</f>
        <v>0</v>
      </c>
      <c r="U180" s="17" t="e">
        <f>#REF!/J180</f>
        <v>#REF!</v>
      </c>
      <c r="W180" s="127"/>
      <c r="X180" s="159" t="e">
        <f t="shared" si="24"/>
        <v>#DIV/0!</v>
      </c>
      <c r="Y180" s="7" t="e">
        <f>IF((Q180-#REF!)&gt;=0,(Q180-#REF!),(Q180-#REF!)*(-1))</f>
        <v>#REF!</v>
      </c>
      <c r="Z180" s="22">
        <f t="shared" si="26"/>
        <v>0</v>
      </c>
    </row>
    <row r="181" spans="1:26" ht="12.75" hidden="1">
      <c r="B181" s="28"/>
      <c r="C181" s="12"/>
      <c r="D181" s="12"/>
      <c r="E181" s="12"/>
      <c r="F181" s="12"/>
      <c r="H181" s="207"/>
      <c r="I181" s="12"/>
      <c r="K181" s="18"/>
      <c r="U181" s="17" t="e">
        <f t="shared" si="19"/>
        <v>#DIV/0!</v>
      </c>
      <c r="W181" s="127"/>
      <c r="X181" s="159" t="e">
        <f t="shared" si="24"/>
        <v>#DIV/0!</v>
      </c>
      <c r="Y181" s="7">
        <f t="shared" si="25"/>
        <v>0</v>
      </c>
      <c r="Z181" s="22">
        <f t="shared" si="26"/>
        <v>0</v>
      </c>
    </row>
    <row r="182" spans="1:26" ht="12.75" hidden="1">
      <c r="B182" s="28"/>
      <c r="C182" s="12"/>
      <c r="D182" s="12"/>
      <c r="E182" s="12"/>
      <c r="F182" s="12"/>
      <c r="H182" s="207"/>
      <c r="I182" s="12"/>
      <c r="K182" s="18"/>
      <c r="U182" s="17" t="e">
        <f t="shared" si="19"/>
        <v>#DIV/0!</v>
      </c>
      <c r="W182" s="127"/>
      <c r="X182" s="159" t="e">
        <f t="shared" si="24"/>
        <v>#DIV/0!</v>
      </c>
      <c r="Y182" s="7">
        <f t="shared" si="25"/>
        <v>0</v>
      </c>
      <c r="Z182" s="22">
        <f t="shared" si="26"/>
        <v>0</v>
      </c>
    </row>
    <row r="183" spans="1:26" ht="12.75" hidden="1">
      <c r="B183" s="28"/>
      <c r="C183" s="12"/>
      <c r="D183" s="12"/>
      <c r="E183" s="12"/>
      <c r="F183" s="12"/>
      <c r="H183" s="207"/>
      <c r="I183" s="12"/>
      <c r="K183" s="18"/>
      <c r="U183" s="17" t="e">
        <f t="shared" si="19"/>
        <v>#DIV/0!</v>
      </c>
      <c r="W183" s="127"/>
      <c r="X183" s="159" t="e">
        <f t="shared" si="24"/>
        <v>#DIV/0!</v>
      </c>
      <c r="Y183" s="7">
        <f t="shared" si="25"/>
        <v>0</v>
      </c>
      <c r="Z183" s="22">
        <f t="shared" si="26"/>
        <v>0</v>
      </c>
    </row>
    <row r="184" spans="1:26" ht="12.75" hidden="1">
      <c r="B184" s="28"/>
      <c r="C184" s="12"/>
      <c r="D184" s="12"/>
      <c r="E184" s="12"/>
      <c r="F184" s="12"/>
      <c r="H184" s="207"/>
      <c r="I184" s="12"/>
      <c r="K184" s="18"/>
      <c r="U184" s="17" t="e">
        <f t="shared" si="19"/>
        <v>#DIV/0!</v>
      </c>
      <c r="W184" s="127"/>
      <c r="X184" s="159" t="e">
        <f t="shared" si="24"/>
        <v>#DIV/0!</v>
      </c>
      <c r="Y184" s="7">
        <f t="shared" si="25"/>
        <v>0</v>
      </c>
      <c r="Z184" s="22">
        <f t="shared" si="26"/>
        <v>0</v>
      </c>
    </row>
    <row r="185" spans="1:26" ht="12.75" hidden="1">
      <c r="B185" s="28"/>
      <c r="C185" s="12"/>
      <c r="D185" s="12"/>
      <c r="E185" s="12"/>
      <c r="F185" s="12"/>
      <c r="H185" s="207"/>
      <c r="I185" s="12"/>
      <c r="K185" s="18"/>
      <c r="U185" s="17" t="e">
        <f t="shared" si="19"/>
        <v>#DIV/0!</v>
      </c>
      <c r="W185" s="127"/>
      <c r="X185" s="159" t="e">
        <f t="shared" si="24"/>
        <v>#DIV/0!</v>
      </c>
      <c r="Y185" s="7">
        <f t="shared" si="25"/>
        <v>0</v>
      </c>
      <c r="Z185" s="22">
        <f t="shared" si="26"/>
        <v>0</v>
      </c>
    </row>
    <row r="186" spans="1:26" ht="12.75" hidden="1">
      <c r="B186" s="28"/>
      <c r="C186" s="12"/>
      <c r="D186" s="12"/>
      <c r="E186" s="12"/>
      <c r="F186" s="12"/>
      <c r="H186" s="207"/>
      <c r="I186" s="12"/>
      <c r="K186" s="18"/>
      <c r="U186" s="17" t="e">
        <f t="shared" si="19"/>
        <v>#DIV/0!</v>
      </c>
      <c r="W186" s="127"/>
      <c r="X186" s="159" t="e">
        <f t="shared" si="24"/>
        <v>#DIV/0!</v>
      </c>
      <c r="Y186" s="7">
        <f t="shared" si="25"/>
        <v>0</v>
      </c>
      <c r="Z186" s="22">
        <f t="shared" si="26"/>
        <v>0</v>
      </c>
    </row>
    <row r="187" spans="1:26" ht="12.75" hidden="1">
      <c r="B187" s="28"/>
      <c r="C187" s="12"/>
      <c r="D187" s="12"/>
      <c r="E187" s="12"/>
      <c r="F187" s="12"/>
      <c r="H187" s="207"/>
      <c r="I187" s="12"/>
      <c r="K187" s="18"/>
      <c r="U187" s="17" t="e">
        <f t="shared" si="19"/>
        <v>#DIV/0!</v>
      </c>
      <c r="W187" s="127"/>
      <c r="X187" s="159" t="e">
        <f t="shared" si="24"/>
        <v>#DIV/0!</v>
      </c>
      <c r="Y187" s="7">
        <f t="shared" si="25"/>
        <v>0</v>
      </c>
      <c r="Z187" s="22">
        <f t="shared" si="26"/>
        <v>0</v>
      </c>
    </row>
    <row r="188" spans="1:26" ht="12.75" hidden="1">
      <c r="B188" s="28"/>
      <c r="C188" s="12"/>
      <c r="D188" s="12"/>
      <c r="E188" s="12"/>
      <c r="F188" s="12"/>
      <c r="H188" s="207"/>
      <c r="I188" s="12"/>
      <c r="K188" s="18"/>
      <c r="U188" s="17" t="e">
        <f t="shared" si="19"/>
        <v>#DIV/0!</v>
      </c>
      <c r="W188" s="127"/>
      <c r="X188" s="159" t="e">
        <f t="shared" si="24"/>
        <v>#DIV/0!</v>
      </c>
      <c r="Y188" s="7">
        <f t="shared" si="25"/>
        <v>0</v>
      </c>
      <c r="Z188" s="22">
        <f t="shared" si="26"/>
        <v>0</v>
      </c>
    </row>
    <row r="189" spans="1:26" ht="12.75" hidden="1">
      <c r="B189" s="28"/>
      <c r="C189" s="12"/>
      <c r="D189" s="12"/>
      <c r="E189" s="12"/>
      <c r="F189" s="12"/>
      <c r="H189" s="207"/>
      <c r="I189" s="12"/>
      <c r="K189" s="18"/>
      <c r="U189" s="17" t="e">
        <f t="shared" si="19"/>
        <v>#DIV/0!</v>
      </c>
      <c r="W189" s="127"/>
      <c r="X189" s="159" t="e">
        <f t="shared" si="24"/>
        <v>#DIV/0!</v>
      </c>
      <c r="Y189" s="7">
        <f t="shared" si="25"/>
        <v>0</v>
      </c>
      <c r="Z189" s="22">
        <f t="shared" si="26"/>
        <v>0</v>
      </c>
    </row>
    <row r="190" spans="1:26" ht="12.75" hidden="1">
      <c r="B190" s="28"/>
      <c r="C190" s="12"/>
      <c r="D190" s="12"/>
      <c r="E190" s="12"/>
      <c r="F190" s="12"/>
      <c r="H190" s="207"/>
      <c r="I190" s="12"/>
      <c r="K190" s="18"/>
      <c r="U190" s="17" t="e">
        <f t="shared" si="19"/>
        <v>#DIV/0!</v>
      </c>
      <c r="W190" s="127"/>
      <c r="X190" s="159" t="e">
        <f t="shared" si="24"/>
        <v>#DIV/0!</v>
      </c>
      <c r="Y190" s="7">
        <f t="shared" si="25"/>
        <v>0</v>
      </c>
      <c r="Z190" s="22">
        <f t="shared" si="26"/>
        <v>0</v>
      </c>
    </row>
    <row r="191" spans="1:26" ht="12.75" hidden="1">
      <c r="B191" s="28"/>
      <c r="C191" s="12"/>
      <c r="D191" s="12"/>
      <c r="E191" s="12"/>
      <c r="F191" s="12"/>
      <c r="H191" s="207"/>
      <c r="I191" s="12"/>
      <c r="K191" s="18"/>
      <c r="U191" s="17" t="e">
        <f t="shared" si="19"/>
        <v>#DIV/0!</v>
      </c>
      <c r="W191" s="127"/>
      <c r="X191" s="159" t="e">
        <f t="shared" si="24"/>
        <v>#DIV/0!</v>
      </c>
      <c r="Y191" s="7">
        <f t="shared" si="25"/>
        <v>0</v>
      </c>
      <c r="Z191" s="22">
        <f t="shared" si="26"/>
        <v>0</v>
      </c>
    </row>
    <row r="192" spans="1:26" ht="12.75" hidden="1">
      <c r="B192" s="28"/>
      <c r="C192" s="12"/>
      <c r="D192" s="12"/>
      <c r="E192" s="12"/>
      <c r="F192" s="12"/>
      <c r="H192" s="207"/>
      <c r="I192" s="12"/>
      <c r="K192" s="18"/>
      <c r="U192" s="17" t="e">
        <f t="shared" si="19"/>
        <v>#DIV/0!</v>
      </c>
      <c r="W192" s="127"/>
      <c r="X192" s="159" t="e">
        <f t="shared" si="24"/>
        <v>#DIV/0!</v>
      </c>
      <c r="Y192" s="7">
        <f t="shared" si="25"/>
        <v>0</v>
      </c>
      <c r="Z192" s="22">
        <f t="shared" si="26"/>
        <v>0</v>
      </c>
    </row>
    <row r="193" spans="2:26" ht="12.75" hidden="1">
      <c r="B193" s="28"/>
      <c r="C193" s="12"/>
      <c r="D193" s="12"/>
      <c r="E193" s="12"/>
      <c r="F193" s="12"/>
      <c r="H193" s="207"/>
      <c r="I193" s="12"/>
      <c r="K193" s="18"/>
      <c r="U193" s="17" t="e">
        <f t="shared" si="19"/>
        <v>#DIV/0!</v>
      </c>
      <c r="W193" s="127"/>
      <c r="X193" s="159" t="e">
        <f t="shared" si="24"/>
        <v>#DIV/0!</v>
      </c>
      <c r="Y193" s="7">
        <f t="shared" si="25"/>
        <v>0</v>
      </c>
      <c r="Z193" s="22">
        <f t="shared" si="26"/>
        <v>0</v>
      </c>
    </row>
    <row r="194" spans="2:26" ht="12.75" hidden="1">
      <c r="B194" s="28"/>
      <c r="C194" s="12"/>
      <c r="D194" s="12"/>
      <c r="E194" s="12"/>
      <c r="F194" s="12"/>
      <c r="H194" s="207"/>
      <c r="I194" s="12"/>
      <c r="K194" s="18"/>
      <c r="U194" s="17" t="e">
        <f t="shared" si="19"/>
        <v>#DIV/0!</v>
      </c>
      <c r="W194" s="127"/>
      <c r="X194" s="159" t="e">
        <f t="shared" si="24"/>
        <v>#DIV/0!</v>
      </c>
      <c r="Y194" s="7">
        <f t="shared" si="25"/>
        <v>0</v>
      </c>
      <c r="Z194" s="22">
        <f t="shared" si="26"/>
        <v>0</v>
      </c>
    </row>
    <row r="195" spans="2:26" ht="12.75" hidden="1">
      <c r="B195" s="28"/>
      <c r="C195" s="12"/>
      <c r="D195" s="12"/>
      <c r="E195" s="12"/>
      <c r="F195" s="12"/>
      <c r="H195" s="207"/>
      <c r="I195" s="12"/>
      <c r="K195" s="18"/>
      <c r="U195" s="17" t="e">
        <f t="shared" si="19"/>
        <v>#DIV/0!</v>
      </c>
      <c r="W195" s="127"/>
      <c r="X195" s="159" t="e">
        <f t="shared" si="24"/>
        <v>#DIV/0!</v>
      </c>
      <c r="Y195" s="7">
        <f t="shared" si="25"/>
        <v>0</v>
      </c>
      <c r="Z195" s="22">
        <f t="shared" si="26"/>
        <v>0</v>
      </c>
    </row>
    <row r="196" spans="2:26" ht="12.75" hidden="1">
      <c r="B196" s="28"/>
      <c r="C196" s="12"/>
      <c r="D196" s="12"/>
      <c r="E196" s="12"/>
      <c r="F196" s="12"/>
      <c r="H196" s="207"/>
      <c r="I196" s="12"/>
      <c r="K196" s="18"/>
      <c r="U196" s="17" t="e">
        <f t="shared" si="19"/>
        <v>#DIV/0!</v>
      </c>
      <c r="W196" s="127"/>
      <c r="X196" s="159" t="e">
        <f t="shared" si="24"/>
        <v>#DIV/0!</v>
      </c>
      <c r="Y196" s="7">
        <f t="shared" si="25"/>
        <v>0</v>
      </c>
      <c r="Z196" s="22">
        <f t="shared" si="26"/>
        <v>0</v>
      </c>
    </row>
    <row r="197" spans="2:26" ht="12.75" hidden="1">
      <c r="B197" s="28"/>
      <c r="C197" s="12"/>
      <c r="D197" s="12"/>
      <c r="E197" s="12"/>
      <c r="F197" s="12"/>
      <c r="H197" s="207"/>
      <c r="I197" s="12"/>
      <c r="K197" s="18"/>
      <c r="U197" s="17" t="e">
        <f t="shared" si="19"/>
        <v>#DIV/0!</v>
      </c>
      <c r="W197" s="127"/>
      <c r="X197" s="159" t="e">
        <f t="shared" si="24"/>
        <v>#DIV/0!</v>
      </c>
      <c r="Y197" s="7">
        <f t="shared" si="25"/>
        <v>0</v>
      </c>
      <c r="Z197" s="22">
        <f t="shared" si="26"/>
        <v>0</v>
      </c>
    </row>
    <row r="198" spans="2:26" ht="12.75" hidden="1">
      <c r="B198" s="28"/>
      <c r="C198" s="12"/>
      <c r="D198" s="12"/>
      <c r="E198" s="12"/>
      <c r="F198" s="12"/>
      <c r="I198" s="12"/>
      <c r="K198" s="18"/>
      <c r="U198" s="17" t="e">
        <f t="shared" si="19"/>
        <v>#DIV/0!</v>
      </c>
      <c r="W198" s="127"/>
      <c r="X198" s="159" t="e">
        <f t="shared" si="24"/>
        <v>#DIV/0!</v>
      </c>
      <c r="Y198" s="7">
        <f t="shared" si="25"/>
        <v>0</v>
      </c>
      <c r="Z198" s="22">
        <f t="shared" si="26"/>
        <v>0</v>
      </c>
    </row>
    <row r="199" spans="2:26" ht="12.75" hidden="1">
      <c r="B199" s="28"/>
      <c r="C199" s="12"/>
      <c r="D199" s="12"/>
      <c r="E199" s="12"/>
      <c r="F199" s="12"/>
      <c r="I199" s="12"/>
      <c r="K199" s="18"/>
      <c r="U199" s="17" t="e">
        <f t="shared" si="19"/>
        <v>#DIV/0!</v>
      </c>
      <c r="W199" s="127"/>
      <c r="X199" s="159" t="e">
        <f t="shared" si="24"/>
        <v>#DIV/0!</v>
      </c>
      <c r="Y199" s="7">
        <f t="shared" si="25"/>
        <v>0</v>
      </c>
      <c r="Z199" s="22">
        <f t="shared" si="26"/>
        <v>0</v>
      </c>
    </row>
    <row r="200" spans="2:26" ht="12.75" hidden="1">
      <c r="B200" s="28"/>
      <c r="C200" s="12"/>
      <c r="D200" s="12"/>
      <c r="E200" s="12"/>
      <c r="F200" s="12"/>
      <c r="I200" s="12"/>
      <c r="K200" s="18"/>
      <c r="U200" s="17" t="e">
        <f t="shared" si="19"/>
        <v>#DIV/0!</v>
      </c>
      <c r="W200" s="127"/>
      <c r="X200" s="159" t="e">
        <f t="shared" si="24"/>
        <v>#DIV/0!</v>
      </c>
      <c r="Y200" s="7">
        <f t="shared" si="25"/>
        <v>0</v>
      </c>
      <c r="Z200" s="22">
        <f t="shared" si="26"/>
        <v>0</v>
      </c>
    </row>
    <row r="201" spans="2:26" ht="12.75" hidden="1">
      <c r="B201" s="28"/>
      <c r="C201" s="12"/>
      <c r="D201" s="12"/>
      <c r="E201" s="12"/>
      <c r="F201" s="12"/>
      <c r="I201" s="12"/>
      <c r="K201" s="18"/>
      <c r="U201" s="17" t="e">
        <f t="shared" si="19"/>
        <v>#DIV/0!</v>
      </c>
      <c r="W201" s="127"/>
      <c r="X201" s="159" t="e">
        <f t="shared" si="24"/>
        <v>#DIV/0!</v>
      </c>
      <c r="Y201" s="7">
        <f t="shared" si="25"/>
        <v>0</v>
      </c>
      <c r="Z201" s="22">
        <f t="shared" si="26"/>
        <v>0</v>
      </c>
    </row>
    <row r="202" spans="2:26" ht="12.75" hidden="1">
      <c r="B202" s="28"/>
      <c r="C202" s="12"/>
      <c r="D202" s="12"/>
      <c r="E202" s="12"/>
      <c r="F202" s="12"/>
      <c r="I202" s="12"/>
      <c r="K202" s="18"/>
      <c r="U202" s="17" t="e">
        <f t="shared" si="19"/>
        <v>#DIV/0!</v>
      </c>
      <c r="W202" s="127"/>
      <c r="X202" s="159" t="e">
        <f t="shared" si="24"/>
        <v>#DIV/0!</v>
      </c>
      <c r="Y202" s="7">
        <f t="shared" si="25"/>
        <v>0</v>
      </c>
      <c r="Z202" s="22">
        <f t="shared" si="26"/>
        <v>0</v>
      </c>
    </row>
    <row r="203" spans="2:26" ht="12.75" hidden="1">
      <c r="B203" s="28"/>
      <c r="C203" s="12"/>
      <c r="D203" s="12"/>
      <c r="E203" s="12"/>
      <c r="F203" s="12"/>
      <c r="I203" s="12"/>
      <c r="K203" s="18"/>
      <c r="U203" s="17" t="e">
        <f t="shared" si="19"/>
        <v>#DIV/0!</v>
      </c>
      <c r="W203" s="127"/>
      <c r="X203" s="159" t="e">
        <f t="shared" si="24"/>
        <v>#DIV/0!</v>
      </c>
      <c r="Y203" s="7">
        <f t="shared" si="25"/>
        <v>0</v>
      </c>
      <c r="Z203" s="22">
        <f t="shared" si="26"/>
        <v>0</v>
      </c>
    </row>
    <row r="204" spans="2:26" ht="12.75" hidden="1">
      <c r="B204" s="28"/>
      <c r="C204" s="12"/>
      <c r="D204" s="12"/>
      <c r="E204" s="12"/>
      <c r="F204" s="12"/>
      <c r="I204" s="12"/>
      <c r="K204" s="18"/>
      <c r="U204" s="17" t="e">
        <f t="shared" si="19"/>
        <v>#DIV/0!</v>
      </c>
      <c r="W204" s="127"/>
      <c r="X204" s="159" t="e">
        <f t="shared" si="24"/>
        <v>#DIV/0!</v>
      </c>
      <c r="Y204" s="7">
        <f t="shared" si="25"/>
        <v>0</v>
      </c>
      <c r="Z204" s="22">
        <f t="shared" si="26"/>
        <v>0</v>
      </c>
    </row>
    <row r="205" spans="2:26" ht="12.75" hidden="1">
      <c r="B205" s="28"/>
      <c r="C205" s="12"/>
      <c r="D205" s="12"/>
      <c r="E205" s="12"/>
      <c r="F205" s="12"/>
      <c r="I205" s="12"/>
      <c r="K205" s="18"/>
      <c r="U205" s="17" t="e">
        <f t="shared" si="19"/>
        <v>#DIV/0!</v>
      </c>
      <c r="W205" s="127"/>
      <c r="X205" s="159" t="e">
        <f t="shared" si="24"/>
        <v>#DIV/0!</v>
      </c>
      <c r="Y205" s="7">
        <f t="shared" si="25"/>
        <v>0</v>
      </c>
      <c r="Z205" s="22">
        <f t="shared" si="26"/>
        <v>0</v>
      </c>
    </row>
    <row r="206" spans="2:26" ht="12.75" hidden="1">
      <c r="B206" s="28"/>
      <c r="C206" s="12"/>
      <c r="D206" s="12"/>
      <c r="E206" s="12"/>
      <c r="F206" s="12"/>
      <c r="I206" s="12"/>
      <c r="K206" s="18"/>
      <c r="U206" s="17" t="e">
        <f t="shared" si="19"/>
        <v>#DIV/0!</v>
      </c>
      <c r="W206" s="127"/>
      <c r="X206" s="159" t="e">
        <f t="shared" si="24"/>
        <v>#DIV/0!</v>
      </c>
      <c r="Y206" s="7">
        <f t="shared" si="25"/>
        <v>0</v>
      </c>
      <c r="Z206" s="22">
        <f t="shared" si="26"/>
        <v>0</v>
      </c>
    </row>
    <row r="207" spans="2:26" ht="12.75" hidden="1">
      <c r="B207" s="28"/>
      <c r="C207" s="12"/>
      <c r="D207" s="12"/>
      <c r="E207" s="12"/>
      <c r="F207" s="12"/>
      <c r="I207" s="12"/>
      <c r="K207" s="18"/>
      <c r="U207" s="17" t="e">
        <f t="shared" si="19"/>
        <v>#DIV/0!</v>
      </c>
      <c r="W207" s="127"/>
      <c r="X207" s="159" t="e">
        <f t="shared" si="24"/>
        <v>#DIV/0!</v>
      </c>
      <c r="Y207" s="7">
        <f t="shared" si="25"/>
        <v>0</v>
      </c>
      <c r="Z207" s="22">
        <f t="shared" si="26"/>
        <v>0</v>
      </c>
    </row>
    <row r="208" spans="2:26" ht="12.75" hidden="1">
      <c r="B208" s="28"/>
      <c r="C208" s="12"/>
      <c r="D208" s="12"/>
      <c r="E208" s="12"/>
      <c r="F208" s="12"/>
      <c r="I208" s="12"/>
      <c r="K208" s="18"/>
      <c r="U208" s="17" t="e">
        <f t="shared" si="19"/>
        <v>#DIV/0!</v>
      </c>
      <c r="W208" s="127"/>
      <c r="X208" s="159" t="e">
        <f t="shared" si="24"/>
        <v>#DIV/0!</v>
      </c>
      <c r="Y208" s="7">
        <f t="shared" si="25"/>
        <v>0</v>
      </c>
      <c r="Z208" s="22">
        <f t="shared" si="26"/>
        <v>0</v>
      </c>
    </row>
    <row r="209" spans="1:26" ht="12.75" hidden="1">
      <c r="B209" s="28"/>
      <c r="C209" s="12"/>
      <c r="D209" s="12"/>
      <c r="E209" s="12"/>
      <c r="F209" s="12"/>
      <c r="I209" s="12"/>
      <c r="K209" s="18"/>
      <c r="U209" s="17" t="e">
        <f t="shared" si="19"/>
        <v>#DIV/0!</v>
      </c>
      <c r="W209" s="127"/>
      <c r="X209" s="159" t="e">
        <f t="shared" si="24"/>
        <v>#DIV/0!</v>
      </c>
      <c r="Y209" s="7">
        <f t="shared" si="25"/>
        <v>0</v>
      </c>
      <c r="Z209" s="22">
        <f t="shared" si="26"/>
        <v>0</v>
      </c>
    </row>
    <row r="210" spans="1:26" ht="12.75" hidden="1">
      <c r="B210" s="28"/>
      <c r="C210" s="12"/>
      <c r="D210" s="12"/>
      <c r="E210" s="12"/>
      <c r="F210" s="12"/>
      <c r="I210" s="12"/>
      <c r="K210" s="18"/>
      <c r="U210" s="17" t="e">
        <f t="shared" si="19"/>
        <v>#DIV/0!</v>
      </c>
      <c r="W210" s="127"/>
      <c r="X210" s="159" t="e">
        <f t="shared" si="24"/>
        <v>#DIV/0!</v>
      </c>
      <c r="Y210" s="7">
        <f t="shared" si="25"/>
        <v>0</v>
      </c>
      <c r="Z210" s="22">
        <f t="shared" si="26"/>
        <v>0</v>
      </c>
    </row>
    <row r="211" spans="1:26" ht="12.75" hidden="1">
      <c r="B211" s="28"/>
      <c r="C211" s="12"/>
      <c r="D211" s="12"/>
      <c r="E211" s="12"/>
      <c r="F211" s="12"/>
      <c r="I211" s="12"/>
      <c r="K211" s="18"/>
      <c r="U211" s="17" t="e">
        <f t="shared" si="19"/>
        <v>#DIV/0!</v>
      </c>
      <c r="W211" s="127"/>
      <c r="X211" s="159" t="e">
        <f t="shared" si="24"/>
        <v>#DIV/0!</v>
      </c>
      <c r="Y211" s="7">
        <f t="shared" si="25"/>
        <v>0</v>
      </c>
      <c r="Z211" s="22">
        <f t="shared" si="26"/>
        <v>0</v>
      </c>
    </row>
    <row r="212" spans="1:26" ht="12.75" hidden="1">
      <c r="A212" s="12">
        <f>'Merytoryczna-TU WPIS DANE'!A214</f>
        <v>0</v>
      </c>
      <c r="B212" s="28">
        <f>'Merytoryczna-TU WPIS DANE'!B214</f>
        <v>0</v>
      </c>
      <c r="C212" s="12">
        <f>'Merytoryczna-TU WPIS DANE'!C214</f>
        <v>0</v>
      </c>
      <c r="D212" s="12">
        <f>'Merytoryczna-TU WPIS DANE'!D214</f>
        <v>0</v>
      </c>
      <c r="E212" s="12">
        <f>'Merytoryczna-TU WPIS DANE'!E214</f>
        <v>0</v>
      </c>
      <c r="F212" s="12">
        <f>'Merytoryczna-TU WPIS DANE'!F214</f>
        <v>0</v>
      </c>
      <c r="G212" s="13">
        <f>'Merytoryczna-TU WPIS DANE'!U214</f>
        <v>0</v>
      </c>
      <c r="H212" s="37">
        <f>'Merytoryczna-TU WPIS DANE'!H214</f>
        <v>1</v>
      </c>
      <c r="I212" s="12">
        <f>'Merytoryczna-TU WPIS DANE'!I214</f>
        <v>0</v>
      </c>
      <c r="J212" s="7">
        <v>35</v>
      </c>
      <c r="K212" s="18">
        <f t="shared" ref="K212:K224" si="28">IF(L212="tak",X212,(R212+U212)/2)</f>
        <v>0</v>
      </c>
      <c r="L212" s="25" t="str">
        <f t="shared" ref="L212:L223" si="29">IF(OR(AND(R212&lt;60%,U212&lt;60%),AND(R212&gt;=60%,U212&lt;60%,Y212&lt;=Z212),AND(R212&gt;=60%,U212&gt;=60%,Y212&lt;=Z212),AND(R212&lt;60%,U212&gt;=60%,Y212&lt;=Z212)),"NIE","TAK")</f>
        <v>NIE</v>
      </c>
      <c r="M212" s="26">
        <f t="shared" ref="M212:M224" si="30">IF(L212="NIE",(Q212+T212)/2,"III oceniający")</f>
        <v>0</v>
      </c>
      <c r="N212" s="9" t="str">
        <f t="shared" ref="N212:N224" si="31">IF(K212&gt;=30%,"TAK","NIE")</f>
        <v>NIE</v>
      </c>
      <c r="U212" s="17">
        <f t="shared" si="19"/>
        <v>0</v>
      </c>
      <c r="W212" s="127"/>
      <c r="X212" s="159">
        <f t="shared" si="24"/>
        <v>0</v>
      </c>
      <c r="Y212" s="7">
        <f t="shared" si="25"/>
        <v>0</v>
      </c>
      <c r="Z212" s="22">
        <f t="shared" si="26"/>
        <v>10.5</v>
      </c>
    </row>
    <row r="213" spans="1:26" ht="12.75" hidden="1">
      <c r="A213" s="12">
        <f>'Merytoryczna-TU WPIS DANE'!A215</f>
        <v>0</v>
      </c>
      <c r="B213" s="28">
        <f>'Merytoryczna-TU WPIS DANE'!B215</f>
        <v>0</v>
      </c>
      <c r="C213" s="12">
        <f>'Merytoryczna-TU WPIS DANE'!C215</f>
        <v>0</v>
      </c>
      <c r="D213" s="12">
        <f>'Merytoryczna-TU WPIS DANE'!D215</f>
        <v>0</v>
      </c>
      <c r="E213" s="12">
        <f>'Merytoryczna-TU WPIS DANE'!E215</f>
        <v>0</v>
      </c>
      <c r="F213" s="12">
        <f>'Merytoryczna-TU WPIS DANE'!F215</f>
        <v>0</v>
      </c>
      <c r="G213" s="13">
        <f>'Merytoryczna-TU WPIS DANE'!U215</f>
        <v>0</v>
      </c>
      <c r="H213" s="37">
        <f>'Merytoryczna-TU WPIS DANE'!H215</f>
        <v>1</v>
      </c>
      <c r="I213" s="12">
        <f>'Merytoryczna-TU WPIS DANE'!I215</f>
        <v>0</v>
      </c>
      <c r="J213" s="7">
        <v>35</v>
      </c>
      <c r="K213" s="18">
        <f t="shared" si="28"/>
        <v>0</v>
      </c>
      <c r="L213" s="25" t="str">
        <f t="shared" si="29"/>
        <v>NIE</v>
      </c>
      <c r="M213" s="26">
        <f t="shared" si="30"/>
        <v>0</v>
      </c>
      <c r="N213" s="9" t="str">
        <f t="shared" si="31"/>
        <v>NIE</v>
      </c>
      <c r="U213" s="17">
        <f t="shared" si="19"/>
        <v>0</v>
      </c>
      <c r="W213" s="127"/>
      <c r="X213" s="159">
        <f t="shared" si="24"/>
        <v>0</v>
      </c>
      <c r="Y213" s="7">
        <f t="shared" si="25"/>
        <v>0</v>
      </c>
      <c r="Z213" s="22">
        <f t="shared" si="26"/>
        <v>10.5</v>
      </c>
    </row>
    <row r="214" spans="1:26" ht="12.75" hidden="1">
      <c r="A214" s="12">
        <f>'Merytoryczna-TU WPIS DANE'!A216</f>
        <v>0</v>
      </c>
      <c r="B214" s="28">
        <f>'Merytoryczna-TU WPIS DANE'!B216</f>
        <v>0</v>
      </c>
      <c r="C214" s="12">
        <f>'Merytoryczna-TU WPIS DANE'!C216</f>
        <v>0</v>
      </c>
      <c r="D214" s="12">
        <f>'Merytoryczna-TU WPIS DANE'!D216</f>
        <v>0</v>
      </c>
      <c r="E214" s="12">
        <f>'Merytoryczna-TU WPIS DANE'!E216</f>
        <v>0</v>
      </c>
      <c r="F214" s="12">
        <f>'Merytoryczna-TU WPIS DANE'!F216</f>
        <v>0</v>
      </c>
      <c r="G214" s="13">
        <f>'Merytoryczna-TU WPIS DANE'!U216</f>
        <v>0</v>
      </c>
      <c r="H214" s="37">
        <f>'Merytoryczna-TU WPIS DANE'!H216</f>
        <v>1</v>
      </c>
      <c r="I214" s="12">
        <f>'Merytoryczna-TU WPIS DANE'!I216</f>
        <v>0</v>
      </c>
      <c r="J214" s="7">
        <v>35</v>
      </c>
      <c r="K214" s="18">
        <f t="shared" si="28"/>
        <v>0</v>
      </c>
      <c r="L214" s="25" t="str">
        <f t="shared" si="29"/>
        <v>NIE</v>
      </c>
      <c r="M214" s="26">
        <f t="shared" si="30"/>
        <v>0</v>
      </c>
      <c r="N214" s="9" t="str">
        <f t="shared" si="31"/>
        <v>NIE</v>
      </c>
      <c r="U214" s="17">
        <f t="shared" si="19"/>
        <v>0</v>
      </c>
      <c r="W214" s="127"/>
      <c r="X214" s="159">
        <f t="shared" si="24"/>
        <v>0</v>
      </c>
      <c r="Y214" s="7">
        <f t="shared" si="25"/>
        <v>0</v>
      </c>
      <c r="Z214" s="22">
        <f t="shared" si="26"/>
        <v>10.5</v>
      </c>
    </row>
    <row r="215" spans="1:26" ht="12.75" hidden="1">
      <c r="A215" s="12">
        <f>'Merytoryczna-TU WPIS DANE'!A217</f>
        <v>0</v>
      </c>
      <c r="B215" s="28">
        <f>'Merytoryczna-TU WPIS DANE'!B217</f>
        <v>0</v>
      </c>
      <c r="C215" s="12">
        <f>'Merytoryczna-TU WPIS DANE'!C217</f>
        <v>0</v>
      </c>
      <c r="D215" s="12">
        <f>'Merytoryczna-TU WPIS DANE'!D217</f>
        <v>0</v>
      </c>
      <c r="E215" s="12">
        <f>'Merytoryczna-TU WPIS DANE'!E217</f>
        <v>0</v>
      </c>
      <c r="F215" s="12">
        <f>'Merytoryczna-TU WPIS DANE'!F217</f>
        <v>0</v>
      </c>
      <c r="G215" s="13">
        <f>'Merytoryczna-TU WPIS DANE'!U217</f>
        <v>0</v>
      </c>
      <c r="H215" s="37">
        <f>'Merytoryczna-TU WPIS DANE'!H217</f>
        <v>1</v>
      </c>
      <c r="I215" s="12">
        <f>'Merytoryczna-TU WPIS DANE'!I217</f>
        <v>0</v>
      </c>
      <c r="J215" s="7">
        <v>35</v>
      </c>
      <c r="K215" s="18">
        <f t="shared" si="28"/>
        <v>0</v>
      </c>
      <c r="L215" s="25" t="str">
        <f t="shared" si="29"/>
        <v>NIE</v>
      </c>
      <c r="M215" s="26">
        <f t="shared" si="30"/>
        <v>0</v>
      </c>
      <c r="N215" s="9" t="str">
        <f t="shared" si="31"/>
        <v>NIE</v>
      </c>
      <c r="U215" s="17">
        <f t="shared" si="19"/>
        <v>0</v>
      </c>
      <c r="W215" s="127"/>
      <c r="X215" s="159">
        <f t="shared" si="24"/>
        <v>0</v>
      </c>
      <c r="Y215" s="7">
        <f t="shared" si="25"/>
        <v>0</v>
      </c>
      <c r="Z215" s="22">
        <f t="shared" si="26"/>
        <v>10.5</v>
      </c>
    </row>
    <row r="216" spans="1:26" ht="12.75" hidden="1">
      <c r="A216" s="12">
        <f>'Merytoryczna-TU WPIS DANE'!A218</f>
        <v>0</v>
      </c>
      <c r="B216" s="28">
        <f>'Merytoryczna-TU WPIS DANE'!B218</f>
        <v>0</v>
      </c>
      <c r="C216" s="12">
        <f>'Merytoryczna-TU WPIS DANE'!C218</f>
        <v>0</v>
      </c>
      <c r="D216" s="12">
        <f>'Merytoryczna-TU WPIS DANE'!D218</f>
        <v>0</v>
      </c>
      <c r="E216" s="12">
        <f>'Merytoryczna-TU WPIS DANE'!E218</f>
        <v>0</v>
      </c>
      <c r="F216" s="12">
        <f>'Merytoryczna-TU WPIS DANE'!F218</f>
        <v>0</v>
      </c>
      <c r="G216" s="13">
        <f>'Merytoryczna-TU WPIS DANE'!U218</f>
        <v>0</v>
      </c>
      <c r="H216" s="37">
        <f>'Merytoryczna-TU WPIS DANE'!H218</f>
        <v>1</v>
      </c>
      <c r="I216" s="12">
        <f>'Merytoryczna-TU WPIS DANE'!I218</f>
        <v>0</v>
      </c>
      <c r="J216" s="7">
        <v>35</v>
      </c>
      <c r="K216" s="18">
        <f t="shared" si="28"/>
        <v>0</v>
      </c>
      <c r="L216" s="25" t="str">
        <f t="shared" si="29"/>
        <v>NIE</v>
      </c>
      <c r="M216" s="26">
        <f t="shared" si="30"/>
        <v>0</v>
      </c>
      <c r="N216" s="9" t="str">
        <f t="shared" si="31"/>
        <v>NIE</v>
      </c>
      <c r="U216" s="17">
        <f t="shared" si="19"/>
        <v>0</v>
      </c>
      <c r="W216" s="127"/>
      <c r="X216" s="159">
        <f t="shared" si="24"/>
        <v>0</v>
      </c>
      <c r="Y216" s="7">
        <f t="shared" si="25"/>
        <v>0</v>
      </c>
      <c r="Z216" s="22">
        <f t="shared" si="26"/>
        <v>10.5</v>
      </c>
    </row>
    <row r="217" spans="1:26" ht="12.75" hidden="1">
      <c r="A217" s="12">
        <f>'Merytoryczna-TU WPIS DANE'!A219</f>
        <v>0</v>
      </c>
      <c r="B217" s="28">
        <f>'Merytoryczna-TU WPIS DANE'!B219</f>
        <v>0</v>
      </c>
      <c r="C217" s="12">
        <f>'Merytoryczna-TU WPIS DANE'!C219</f>
        <v>0</v>
      </c>
      <c r="D217" s="12">
        <f>'Merytoryczna-TU WPIS DANE'!D219</f>
        <v>0</v>
      </c>
      <c r="E217" s="12">
        <f>'Merytoryczna-TU WPIS DANE'!E219</f>
        <v>0</v>
      </c>
      <c r="F217" s="12">
        <f>'Merytoryczna-TU WPIS DANE'!F219</f>
        <v>0</v>
      </c>
      <c r="G217" s="13">
        <f>'Merytoryczna-TU WPIS DANE'!U219</f>
        <v>0</v>
      </c>
      <c r="H217" s="37">
        <f>'Merytoryczna-TU WPIS DANE'!H219</f>
        <v>1</v>
      </c>
      <c r="I217" s="12">
        <f>'Merytoryczna-TU WPIS DANE'!I219</f>
        <v>0</v>
      </c>
      <c r="J217" s="7">
        <v>35</v>
      </c>
      <c r="K217" s="18">
        <f t="shared" si="28"/>
        <v>0</v>
      </c>
      <c r="L217" s="25" t="str">
        <f t="shared" si="29"/>
        <v>NIE</v>
      </c>
      <c r="M217" s="26">
        <f t="shared" si="30"/>
        <v>0</v>
      </c>
      <c r="N217" s="9" t="str">
        <f t="shared" si="31"/>
        <v>NIE</v>
      </c>
      <c r="U217" s="17">
        <f t="shared" si="19"/>
        <v>0</v>
      </c>
      <c r="W217" s="127"/>
      <c r="X217" s="159">
        <f t="shared" si="24"/>
        <v>0</v>
      </c>
      <c r="Y217" s="7">
        <f t="shared" si="25"/>
        <v>0</v>
      </c>
      <c r="Z217" s="22">
        <f t="shared" si="26"/>
        <v>10.5</v>
      </c>
    </row>
    <row r="218" spans="1:26" ht="12.75" hidden="1">
      <c r="A218" s="12">
        <f>'Merytoryczna-TU WPIS DANE'!A220</f>
        <v>0</v>
      </c>
      <c r="B218" s="28">
        <f>'Merytoryczna-TU WPIS DANE'!B220</f>
        <v>0</v>
      </c>
      <c r="C218" s="12">
        <f>'Merytoryczna-TU WPIS DANE'!C220</f>
        <v>0</v>
      </c>
      <c r="D218" s="12">
        <f>'Merytoryczna-TU WPIS DANE'!D220</f>
        <v>0</v>
      </c>
      <c r="E218" s="12">
        <f>'Merytoryczna-TU WPIS DANE'!E220</f>
        <v>0</v>
      </c>
      <c r="F218" s="12">
        <f>'Merytoryczna-TU WPIS DANE'!F220</f>
        <v>0</v>
      </c>
      <c r="G218" s="13">
        <f>'Merytoryczna-TU WPIS DANE'!U220</f>
        <v>0</v>
      </c>
      <c r="H218" s="37">
        <f>'Merytoryczna-TU WPIS DANE'!H220</f>
        <v>1</v>
      </c>
      <c r="I218" s="12">
        <f>'Merytoryczna-TU WPIS DANE'!I220</f>
        <v>0</v>
      </c>
      <c r="J218" s="7">
        <v>35</v>
      </c>
      <c r="K218" s="18">
        <f t="shared" si="28"/>
        <v>0</v>
      </c>
      <c r="L218" s="25" t="str">
        <f t="shared" si="29"/>
        <v>NIE</v>
      </c>
      <c r="M218" s="26">
        <f t="shared" si="30"/>
        <v>0</v>
      </c>
      <c r="N218" s="9" t="str">
        <f t="shared" si="31"/>
        <v>NIE</v>
      </c>
      <c r="U218" s="17">
        <f t="shared" ref="U218:U248" si="32">T218/J218</f>
        <v>0</v>
      </c>
      <c r="W218" s="127"/>
      <c r="X218" s="159">
        <f t="shared" si="24"/>
        <v>0</v>
      </c>
      <c r="Y218" s="7">
        <f t="shared" si="25"/>
        <v>0</v>
      </c>
      <c r="Z218" s="22">
        <f t="shared" si="26"/>
        <v>10.5</v>
      </c>
    </row>
    <row r="219" spans="1:26" ht="12.75" hidden="1">
      <c r="A219" s="12">
        <f>'Merytoryczna-TU WPIS DANE'!A221</f>
        <v>0</v>
      </c>
      <c r="B219" s="28">
        <f>'Merytoryczna-TU WPIS DANE'!B221</f>
        <v>0</v>
      </c>
      <c r="C219" s="12">
        <f>'Merytoryczna-TU WPIS DANE'!C221</f>
        <v>0</v>
      </c>
      <c r="D219" s="12">
        <f>'Merytoryczna-TU WPIS DANE'!D221</f>
        <v>0</v>
      </c>
      <c r="E219" s="12">
        <f>'Merytoryczna-TU WPIS DANE'!E221</f>
        <v>0</v>
      </c>
      <c r="F219" s="12">
        <f>'Merytoryczna-TU WPIS DANE'!F221</f>
        <v>0</v>
      </c>
      <c r="G219" s="13">
        <f>'Merytoryczna-TU WPIS DANE'!U221</f>
        <v>0</v>
      </c>
      <c r="H219" s="37">
        <f>'Merytoryczna-TU WPIS DANE'!H221</f>
        <v>1</v>
      </c>
      <c r="I219" s="12">
        <f>'Merytoryczna-TU WPIS DANE'!I221</f>
        <v>0</v>
      </c>
      <c r="J219" s="7">
        <v>35</v>
      </c>
      <c r="K219" s="18">
        <f t="shared" si="28"/>
        <v>0</v>
      </c>
      <c r="L219" s="25" t="str">
        <f t="shared" si="29"/>
        <v>NIE</v>
      </c>
      <c r="M219" s="26">
        <f t="shared" si="30"/>
        <v>0</v>
      </c>
      <c r="N219" s="9" t="str">
        <f t="shared" si="31"/>
        <v>NIE</v>
      </c>
      <c r="U219" s="17">
        <f t="shared" si="32"/>
        <v>0</v>
      </c>
      <c r="W219" s="127"/>
      <c r="X219" s="159">
        <f t="shared" si="24"/>
        <v>0</v>
      </c>
      <c r="Y219" s="7">
        <f t="shared" si="25"/>
        <v>0</v>
      </c>
      <c r="Z219" s="22">
        <f t="shared" si="26"/>
        <v>10.5</v>
      </c>
    </row>
    <row r="220" spans="1:26" ht="12.75" hidden="1">
      <c r="A220" s="12">
        <f>'Merytoryczna-TU WPIS DANE'!A222</f>
        <v>0</v>
      </c>
      <c r="B220" s="28">
        <f>'Merytoryczna-TU WPIS DANE'!B222</f>
        <v>0</v>
      </c>
      <c r="C220" s="12">
        <f>'Merytoryczna-TU WPIS DANE'!C222</f>
        <v>0</v>
      </c>
      <c r="D220" s="12">
        <f>'Merytoryczna-TU WPIS DANE'!D222</f>
        <v>0</v>
      </c>
      <c r="E220" s="12">
        <f>'Merytoryczna-TU WPIS DANE'!E222</f>
        <v>0</v>
      </c>
      <c r="F220" s="12">
        <f>'Merytoryczna-TU WPIS DANE'!F222</f>
        <v>0</v>
      </c>
      <c r="G220" s="13">
        <f>'Merytoryczna-TU WPIS DANE'!U222</f>
        <v>0</v>
      </c>
      <c r="H220" s="37">
        <f>'Merytoryczna-TU WPIS DANE'!H222</f>
        <v>1</v>
      </c>
      <c r="I220" s="12">
        <f>'Merytoryczna-TU WPIS DANE'!I222</f>
        <v>0</v>
      </c>
      <c r="J220" s="7">
        <v>35</v>
      </c>
      <c r="K220" s="18">
        <f t="shared" si="28"/>
        <v>0</v>
      </c>
      <c r="L220" s="25" t="str">
        <f t="shared" si="29"/>
        <v>NIE</v>
      </c>
      <c r="M220" s="26">
        <f t="shared" si="30"/>
        <v>0</v>
      </c>
      <c r="N220" s="9" t="str">
        <f t="shared" si="31"/>
        <v>NIE</v>
      </c>
      <c r="U220" s="17">
        <f t="shared" si="32"/>
        <v>0</v>
      </c>
      <c r="W220" s="127"/>
      <c r="X220" s="159">
        <f t="shared" si="24"/>
        <v>0</v>
      </c>
      <c r="Y220" s="7">
        <f t="shared" si="25"/>
        <v>0</v>
      </c>
      <c r="Z220" s="22">
        <f t="shared" si="26"/>
        <v>10.5</v>
      </c>
    </row>
    <row r="221" spans="1:26" ht="12.75" hidden="1">
      <c r="A221" s="12">
        <f>'Merytoryczna-TU WPIS DANE'!A223</f>
        <v>0</v>
      </c>
      <c r="B221" s="28">
        <f>'Merytoryczna-TU WPIS DANE'!B223</f>
        <v>0</v>
      </c>
      <c r="C221" s="12">
        <f>'Merytoryczna-TU WPIS DANE'!C223</f>
        <v>0</v>
      </c>
      <c r="D221" s="12">
        <f>'Merytoryczna-TU WPIS DANE'!D223</f>
        <v>0</v>
      </c>
      <c r="E221" s="12">
        <f>'Merytoryczna-TU WPIS DANE'!E223</f>
        <v>0</v>
      </c>
      <c r="F221" s="12">
        <f>'Merytoryczna-TU WPIS DANE'!F223</f>
        <v>0</v>
      </c>
      <c r="G221" s="13">
        <f>'Merytoryczna-TU WPIS DANE'!U223</f>
        <v>0</v>
      </c>
      <c r="H221" s="37">
        <f>'Merytoryczna-TU WPIS DANE'!H223</f>
        <v>1</v>
      </c>
      <c r="I221" s="12">
        <f>'Merytoryczna-TU WPIS DANE'!I223</f>
        <v>0</v>
      </c>
      <c r="J221" s="7">
        <v>35</v>
      </c>
      <c r="K221" s="18">
        <f t="shared" si="28"/>
        <v>0</v>
      </c>
      <c r="L221" s="25" t="str">
        <f t="shared" si="29"/>
        <v>NIE</v>
      </c>
      <c r="M221" s="26">
        <f t="shared" si="30"/>
        <v>0</v>
      </c>
      <c r="N221" s="9" t="str">
        <f t="shared" si="31"/>
        <v>NIE</v>
      </c>
      <c r="U221" s="17">
        <f t="shared" si="32"/>
        <v>0</v>
      </c>
      <c r="W221" s="127"/>
      <c r="X221" s="159">
        <f t="shared" si="24"/>
        <v>0</v>
      </c>
      <c r="Y221" s="7">
        <f t="shared" si="25"/>
        <v>0</v>
      </c>
      <c r="Z221" s="22">
        <f t="shared" si="26"/>
        <v>10.5</v>
      </c>
    </row>
    <row r="222" spans="1:26" ht="12.75" hidden="1">
      <c r="A222" s="12">
        <f>'Merytoryczna-TU WPIS DANE'!A224</f>
        <v>0</v>
      </c>
      <c r="B222" s="28">
        <f>'Merytoryczna-TU WPIS DANE'!B224</f>
        <v>0</v>
      </c>
      <c r="C222" s="12">
        <f>'Merytoryczna-TU WPIS DANE'!C224</f>
        <v>0</v>
      </c>
      <c r="D222" s="12">
        <f>'Merytoryczna-TU WPIS DANE'!D224</f>
        <v>0</v>
      </c>
      <c r="E222" s="12">
        <f>'Merytoryczna-TU WPIS DANE'!E224</f>
        <v>0</v>
      </c>
      <c r="F222" s="12">
        <f>'Merytoryczna-TU WPIS DANE'!F224</f>
        <v>0</v>
      </c>
      <c r="G222" s="13">
        <f>'Merytoryczna-TU WPIS DANE'!U224</f>
        <v>0</v>
      </c>
      <c r="H222" s="37">
        <f>'Merytoryczna-TU WPIS DANE'!H224</f>
        <v>1</v>
      </c>
      <c r="I222" s="12">
        <f>'Merytoryczna-TU WPIS DANE'!I224</f>
        <v>0</v>
      </c>
      <c r="J222" s="7">
        <v>35</v>
      </c>
      <c r="K222" s="18">
        <f t="shared" si="28"/>
        <v>0</v>
      </c>
      <c r="L222" s="25" t="str">
        <f t="shared" si="29"/>
        <v>NIE</v>
      </c>
      <c r="M222" s="26">
        <f t="shared" si="30"/>
        <v>0</v>
      </c>
      <c r="N222" s="9" t="str">
        <f t="shared" si="31"/>
        <v>NIE</v>
      </c>
      <c r="U222" s="17">
        <f t="shared" si="32"/>
        <v>0</v>
      </c>
      <c r="W222" s="127"/>
      <c r="X222" s="159">
        <f t="shared" si="24"/>
        <v>0</v>
      </c>
      <c r="Y222" s="7">
        <f t="shared" si="25"/>
        <v>0</v>
      </c>
      <c r="Z222" s="22">
        <f t="shared" si="26"/>
        <v>10.5</v>
      </c>
    </row>
    <row r="223" spans="1:26" ht="12.75" hidden="1">
      <c r="A223" s="12">
        <f>'Merytoryczna-TU WPIS DANE'!A225</f>
        <v>0</v>
      </c>
      <c r="B223" s="28">
        <f>'Merytoryczna-TU WPIS DANE'!B225</f>
        <v>0</v>
      </c>
      <c r="C223" s="12">
        <f>'Merytoryczna-TU WPIS DANE'!C225</f>
        <v>0</v>
      </c>
      <c r="D223" s="12">
        <f>'Merytoryczna-TU WPIS DANE'!D225</f>
        <v>0</v>
      </c>
      <c r="E223" s="12">
        <f>'Merytoryczna-TU WPIS DANE'!E225</f>
        <v>0</v>
      </c>
      <c r="F223" s="12">
        <f>'Merytoryczna-TU WPIS DANE'!F225</f>
        <v>0</v>
      </c>
      <c r="G223" s="13">
        <f>'Merytoryczna-TU WPIS DANE'!U225</f>
        <v>0</v>
      </c>
      <c r="H223" s="37">
        <f>'Merytoryczna-TU WPIS DANE'!H225</f>
        <v>1</v>
      </c>
      <c r="I223" s="12">
        <f>'Merytoryczna-TU WPIS DANE'!I225</f>
        <v>0</v>
      </c>
      <c r="J223" s="7">
        <v>35</v>
      </c>
      <c r="K223" s="18">
        <f t="shared" si="28"/>
        <v>0</v>
      </c>
      <c r="L223" s="25" t="str">
        <f t="shared" si="29"/>
        <v>NIE</v>
      </c>
      <c r="M223" s="26">
        <f t="shared" si="30"/>
        <v>0</v>
      </c>
      <c r="N223" s="9" t="str">
        <f t="shared" si="31"/>
        <v>NIE</v>
      </c>
      <c r="U223" s="17">
        <f t="shared" si="32"/>
        <v>0</v>
      </c>
      <c r="W223" s="127"/>
      <c r="X223" s="159">
        <f t="shared" si="24"/>
        <v>0</v>
      </c>
      <c r="Y223" s="7">
        <f t="shared" si="25"/>
        <v>0</v>
      </c>
      <c r="Z223" s="22">
        <f t="shared" si="26"/>
        <v>10.5</v>
      </c>
    </row>
    <row r="224" spans="1:26" ht="12.75" hidden="1">
      <c r="A224" s="12">
        <f>'Merytoryczna-TU WPIS DANE'!A226</f>
        <v>0</v>
      </c>
      <c r="B224" s="28">
        <f>'Merytoryczna-TU WPIS DANE'!B226</f>
        <v>0</v>
      </c>
      <c r="C224" s="12">
        <f>'Merytoryczna-TU WPIS DANE'!C226</f>
        <v>0</v>
      </c>
      <c r="D224" s="12">
        <f>'Merytoryczna-TU WPIS DANE'!D226</f>
        <v>0</v>
      </c>
      <c r="E224" s="12">
        <f>'Merytoryczna-TU WPIS DANE'!E226</f>
        <v>0</v>
      </c>
      <c r="F224" s="12">
        <f>'Merytoryczna-TU WPIS DANE'!F226</f>
        <v>0</v>
      </c>
      <c r="G224" s="13">
        <f>'Merytoryczna-TU WPIS DANE'!U226</f>
        <v>0</v>
      </c>
      <c r="H224" s="37">
        <f>'Merytoryczna-TU WPIS DANE'!H226</f>
        <v>1</v>
      </c>
      <c r="I224" s="12">
        <f>'Merytoryczna-TU WPIS DANE'!I226</f>
        <v>0</v>
      </c>
      <c r="J224" s="7">
        <v>35</v>
      </c>
      <c r="K224" s="18">
        <f t="shared" si="28"/>
        <v>0</v>
      </c>
      <c r="L224" s="25" t="str">
        <f t="shared" ref="L224:L287" si="33">IF(OR(AND(R224&lt;60%,U224&lt;60%),AND(R224&gt;=60%,U224&lt;60%,Y224&lt;=Z224),AND(R224&gt;=60%,U224&gt;=60%,Y224&lt;=Z224),AND(R224&lt;60%,U224&gt;=60%,Y224&lt;=Z224)),"NIE","TAK")</f>
        <v>NIE</v>
      </c>
      <c r="M224" s="26">
        <f t="shared" si="30"/>
        <v>0</v>
      </c>
      <c r="N224" s="9" t="str">
        <f t="shared" si="31"/>
        <v>NIE</v>
      </c>
      <c r="U224" s="17">
        <f t="shared" si="32"/>
        <v>0</v>
      </c>
      <c r="W224" s="127"/>
      <c r="X224" s="159">
        <f t="shared" si="24"/>
        <v>0</v>
      </c>
      <c r="Y224" s="7">
        <f t="shared" si="25"/>
        <v>0</v>
      </c>
      <c r="Z224" s="22">
        <f t="shared" si="26"/>
        <v>10.5</v>
      </c>
    </row>
    <row r="225" spans="1:26" ht="12.75" hidden="1">
      <c r="A225" s="12">
        <f>'Merytoryczna-TU WPIS DANE'!A227</f>
        <v>0</v>
      </c>
      <c r="B225" s="28">
        <f>'Merytoryczna-TU WPIS DANE'!B227</f>
        <v>0</v>
      </c>
      <c r="C225" s="12">
        <f>'Merytoryczna-TU WPIS DANE'!C227</f>
        <v>0</v>
      </c>
      <c r="D225" s="12">
        <f>'Merytoryczna-TU WPIS DANE'!D227</f>
        <v>0</v>
      </c>
      <c r="E225" s="12">
        <f>'Merytoryczna-TU WPIS DANE'!E227</f>
        <v>0</v>
      </c>
      <c r="F225" s="12">
        <f>'Merytoryczna-TU WPIS DANE'!F227</f>
        <v>0</v>
      </c>
      <c r="G225" s="13">
        <f>'Merytoryczna-TU WPIS DANE'!U227</f>
        <v>0</v>
      </c>
      <c r="H225" s="37">
        <f>'Merytoryczna-TU WPIS DANE'!H227</f>
        <v>1</v>
      </c>
      <c r="I225" s="12">
        <f>'Merytoryczna-TU WPIS DANE'!I227</f>
        <v>0</v>
      </c>
      <c r="J225" s="7">
        <v>35</v>
      </c>
      <c r="K225" s="18">
        <f t="shared" ref="K225:K288" si="34">IF(L225="tak",X225,(R225+U225)/2)</f>
        <v>0</v>
      </c>
      <c r="L225" s="25" t="str">
        <f t="shared" si="33"/>
        <v>NIE</v>
      </c>
      <c r="M225" s="26">
        <f t="shared" ref="M225:M288" si="35">IF(L225="NIE",(Q225+T225)/2,"III oceniający")</f>
        <v>0</v>
      </c>
      <c r="N225" s="9" t="str">
        <f t="shared" ref="N225:N288" si="36">IF(K225&gt;=30%,"TAK","NIE")</f>
        <v>NIE</v>
      </c>
      <c r="U225" s="17">
        <f t="shared" si="32"/>
        <v>0</v>
      </c>
      <c r="W225" s="127"/>
      <c r="X225" s="159">
        <f t="shared" ref="X225:X288" si="37">W225/J225</f>
        <v>0</v>
      </c>
      <c r="Y225" s="7">
        <f t="shared" ref="Y225:Y288" si="38">IF((Q225-T225)&gt;=0,(Q225-T225),(Q225-T225)*(-1))</f>
        <v>0</v>
      </c>
      <c r="Z225" s="22">
        <f t="shared" ref="Z225:Z288" si="39">J225*30%</f>
        <v>10.5</v>
      </c>
    </row>
    <row r="226" spans="1:26" ht="12.75" hidden="1">
      <c r="A226" s="12">
        <f>'Merytoryczna-TU WPIS DANE'!A228</f>
        <v>0</v>
      </c>
      <c r="B226" s="28">
        <f>'Merytoryczna-TU WPIS DANE'!B228</f>
        <v>0</v>
      </c>
      <c r="C226" s="12">
        <f>'Merytoryczna-TU WPIS DANE'!C228</f>
        <v>0</v>
      </c>
      <c r="D226" s="12">
        <f>'Merytoryczna-TU WPIS DANE'!D228</f>
        <v>0</v>
      </c>
      <c r="E226" s="12">
        <f>'Merytoryczna-TU WPIS DANE'!E228</f>
        <v>0</v>
      </c>
      <c r="F226" s="12">
        <f>'Merytoryczna-TU WPIS DANE'!F228</f>
        <v>0</v>
      </c>
      <c r="G226" s="13">
        <f>'Merytoryczna-TU WPIS DANE'!U228</f>
        <v>0</v>
      </c>
      <c r="H226" s="37">
        <f>'Merytoryczna-TU WPIS DANE'!H228</f>
        <v>1</v>
      </c>
      <c r="I226" s="12">
        <f>'Merytoryczna-TU WPIS DANE'!I228</f>
        <v>0</v>
      </c>
      <c r="J226" s="7">
        <v>35</v>
      </c>
      <c r="K226" s="18">
        <f t="shared" si="34"/>
        <v>0</v>
      </c>
      <c r="L226" s="25" t="str">
        <f t="shared" si="33"/>
        <v>NIE</v>
      </c>
      <c r="M226" s="26">
        <f t="shared" si="35"/>
        <v>0</v>
      </c>
      <c r="N226" s="9" t="str">
        <f t="shared" si="36"/>
        <v>NIE</v>
      </c>
      <c r="U226" s="17">
        <f t="shared" si="32"/>
        <v>0</v>
      </c>
      <c r="W226" s="127"/>
      <c r="X226" s="159">
        <f t="shared" si="37"/>
        <v>0</v>
      </c>
      <c r="Y226" s="7">
        <f t="shared" si="38"/>
        <v>0</v>
      </c>
      <c r="Z226" s="22">
        <f t="shared" si="39"/>
        <v>10.5</v>
      </c>
    </row>
    <row r="227" spans="1:26" ht="12.75" hidden="1">
      <c r="A227" s="12">
        <f>'Merytoryczna-TU WPIS DANE'!A229</f>
        <v>0</v>
      </c>
      <c r="B227" s="28">
        <f>'Merytoryczna-TU WPIS DANE'!B229</f>
        <v>0</v>
      </c>
      <c r="C227" s="12">
        <f>'Merytoryczna-TU WPIS DANE'!C229</f>
        <v>0</v>
      </c>
      <c r="D227" s="12">
        <f>'Merytoryczna-TU WPIS DANE'!D229</f>
        <v>0</v>
      </c>
      <c r="E227" s="12">
        <f>'Merytoryczna-TU WPIS DANE'!E229</f>
        <v>0</v>
      </c>
      <c r="F227" s="12">
        <f>'Merytoryczna-TU WPIS DANE'!F229</f>
        <v>0</v>
      </c>
      <c r="G227" s="13">
        <f>'Merytoryczna-TU WPIS DANE'!U229</f>
        <v>0</v>
      </c>
      <c r="H227" s="37">
        <f>'Merytoryczna-TU WPIS DANE'!H229</f>
        <v>1</v>
      </c>
      <c r="I227" s="12">
        <f>'Merytoryczna-TU WPIS DANE'!I229</f>
        <v>0</v>
      </c>
      <c r="J227" s="7">
        <v>35</v>
      </c>
      <c r="K227" s="18">
        <f t="shared" si="34"/>
        <v>0</v>
      </c>
      <c r="L227" s="25" t="str">
        <f t="shared" si="33"/>
        <v>NIE</v>
      </c>
      <c r="M227" s="26">
        <f t="shared" si="35"/>
        <v>0</v>
      </c>
      <c r="N227" s="9" t="str">
        <f t="shared" si="36"/>
        <v>NIE</v>
      </c>
      <c r="U227" s="17">
        <f t="shared" si="32"/>
        <v>0</v>
      </c>
      <c r="W227" s="127"/>
      <c r="X227" s="159">
        <f t="shared" si="37"/>
        <v>0</v>
      </c>
      <c r="Y227" s="7">
        <f t="shared" si="38"/>
        <v>0</v>
      </c>
      <c r="Z227" s="22">
        <f t="shared" si="39"/>
        <v>10.5</v>
      </c>
    </row>
    <row r="228" spans="1:26" ht="12.75" hidden="1">
      <c r="A228" s="12">
        <f>'Merytoryczna-TU WPIS DANE'!A230</f>
        <v>0</v>
      </c>
      <c r="B228" s="28">
        <f>'Merytoryczna-TU WPIS DANE'!B230</f>
        <v>0</v>
      </c>
      <c r="C228" s="12">
        <f>'Merytoryczna-TU WPIS DANE'!C230</f>
        <v>0</v>
      </c>
      <c r="D228" s="12">
        <f>'Merytoryczna-TU WPIS DANE'!D230</f>
        <v>0</v>
      </c>
      <c r="E228" s="12">
        <f>'Merytoryczna-TU WPIS DANE'!E230</f>
        <v>0</v>
      </c>
      <c r="F228" s="12">
        <f>'Merytoryczna-TU WPIS DANE'!F230</f>
        <v>0</v>
      </c>
      <c r="G228" s="13">
        <f>'Merytoryczna-TU WPIS DANE'!U230</f>
        <v>0</v>
      </c>
      <c r="H228" s="37">
        <f>'Merytoryczna-TU WPIS DANE'!H230</f>
        <v>1</v>
      </c>
      <c r="I228" s="12">
        <f>'Merytoryczna-TU WPIS DANE'!I230</f>
        <v>0</v>
      </c>
      <c r="J228" s="7">
        <v>35</v>
      </c>
      <c r="K228" s="18">
        <f t="shared" si="34"/>
        <v>0</v>
      </c>
      <c r="L228" s="25" t="str">
        <f t="shared" si="33"/>
        <v>NIE</v>
      </c>
      <c r="M228" s="26">
        <f t="shared" si="35"/>
        <v>0</v>
      </c>
      <c r="N228" s="9" t="str">
        <f t="shared" si="36"/>
        <v>NIE</v>
      </c>
      <c r="U228" s="17">
        <f t="shared" si="32"/>
        <v>0</v>
      </c>
      <c r="W228" s="127"/>
      <c r="X228" s="159">
        <f t="shared" si="37"/>
        <v>0</v>
      </c>
      <c r="Y228" s="7">
        <f t="shared" si="38"/>
        <v>0</v>
      </c>
      <c r="Z228" s="22">
        <f t="shared" si="39"/>
        <v>10.5</v>
      </c>
    </row>
    <row r="229" spans="1:26" ht="12.75" hidden="1">
      <c r="A229" s="12">
        <f>'Merytoryczna-TU WPIS DANE'!A231</f>
        <v>0</v>
      </c>
      <c r="B229" s="28">
        <f>'Merytoryczna-TU WPIS DANE'!B231</f>
        <v>0</v>
      </c>
      <c r="C229" s="12">
        <f>'Merytoryczna-TU WPIS DANE'!C231</f>
        <v>0</v>
      </c>
      <c r="D229" s="12">
        <f>'Merytoryczna-TU WPIS DANE'!D231</f>
        <v>0</v>
      </c>
      <c r="E229" s="12">
        <f>'Merytoryczna-TU WPIS DANE'!E231</f>
        <v>0</v>
      </c>
      <c r="F229" s="12">
        <f>'Merytoryczna-TU WPIS DANE'!F231</f>
        <v>0</v>
      </c>
      <c r="G229" s="13">
        <f>'Merytoryczna-TU WPIS DANE'!U231</f>
        <v>0</v>
      </c>
      <c r="H229" s="37">
        <f>'Merytoryczna-TU WPIS DANE'!H231</f>
        <v>1</v>
      </c>
      <c r="I229" s="12">
        <f>'Merytoryczna-TU WPIS DANE'!I231</f>
        <v>0</v>
      </c>
      <c r="J229" s="7">
        <v>35</v>
      </c>
      <c r="K229" s="18">
        <f t="shared" si="34"/>
        <v>0</v>
      </c>
      <c r="L229" s="25" t="str">
        <f t="shared" si="33"/>
        <v>NIE</v>
      </c>
      <c r="M229" s="26">
        <f t="shared" si="35"/>
        <v>0</v>
      </c>
      <c r="N229" s="9" t="str">
        <f t="shared" si="36"/>
        <v>NIE</v>
      </c>
      <c r="U229" s="17">
        <f t="shared" si="32"/>
        <v>0</v>
      </c>
      <c r="W229" s="127"/>
      <c r="X229" s="159">
        <f t="shared" si="37"/>
        <v>0</v>
      </c>
      <c r="Y229" s="7">
        <f t="shared" si="38"/>
        <v>0</v>
      </c>
      <c r="Z229" s="22">
        <f t="shared" si="39"/>
        <v>10.5</v>
      </c>
    </row>
    <row r="230" spans="1:26" ht="12.75" hidden="1">
      <c r="A230" s="12">
        <f>'Merytoryczna-TU WPIS DANE'!A232</f>
        <v>0</v>
      </c>
      <c r="B230" s="28">
        <f>'Merytoryczna-TU WPIS DANE'!B232</f>
        <v>0</v>
      </c>
      <c r="C230" s="12">
        <f>'Merytoryczna-TU WPIS DANE'!C232</f>
        <v>0</v>
      </c>
      <c r="D230" s="12">
        <f>'Merytoryczna-TU WPIS DANE'!D232</f>
        <v>0</v>
      </c>
      <c r="E230" s="12">
        <f>'Merytoryczna-TU WPIS DANE'!E232</f>
        <v>0</v>
      </c>
      <c r="F230" s="12">
        <f>'Merytoryczna-TU WPIS DANE'!F232</f>
        <v>0</v>
      </c>
      <c r="G230" s="13">
        <f>'Merytoryczna-TU WPIS DANE'!U232</f>
        <v>0</v>
      </c>
      <c r="H230" s="37">
        <f>'Merytoryczna-TU WPIS DANE'!H232</f>
        <v>1</v>
      </c>
      <c r="I230" s="12">
        <f>'Merytoryczna-TU WPIS DANE'!I232</f>
        <v>0</v>
      </c>
      <c r="J230" s="7">
        <v>35</v>
      </c>
      <c r="K230" s="18">
        <f t="shared" si="34"/>
        <v>0</v>
      </c>
      <c r="L230" s="25" t="str">
        <f t="shared" si="33"/>
        <v>NIE</v>
      </c>
      <c r="M230" s="26">
        <f t="shared" si="35"/>
        <v>0</v>
      </c>
      <c r="N230" s="9" t="str">
        <f t="shared" si="36"/>
        <v>NIE</v>
      </c>
      <c r="U230" s="17">
        <f t="shared" si="32"/>
        <v>0</v>
      </c>
      <c r="W230" s="127"/>
      <c r="X230" s="159">
        <f t="shared" si="37"/>
        <v>0</v>
      </c>
      <c r="Y230" s="7">
        <f t="shared" si="38"/>
        <v>0</v>
      </c>
      <c r="Z230" s="22">
        <f t="shared" si="39"/>
        <v>10.5</v>
      </c>
    </row>
    <row r="231" spans="1:26" ht="12.75" hidden="1">
      <c r="A231" s="12">
        <f>'Merytoryczna-TU WPIS DANE'!A233</f>
        <v>0</v>
      </c>
      <c r="B231" s="28">
        <f>'Merytoryczna-TU WPIS DANE'!B233</f>
        <v>0</v>
      </c>
      <c r="C231" s="12">
        <f>'Merytoryczna-TU WPIS DANE'!C233</f>
        <v>0</v>
      </c>
      <c r="D231" s="12">
        <f>'Merytoryczna-TU WPIS DANE'!D233</f>
        <v>0</v>
      </c>
      <c r="E231" s="12">
        <f>'Merytoryczna-TU WPIS DANE'!E233</f>
        <v>0</v>
      </c>
      <c r="F231" s="12">
        <f>'Merytoryczna-TU WPIS DANE'!F233</f>
        <v>0</v>
      </c>
      <c r="G231" s="13">
        <f>'Merytoryczna-TU WPIS DANE'!U233</f>
        <v>0</v>
      </c>
      <c r="H231" s="37">
        <f>'Merytoryczna-TU WPIS DANE'!H233</f>
        <v>1</v>
      </c>
      <c r="I231" s="12">
        <f>'Merytoryczna-TU WPIS DANE'!I233</f>
        <v>0</v>
      </c>
      <c r="J231" s="7">
        <v>35</v>
      </c>
      <c r="K231" s="18">
        <f t="shared" si="34"/>
        <v>0</v>
      </c>
      <c r="L231" s="25" t="str">
        <f t="shared" si="33"/>
        <v>NIE</v>
      </c>
      <c r="M231" s="26">
        <f t="shared" si="35"/>
        <v>0</v>
      </c>
      <c r="N231" s="9" t="str">
        <f t="shared" si="36"/>
        <v>NIE</v>
      </c>
      <c r="U231" s="17">
        <f t="shared" si="32"/>
        <v>0</v>
      </c>
      <c r="W231" s="127"/>
      <c r="X231" s="159">
        <f t="shared" si="37"/>
        <v>0</v>
      </c>
      <c r="Y231" s="7">
        <f t="shared" si="38"/>
        <v>0</v>
      </c>
      <c r="Z231" s="22">
        <f t="shared" si="39"/>
        <v>10.5</v>
      </c>
    </row>
    <row r="232" spans="1:26" ht="12.75" hidden="1">
      <c r="A232" s="12">
        <f>'Merytoryczna-TU WPIS DANE'!A234</f>
        <v>0</v>
      </c>
      <c r="B232" s="28">
        <f>'Merytoryczna-TU WPIS DANE'!B234</f>
        <v>0</v>
      </c>
      <c r="C232" s="12">
        <f>'Merytoryczna-TU WPIS DANE'!C234</f>
        <v>0</v>
      </c>
      <c r="D232" s="12">
        <f>'Merytoryczna-TU WPIS DANE'!D234</f>
        <v>0</v>
      </c>
      <c r="E232" s="12">
        <f>'Merytoryczna-TU WPIS DANE'!E234</f>
        <v>0</v>
      </c>
      <c r="F232" s="12">
        <f>'Merytoryczna-TU WPIS DANE'!F234</f>
        <v>0</v>
      </c>
      <c r="G232" s="13">
        <f>'Merytoryczna-TU WPIS DANE'!U234</f>
        <v>0</v>
      </c>
      <c r="H232" s="37">
        <f>'Merytoryczna-TU WPIS DANE'!H234</f>
        <v>1</v>
      </c>
      <c r="I232" s="12">
        <f>'Merytoryczna-TU WPIS DANE'!I234</f>
        <v>0</v>
      </c>
      <c r="J232" s="7">
        <v>35</v>
      </c>
      <c r="K232" s="18">
        <f t="shared" si="34"/>
        <v>0</v>
      </c>
      <c r="L232" s="25" t="str">
        <f t="shared" si="33"/>
        <v>NIE</v>
      </c>
      <c r="M232" s="26">
        <f t="shared" si="35"/>
        <v>0</v>
      </c>
      <c r="N232" s="9" t="str">
        <f t="shared" si="36"/>
        <v>NIE</v>
      </c>
      <c r="U232" s="17">
        <f t="shared" si="32"/>
        <v>0</v>
      </c>
      <c r="W232" s="127"/>
      <c r="X232" s="159">
        <f t="shared" si="37"/>
        <v>0</v>
      </c>
      <c r="Y232" s="7">
        <f t="shared" si="38"/>
        <v>0</v>
      </c>
      <c r="Z232" s="22">
        <f t="shared" si="39"/>
        <v>10.5</v>
      </c>
    </row>
    <row r="233" spans="1:26" ht="12.75" hidden="1">
      <c r="A233" s="12">
        <f>'Merytoryczna-TU WPIS DANE'!A235</f>
        <v>0</v>
      </c>
      <c r="B233" s="28">
        <f>'Merytoryczna-TU WPIS DANE'!B235</f>
        <v>0</v>
      </c>
      <c r="C233" s="12">
        <f>'Merytoryczna-TU WPIS DANE'!C235</f>
        <v>0</v>
      </c>
      <c r="D233" s="12">
        <f>'Merytoryczna-TU WPIS DANE'!D235</f>
        <v>0</v>
      </c>
      <c r="E233" s="12">
        <f>'Merytoryczna-TU WPIS DANE'!E235</f>
        <v>0</v>
      </c>
      <c r="F233" s="12">
        <f>'Merytoryczna-TU WPIS DANE'!F235</f>
        <v>0</v>
      </c>
      <c r="G233" s="13">
        <f>'Merytoryczna-TU WPIS DANE'!U235</f>
        <v>0</v>
      </c>
      <c r="H233" s="37">
        <f>'Merytoryczna-TU WPIS DANE'!H235</f>
        <v>1</v>
      </c>
      <c r="I233" s="12">
        <f>'Merytoryczna-TU WPIS DANE'!I235</f>
        <v>0</v>
      </c>
      <c r="J233" s="7">
        <v>35</v>
      </c>
      <c r="K233" s="18">
        <f t="shared" si="34"/>
        <v>0</v>
      </c>
      <c r="L233" s="25" t="str">
        <f t="shared" si="33"/>
        <v>NIE</v>
      </c>
      <c r="M233" s="26">
        <f t="shared" si="35"/>
        <v>0</v>
      </c>
      <c r="N233" s="9" t="str">
        <f t="shared" si="36"/>
        <v>NIE</v>
      </c>
      <c r="U233" s="17">
        <f t="shared" si="32"/>
        <v>0</v>
      </c>
      <c r="W233" s="127"/>
      <c r="X233" s="159">
        <f t="shared" si="37"/>
        <v>0</v>
      </c>
      <c r="Y233" s="7">
        <f t="shared" si="38"/>
        <v>0</v>
      </c>
      <c r="Z233" s="22">
        <f t="shared" si="39"/>
        <v>10.5</v>
      </c>
    </row>
    <row r="234" spans="1:26" ht="12.75" hidden="1">
      <c r="A234" s="12">
        <f>'Merytoryczna-TU WPIS DANE'!A236</f>
        <v>0</v>
      </c>
      <c r="B234" s="28">
        <f>'Merytoryczna-TU WPIS DANE'!B236</f>
        <v>0</v>
      </c>
      <c r="C234" s="12">
        <f>'Merytoryczna-TU WPIS DANE'!C236</f>
        <v>0</v>
      </c>
      <c r="D234" s="12">
        <f>'Merytoryczna-TU WPIS DANE'!D236</f>
        <v>0</v>
      </c>
      <c r="E234" s="12">
        <f>'Merytoryczna-TU WPIS DANE'!E236</f>
        <v>0</v>
      </c>
      <c r="F234" s="12">
        <f>'Merytoryczna-TU WPIS DANE'!F236</f>
        <v>0</v>
      </c>
      <c r="G234" s="13">
        <f>'Merytoryczna-TU WPIS DANE'!U236</f>
        <v>0</v>
      </c>
      <c r="H234" s="37">
        <f>'Merytoryczna-TU WPIS DANE'!H236</f>
        <v>1</v>
      </c>
      <c r="I234" s="12">
        <f>'Merytoryczna-TU WPIS DANE'!I236</f>
        <v>0</v>
      </c>
      <c r="J234" s="7">
        <v>35</v>
      </c>
      <c r="K234" s="18">
        <f t="shared" si="34"/>
        <v>0</v>
      </c>
      <c r="L234" s="25" t="str">
        <f t="shared" si="33"/>
        <v>NIE</v>
      </c>
      <c r="M234" s="26">
        <f t="shared" si="35"/>
        <v>0</v>
      </c>
      <c r="N234" s="9" t="str">
        <f t="shared" si="36"/>
        <v>NIE</v>
      </c>
      <c r="U234" s="17">
        <f t="shared" si="32"/>
        <v>0</v>
      </c>
      <c r="W234" s="127"/>
      <c r="X234" s="159">
        <f t="shared" si="37"/>
        <v>0</v>
      </c>
      <c r="Y234" s="7">
        <f t="shared" si="38"/>
        <v>0</v>
      </c>
      <c r="Z234" s="22">
        <f t="shared" si="39"/>
        <v>10.5</v>
      </c>
    </row>
    <row r="235" spans="1:26" ht="12.75" hidden="1">
      <c r="A235" s="12">
        <f>'Merytoryczna-TU WPIS DANE'!A237</f>
        <v>0</v>
      </c>
      <c r="B235" s="28">
        <f>'Merytoryczna-TU WPIS DANE'!B237</f>
        <v>0</v>
      </c>
      <c r="C235" s="12">
        <f>'Merytoryczna-TU WPIS DANE'!C237</f>
        <v>0</v>
      </c>
      <c r="D235" s="12">
        <f>'Merytoryczna-TU WPIS DANE'!D237</f>
        <v>0</v>
      </c>
      <c r="E235" s="12">
        <f>'Merytoryczna-TU WPIS DANE'!E237</f>
        <v>0</v>
      </c>
      <c r="F235" s="12">
        <f>'Merytoryczna-TU WPIS DANE'!F237</f>
        <v>0</v>
      </c>
      <c r="G235" s="13">
        <f>'Merytoryczna-TU WPIS DANE'!U237</f>
        <v>0</v>
      </c>
      <c r="H235" s="37">
        <f>'Merytoryczna-TU WPIS DANE'!H237</f>
        <v>1</v>
      </c>
      <c r="I235" s="12">
        <f>'Merytoryczna-TU WPIS DANE'!I237</f>
        <v>0</v>
      </c>
      <c r="J235" s="7">
        <v>35</v>
      </c>
      <c r="K235" s="18">
        <f t="shared" si="34"/>
        <v>0</v>
      </c>
      <c r="L235" s="25" t="str">
        <f t="shared" si="33"/>
        <v>NIE</v>
      </c>
      <c r="M235" s="26">
        <f t="shared" si="35"/>
        <v>0</v>
      </c>
      <c r="N235" s="9" t="str">
        <f t="shared" si="36"/>
        <v>NIE</v>
      </c>
      <c r="U235" s="17">
        <f t="shared" si="32"/>
        <v>0</v>
      </c>
      <c r="W235" s="127"/>
      <c r="X235" s="159">
        <f t="shared" si="37"/>
        <v>0</v>
      </c>
      <c r="Y235" s="7">
        <f t="shared" si="38"/>
        <v>0</v>
      </c>
      <c r="Z235" s="22">
        <f t="shared" si="39"/>
        <v>10.5</v>
      </c>
    </row>
    <row r="236" spans="1:26" ht="12.75" hidden="1">
      <c r="A236" s="12">
        <f>'Merytoryczna-TU WPIS DANE'!A238</f>
        <v>0</v>
      </c>
      <c r="B236" s="28">
        <f>'Merytoryczna-TU WPIS DANE'!B238</f>
        <v>0</v>
      </c>
      <c r="C236" s="12">
        <f>'Merytoryczna-TU WPIS DANE'!C238</f>
        <v>0</v>
      </c>
      <c r="D236" s="12">
        <f>'Merytoryczna-TU WPIS DANE'!D238</f>
        <v>0</v>
      </c>
      <c r="E236" s="12">
        <f>'Merytoryczna-TU WPIS DANE'!E238</f>
        <v>0</v>
      </c>
      <c r="F236" s="12">
        <f>'Merytoryczna-TU WPIS DANE'!F238</f>
        <v>0</v>
      </c>
      <c r="G236" s="13">
        <f>'Merytoryczna-TU WPIS DANE'!U238</f>
        <v>0</v>
      </c>
      <c r="H236" s="37">
        <f>'Merytoryczna-TU WPIS DANE'!H238</f>
        <v>1</v>
      </c>
      <c r="I236" s="12">
        <f>'Merytoryczna-TU WPIS DANE'!I238</f>
        <v>0</v>
      </c>
      <c r="J236" s="7">
        <v>35</v>
      </c>
      <c r="K236" s="18">
        <f t="shared" si="34"/>
        <v>0</v>
      </c>
      <c r="L236" s="25" t="str">
        <f t="shared" si="33"/>
        <v>NIE</v>
      </c>
      <c r="M236" s="26">
        <f t="shared" si="35"/>
        <v>0</v>
      </c>
      <c r="N236" s="9" t="str">
        <f t="shared" si="36"/>
        <v>NIE</v>
      </c>
      <c r="U236" s="17">
        <f t="shared" si="32"/>
        <v>0</v>
      </c>
      <c r="W236" s="127"/>
      <c r="X236" s="159">
        <f t="shared" si="37"/>
        <v>0</v>
      </c>
      <c r="Y236" s="7">
        <f t="shared" si="38"/>
        <v>0</v>
      </c>
      <c r="Z236" s="22">
        <f t="shared" si="39"/>
        <v>10.5</v>
      </c>
    </row>
    <row r="237" spans="1:26" ht="12.75" hidden="1">
      <c r="A237" s="12">
        <f>'Merytoryczna-TU WPIS DANE'!A239</f>
        <v>0</v>
      </c>
      <c r="B237" s="28">
        <f>'Merytoryczna-TU WPIS DANE'!B239</f>
        <v>0</v>
      </c>
      <c r="C237" s="12">
        <f>'Merytoryczna-TU WPIS DANE'!C239</f>
        <v>0</v>
      </c>
      <c r="D237" s="12">
        <f>'Merytoryczna-TU WPIS DANE'!D239</f>
        <v>0</v>
      </c>
      <c r="E237" s="12">
        <f>'Merytoryczna-TU WPIS DANE'!E239</f>
        <v>0</v>
      </c>
      <c r="F237" s="12">
        <f>'Merytoryczna-TU WPIS DANE'!F239</f>
        <v>0</v>
      </c>
      <c r="G237" s="13">
        <f>'Merytoryczna-TU WPIS DANE'!U239</f>
        <v>0</v>
      </c>
      <c r="H237" s="37">
        <f>'Merytoryczna-TU WPIS DANE'!H239</f>
        <v>1</v>
      </c>
      <c r="I237" s="12">
        <f>'Merytoryczna-TU WPIS DANE'!I239</f>
        <v>0</v>
      </c>
      <c r="J237" s="7">
        <v>35</v>
      </c>
      <c r="K237" s="18">
        <f t="shared" si="34"/>
        <v>0</v>
      </c>
      <c r="L237" s="25" t="str">
        <f t="shared" si="33"/>
        <v>NIE</v>
      </c>
      <c r="M237" s="26">
        <f t="shared" si="35"/>
        <v>0</v>
      </c>
      <c r="N237" s="9" t="str">
        <f t="shared" si="36"/>
        <v>NIE</v>
      </c>
      <c r="U237" s="17">
        <f t="shared" si="32"/>
        <v>0</v>
      </c>
      <c r="W237" s="127"/>
      <c r="X237" s="159">
        <f t="shared" si="37"/>
        <v>0</v>
      </c>
      <c r="Y237" s="7">
        <f t="shared" si="38"/>
        <v>0</v>
      </c>
      <c r="Z237" s="22">
        <f t="shared" si="39"/>
        <v>10.5</v>
      </c>
    </row>
    <row r="238" spans="1:26" ht="12.75" hidden="1">
      <c r="A238" s="12">
        <f>'Merytoryczna-TU WPIS DANE'!A240</f>
        <v>0</v>
      </c>
      <c r="B238" s="28">
        <f>'Merytoryczna-TU WPIS DANE'!B240</f>
        <v>0</v>
      </c>
      <c r="C238" s="12">
        <f>'Merytoryczna-TU WPIS DANE'!C240</f>
        <v>0</v>
      </c>
      <c r="D238" s="12">
        <f>'Merytoryczna-TU WPIS DANE'!D240</f>
        <v>0</v>
      </c>
      <c r="E238" s="12">
        <f>'Merytoryczna-TU WPIS DANE'!E240</f>
        <v>0</v>
      </c>
      <c r="F238" s="12">
        <f>'Merytoryczna-TU WPIS DANE'!F240</f>
        <v>0</v>
      </c>
      <c r="G238" s="13">
        <f>'Merytoryczna-TU WPIS DANE'!U240</f>
        <v>0</v>
      </c>
      <c r="H238" s="37">
        <f>'Merytoryczna-TU WPIS DANE'!H240</f>
        <v>1</v>
      </c>
      <c r="I238" s="12">
        <f>'Merytoryczna-TU WPIS DANE'!I240</f>
        <v>0</v>
      </c>
      <c r="J238" s="7">
        <v>35</v>
      </c>
      <c r="K238" s="18">
        <f t="shared" si="34"/>
        <v>0</v>
      </c>
      <c r="L238" s="25" t="str">
        <f t="shared" si="33"/>
        <v>NIE</v>
      </c>
      <c r="M238" s="26">
        <f t="shared" si="35"/>
        <v>0</v>
      </c>
      <c r="N238" s="9" t="str">
        <f t="shared" si="36"/>
        <v>NIE</v>
      </c>
      <c r="U238" s="17">
        <f t="shared" si="32"/>
        <v>0</v>
      </c>
      <c r="W238" s="127"/>
      <c r="X238" s="159">
        <f t="shared" si="37"/>
        <v>0</v>
      </c>
      <c r="Y238" s="7">
        <f t="shared" si="38"/>
        <v>0</v>
      </c>
      <c r="Z238" s="22">
        <f t="shared" si="39"/>
        <v>10.5</v>
      </c>
    </row>
    <row r="239" spans="1:26" ht="12.75" hidden="1">
      <c r="A239" s="12">
        <f>'Merytoryczna-TU WPIS DANE'!A241</f>
        <v>0</v>
      </c>
      <c r="B239" s="28">
        <f>'Merytoryczna-TU WPIS DANE'!B241</f>
        <v>0</v>
      </c>
      <c r="C239" s="12">
        <f>'Merytoryczna-TU WPIS DANE'!C241</f>
        <v>0</v>
      </c>
      <c r="D239" s="12">
        <f>'Merytoryczna-TU WPIS DANE'!D241</f>
        <v>0</v>
      </c>
      <c r="E239" s="12">
        <f>'Merytoryczna-TU WPIS DANE'!E241</f>
        <v>0</v>
      </c>
      <c r="F239" s="12">
        <f>'Merytoryczna-TU WPIS DANE'!F241</f>
        <v>0</v>
      </c>
      <c r="G239" s="13">
        <f>'Merytoryczna-TU WPIS DANE'!U241</f>
        <v>0</v>
      </c>
      <c r="H239" s="37">
        <f>'Merytoryczna-TU WPIS DANE'!H241</f>
        <v>1</v>
      </c>
      <c r="I239" s="12">
        <f>'Merytoryczna-TU WPIS DANE'!I241</f>
        <v>0</v>
      </c>
      <c r="J239" s="7">
        <v>35</v>
      </c>
      <c r="K239" s="18">
        <f t="shared" si="34"/>
        <v>0</v>
      </c>
      <c r="L239" s="25" t="str">
        <f t="shared" si="33"/>
        <v>NIE</v>
      </c>
      <c r="M239" s="26">
        <f t="shared" si="35"/>
        <v>0</v>
      </c>
      <c r="N239" s="9" t="str">
        <f t="shared" si="36"/>
        <v>NIE</v>
      </c>
      <c r="U239" s="17">
        <f t="shared" si="32"/>
        <v>0</v>
      </c>
      <c r="W239" s="127"/>
      <c r="X239" s="159">
        <f t="shared" si="37"/>
        <v>0</v>
      </c>
      <c r="Y239" s="7">
        <f t="shared" si="38"/>
        <v>0</v>
      </c>
      <c r="Z239" s="22">
        <f t="shared" si="39"/>
        <v>10.5</v>
      </c>
    </row>
    <row r="240" spans="1:26" ht="12.75" hidden="1">
      <c r="A240" s="12">
        <f>'Merytoryczna-TU WPIS DANE'!A242</f>
        <v>0</v>
      </c>
      <c r="B240" s="28">
        <f>'Merytoryczna-TU WPIS DANE'!B242</f>
        <v>0</v>
      </c>
      <c r="C240" s="12">
        <f>'Merytoryczna-TU WPIS DANE'!C242</f>
        <v>0</v>
      </c>
      <c r="D240" s="12">
        <f>'Merytoryczna-TU WPIS DANE'!D242</f>
        <v>0</v>
      </c>
      <c r="E240" s="12">
        <f>'Merytoryczna-TU WPIS DANE'!E242</f>
        <v>0</v>
      </c>
      <c r="F240" s="12">
        <f>'Merytoryczna-TU WPIS DANE'!F242</f>
        <v>0</v>
      </c>
      <c r="G240" s="13">
        <f>'Merytoryczna-TU WPIS DANE'!U242</f>
        <v>0</v>
      </c>
      <c r="H240" s="37">
        <f>'Merytoryczna-TU WPIS DANE'!H242</f>
        <v>1</v>
      </c>
      <c r="I240" s="12">
        <f>'Merytoryczna-TU WPIS DANE'!I242</f>
        <v>0</v>
      </c>
      <c r="J240" s="7">
        <v>35</v>
      </c>
      <c r="K240" s="18">
        <f t="shared" si="34"/>
        <v>0</v>
      </c>
      <c r="L240" s="25" t="str">
        <f t="shared" si="33"/>
        <v>NIE</v>
      </c>
      <c r="M240" s="26">
        <f t="shared" si="35"/>
        <v>0</v>
      </c>
      <c r="N240" s="9" t="str">
        <f t="shared" si="36"/>
        <v>NIE</v>
      </c>
      <c r="U240" s="17">
        <f t="shared" si="32"/>
        <v>0</v>
      </c>
      <c r="W240" s="127"/>
      <c r="X240" s="159">
        <f t="shared" si="37"/>
        <v>0</v>
      </c>
      <c r="Y240" s="7">
        <f t="shared" si="38"/>
        <v>0</v>
      </c>
      <c r="Z240" s="22">
        <f t="shared" si="39"/>
        <v>10.5</v>
      </c>
    </row>
    <row r="241" spans="1:26" ht="12.75" hidden="1">
      <c r="A241" s="12">
        <f>'Merytoryczna-TU WPIS DANE'!A243</f>
        <v>0</v>
      </c>
      <c r="B241" s="28">
        <f>'Merytoryczna-TU WPIS DANE'!B243</f>
        <v>0</v>
      </c>
      <c r="C241" s="12">
        <f>'Merytoryczna-TU WPIS DANE'!C243</f>
        <v>0</v>
      </c>
      <c r="D241" s="12">
        <f>'Merytoryczna-TU WPIS DANE'!D243</f>
        <v>0</v>
      </c>
      <c r="E241" s="12">
        <f>'Merytoryczna-TU WPIS DANE'!E243</f>
        <v>0</v>
      </c>
      <c r="F241" s="12">
        <f>'Merytoryczna-TU WPIS DANE'!F243</f>
        <v>0</v>
      </c>
      <c r="G241" s="13">
        <f>'Merytoryczna-TU WPIS DANE'!U243</f>
        <v>0</v>
      </c>
      <c r="H241" s="37">
        <f>'Merytoryczna-TU WPIS DANE'!H243</f>
        <v>1</v>
      </c>
      <c r="I241" s="12">
        <f>'Merytoryczna-TU WPIS DANE'!I243</f>
        <v>0</v>
      </c>
      <c r="J241" s="7">
        <v>35</v>
      </c>
      <c r="K241" s="18">
        <f t="shared" si="34"/>
        <v>0</v>
      </c>
      <c r="L241" s="25" t="str">
        <f t="shared" si="33"/>
        <v>NIE</v>
      </c>
      <c r="M241" s="26">
        <f t="shared" si="35"/>
        <v>0</v>
      </c>
      <c r="N241" s="9" t="str">
        <f t="shared" si="36"/>
        <v>NIE</v>
      </c>
      <c r="U241" s="17">
        <f t="shared" si="32"/>
        <v>0</v>
      </c>
      <c r="W241" s="127"/>
      <c r="X241" s="159">
        <f t="shared" si="37"/>
        <v>0</v>
      </c>
      <c r="Y241" s="7">
        <f t="shared" si="38"/>
        <v>0</v>
      </c>
      <c r="Z241" s="22">
        <f t="shared" si="39"/>
        <v>10.5</v>
      </c>
    </row>
    <row r="242" spans="1:26" ht="12.75" hidden="1">
      <c r="A242" s="12">
        <f>'Merytoryczna-TU WPIS DANE'!A244</f>
        <v>0</v>
      </c>
      <c r="B242" s="28">
        <f>'Merytoryczna-TU WPIS DANE'!B244</f>
        <v>0</v>
      </c>
      <c r="C242" s="12">
        <f>'Merytoryczna-TU WPIS DANE'!C244</f>
        <v>0</v>
      </c>
      <c r="D242" s="12">
        <f>'Merytoryczna-TU WPIS DANE'!D244</f>
        <v>0</v>
      </c>
      <c r="E242" s="12">
        <f>'Merytoryczna-TU WPIS DANE'!E244</f>
        <v>0</v>
      </c>
      <c r="F242" s="12">
        <f>'Merytoryczna-TU WPIS DANE'!F244</f>
        <v>0</v>
      </c>
      <c r="G242" s="13">
        <f>'Merytoryczna-TU WPIS DANE'!U244</f>
        <v>0</v>
      </c>
      <c r="H242" s="37">
        <f>'Merytoryczna-TU WPIS DANE'!H244</f>
        <v>1</v>
      </c>
      <c r="I242" s="12">
        <f>'Merytoryczna-TU WPIS DANE'!I244</f>
        <v>0</v>
      </c>
      <c r="J242" s="7">
        <v>35</v>
      </c>
      <c r="K242" s="18">
        <f t="shared" si="34"/>
        <v>0</v>
      </c>
      <c r="L242" s="25" t="str">
        <f t="shared" si="33"/>
        <v>NIE</v>
      </c>
      <c r="M242" s="26">
        <f t="shared" si="35"/>
        <v>0</v>
      </c>
      <c r="N242" s="9" t="str">
        <f t="shared" si="36"/>
        <v>NIE</v>
      </c>
      <c r="U242" s="17">
        <f t="shared" si="32"/>
        <v>0</v>
      </c>
      <c r="W242" s="127"/>
      <c r="X242" s="159">
        <f t="shared" si="37"/>
        <v>0</v>
      </c>
      <c r="Y242" s="7">
        <f t="shared" si="38"/>
        <v>0</v>
      </c>
      <c r="Z242" s="22">
        <f t="shared" si="39"/>
        <v>10.5</v>
      </c>
    </row>
    <row r="243" spans="1:26" ht="12.75" hidden="1">
      <c r="A243" s="12">
        <f>'Merytoryczna-TU WPIS DANE'!A245</f>
        <v>0</v>
      </c>
      <c r="B243" s="28">
        <f>'Merytoryczna-TU WPIS DANE'!B245</f>
        <v>0</v>
      </c>
      <c r="C243" s="12">
        <f>'Merytoryczna-TU WPIS DANE'!C245</f>
        <v>0</v>
      </c>
      <c r="D243" s="12">
        <f>'Merytoryczna-TU WPIS DANE'!D245</f>
        <v>0</v>
      </c>
      <c r="E243" s="12">
        <f>'Merytoryczna-TU WPIS DANE'!E245</f>
        <v>0</v>
      </c>
      <c r="F243" s="12">
        <f>'Merytoryczna-TU WPIS DANE'!F245</f>
        <v>0</v>
      </c>
      <c r="G243" s="13">
        <f>'Merytoryczna-TU WPIS DANE'!U245</f>
        <v>0</v>
      </c>
      <c r="H243" s="37">
        <f>'Merytoryczna-TU WPIS DANE'!H245</f>
        <v>1</v>
      </c>
      <c r="I243" s="12">
        <f>'Merytoryczna-TU WPIS DANE'!I245</f>
        <v>0</v>
      </c>
      <c r="J243" s="7">
        <v>35</v>
      </c>
      <c r="K243" s="18">
        <f t="shared" si="34"/>
        <v>0</v>
      </c>
      <c r="L243" s="25" t="str">
        <f t="shared" si="33"/>
        <v>NIE</v>
      </c>
      <c r="M243" s="26">
        <f t="shared" si="35"/>
        <v>0</v>
      </c>
      <c r="N243" s="9" t="str">
        <f t="shared" si="36"/>
        <v>NIE</v>
      </c>
      <c r="U243" s="17">
        <f t="shared" si="32"/>
        <v>0</v>
      </c>
      <c r="W243" s="127"/>
      <c r="X243" s="159">
        <f t="shared" si="37"/>
        <v>0</v>
      </c>
      <c r="Y243" s="7">
        <f t="shared" si="38"/>
        <v>0</v>
      </c>
      <c r="Z243" s="22">
        <f t="shared" si="39"/>
        <v>10.5</v>
      </c>
    </row>
    <row r="244" spans="1:26" ht="12.75" hidden="1">
      <c r="A244" s="12">
        <f>'Merytoryczna-TU WPIS DANE'!A246</f>
        <v>0</v>
      </c>
      <c r="B244" s="28">
        <f>'Merytoryczna-TU WPIS DANE'!B246</f>
        <v>0</v>
      </c>
      <c r="C244" s="12">
        <f>'Merytoryczna-TU WPIS DANE'!C246</f>
        <v>0</v>
      </c>
      <c r="D244" s="12">
        <f>'Merytoryczna-TU WPIS DANE'!D246</f>
        <v>0</v>
      </c>
      <c r="E244" s="12">
        <f>'Merytoryczna-TU WPIS DANE'!E246</f>
        <v>0</v>
      </c>
      <c r="F244" s="12">
        <f>'Merytoryczna-TU WPIS DANE'!F246</f>
        <v>0</v>
      </c>
      <c r="G244" s="13">
        <f>'Merytoryczna-TU WPIS DANE'!U246</f>
        <v>0</v>
      </c>
      <c r="H244" s="37">
        <f>'Merytoryczna-TU WPIS DANE'!H246</f>
        <v>1</v>
      </c>
      <c r="I244" s="12">
        <f>'Merytoryczna-TU WPIS DANE'!I246</f>
        <v>0</v>
      </c>
      <c r="J244" s="7">
        <v>35</v>
      </c>
      <c r="K244" s="18">
        <f t="shared" si="34"/>
        <v>0</v>
      </c>
      <c r="L244" s="25" t="str">
        <f t="shared" si="33"/>
        <v>NIE</v>
      </c>
      <c r="M244" s="26">
        <f t="shared" si="35"/>
        <v>0</v>
      </c>
      <c r="N244" s="9" t="str">
        <f t="shared" si="36"/>
        <v>NIE</v>
      </c>
      <c r="U244" s="17">
        <f t="shared" si="32"/>
        <v>0</v>
      </c>
      <c r="W244" s="127"/>
      <c r="X244" s="159">
        <f t="shared" si="37"/>
        <v>0</v>
      </c>
      <c r="Y244" s="7">
        <f t="shared" si="38"/>
        <v>0</v>
      </c>
      <c r="Z244" s="22">
        <f t="shared" si="39"/>
        <v>10.5</v>
      </c>
    </row>
    <row r="245" spans="1:26" ht="12.75" hidden="1">
      <c r="A245" s="12">
        <f>'Merytoryczna-TU WPIS DANE'!A247</f>
        <v>0</v>
      </c>
      <c r="B245" s="28">
        <f>'Merytoryczna-TU WPIS DANE'!B247</f>
        <v>0</v>
      </c>
      <c r="C245" s="12">
        <f>'Merytoryczna-TU WPIS DANE'!C247</f>
        <v>0</v>
      </c>
      <c r="D245" s="12">
        <f>'Merytoryczna-TU WPIS DANE'!D247</f>
        <v>0</v>
      </c>
      <c r="E245" s="12">
        <f>'Merytoryczna-TU WPIS DANE'!E247</f>
        <v>0</v>
      </c>
      <c r="F245" s="12">
        <f>'Merytoryczna-TU WPIS DANE'!F247</f>
        <v>0</v>
      </c>
      <c r="G245" s="13">
        <f>'Merytoryczna-TU WPIS DANE'!U247</f>
        <v>0</v>
      </c>
      <c r="H245" s="37">
        <f>'Merytoryczna-TU WPIS DANE'!H247</f>
        <v>1</v>
      </c>
      <c r="I245" s="12">
        <f>'Merytoryczna-TU WPIS DANE'!I247</f>
        <v>0</v>
      </c>
      <c r="J245" s="7">
        <v>35</v>
      </c>
      <c r="K245" s="18">
        <f t="shared" si="34"/>
        <v>0</v>
      </c>
      <c r="L245" s="25" t="str">
        <f t="shared" si="33"/>
        <v>NIE</v>
      </c>
      <c r="M245" s="26">
        <f t="shared" si="35"/>
        <v>0</v>
      </c>
      <c r="N245" s="9" t="str">
        <f t="shared" si="36"/>
        <v>NIE</v>
      </c>
      <c r="U245" s="17">
        <f t="shared" si="32"/>
        <v>0</v>
      </c>
      <c r="W245" s="127"/>
      <c r="X245" s="159">
        <f t="shared" si="37"/>
        <v>0</v>
      </c>
      <c r="Y245" s="7">
        <f t="shared" si="38"/>
        <v>0</v>
      </c>
      <c r="Z245" s="22">
        <f t="shared" si="39"/>
        <v>10.5</v>
      </c>
    </row>
    <row r="246" spans="1:26" ht="12.75" hidden="1">
      <c r="A246" s="12">
        <f>'Merytoryczna-TU WPIS DANE'!A248</f>
        <v>0</v>
      </c>
      <c r="B246" s="28">
        <f>'Merytoryczna-TU WPIS DANE'!B248</f>
        <v>0</v>
      </c>
      <c r="C246" s="12">
        <f>'Merytoryczna-TU WPIS DANE'!C248</f>
        <v>0</v>
      </c>
      <c r="D246" s="12">
        <f>'Merytoryczna-TU WPIS DANE'!D248</f>
        <v>0</v>
      </c>
      <c r="E246" s="12">
        <f>'Merytoryczna-TU WPIS DANE'!E248</f>
        <v>0</v>
      </c>
      <c r="F246" s="12">
        <f>'Merytoryczna-TU WPIS DANE'!F248</f>
        <v>0</v>
      </c>
      <c r="G246" s="13">
        <f>'Merytoryczna-TU WPIS DANE'!U248</f>
        <v>0</v>
      </c>
      <c r="H246" s="37">
        <f>'Merytoryczna-TU WPIS DANE'!H248</f>
        <v>1</v>
      </c>
      <c r="I246" s="12">
        <f>'Merytoryczna-TU WPIS DANE'!I248</f>
        <v>0</v>
      </c>
      <c r="J246" s="7">
        <v>35</v>
      </c>
      <c r="K246" s="18">
        <f t="shared" si="34"/>
        <v>0</v>
      </c>
      <c r="L246" s="25" t="str">
        <f t="shared" si="33"/>
        <v>NIE</v>
      </c>
      <c r="M246" s="26">
        <f t="shared" si="35"/>
        <v>0</v>
      </c>
      <c r="N246" s="9" t="str">
        <f t="shared" si="36"/>
        <v>NIE</v>
      </c>
      <c r="U246" s="17">
        <f t="shared" si="32"/>
        <v>0</v>
      </c>
      <c r="W246" s="127"/>
      <c r="X246" s="159">
        <f t="shared" si="37"/>
        <v>0</v>
      </c>
      <c r="Y246" s="7">
        <f t="shared" si="38"/>
        <v>0</v>
      </c>
      <c r="Z246" s="22">
        <f t="shared" si="39"/>
        <v>10.5</v>
      </c>
    </row>
    <row r="247" spans="1:26" ht="12.75" hidden="1">
      <c r="A247" s="12">
        <f>'Merytoryczna-TU WPIS DANE'!A249</f>
        <v>0</v>
      </c>
      <c r="B247" s="28">
        <f>'Merytoryczna-TU WPIS DANE'!B249</f>
        <v>0</v>
      </c>
      <c r="C247" s="12">
        <f>'Merytoryczna-TU WPIS DANE'!C249</f>
        <v>0</v>
      </c>
      <c r="D247" s="12">
        <f>'Merytoryczna-TU WPIS DANE'!D249</f>
        <v>0</v>
      </c>
      <c r="E247" s="12">
        <f>'Merytoryczna-TU WPIS DANE'!E249</f>
        <v>0</v>
      </c>
      <c r="F247" s="12">
        <f>'Merytoryczna-TU WPIS DANE'!F249</f>
        <v>0</v>
      </c>
      <c r="G247" s="13">
        <f>'Merytoryczna-TU WPIS DANE'!U249</f>
        <v>0</v>
      </c>
      <c r="H247" s="37">
        <f>'Merytoryczna-TU WPIS DANE'!H249</f>
        <v>1</v>
      </c>
      <c r="I247" s="12">
        <f>'Merytoryczna-TU WPIS DANE'!I249</f>
        <v>0</v>
      </c>
      <c r="J247" s="7">
        <v>35</v>
      </c>
      <c r="K247" s="18">
        <f t="shared" si="34"/>
        <v>0</v>
      </c>
      <c r="L247" s="25" t="str">
        <f t="shared" si="33"/>
        <v>NIE</v>
      </c>
      <c r="M247" s="26">
        <f t="shared" si="35"/>
        <v>0</v>
      </c>
      <c r="N247" s="9" t="str">
        <f t="shared" si="36"/>
        <v>NIE</v>
      </c>
      <c r="U247" s="17">
        <f t="shared" si="32"/>
        <v>0</v>
      </c>
      <c r="W247" s="127"/>
      <c r="X247" s="159">
        <f t="shared" si="37"/>
        <v>0</v>
      </c>
      <c r="Y247" s="7">
        <f t="shared" si="38"/>
        <v>0</v>
      </c>
      <c r="Z247" s="22">
        <f t="shared" si="39"/>
        <v>10.5</v>
      </c>
    </row>
    <row r="248" spans="1:26" ht="12.75" hidden="1">
      <c r="A248" s="12">
        <f>'Merytoryczna-TU WPIS DANE'!A250</f>
        <v>0</v>
      </c>
      <c r="B248" s="28">
        <f>'Merytoryczna-TU WPIS DANE'!B250</f>
        <v>0</v>
      </c>
      <c r="C248" s="12">
        <f>'Merytoryczna-TU WPIS DANE'!C250</f>
        <v>0</v>
      </c>
      <c r="D248" s="12">
        <f>'Merytoryczna-TU WPIS DANE'!D250</f>
        <v>0</v>
      </c>
      <c r="E248" s="12">
        <f>'Merytoryczna-TU WPIS DANE'!E250</f>
        <v>0</v>
      </c>
      <c r="F248" s="12">
        <f>'Merytoryczna-TU WPIS DANE'!F250</f>
        <v>0</v>
      </c>
      <c r="G248" s="13">
        <f>'Merytoryczna-TU WPIS DANE'!U250</f>
        <v>0</v>
      </c>
      <c r="H248" s="37">
        <f>'Merytoryczna-TU WPIS DANE'!H250</f>
        <v>1</v>
      </c>
      <c r="I248" s="12">
        <f>'Merytoryczna-TU WPIS DANE'!I250</f>
        <v>0</v>
      </c>
      <c r="J248" s="7">
        <v>35</v>
      </c>
      <c r="K248" s="18">
        <f t="shared" si="34"/>
        <v>0</v>
      </c>
      <c r="L248" s="25" t="str">
        <f t="shared" si="33"/>
        <v>NIE</v>
      </c>
      <c r="M248" s="26">
        <f t="shared" si="35"/>
        <v>0</v>
      </c>
      <c r="N248" s="9" t="str">
        <f t="shared" si="36"/>
        <v>NIE</v>
      </c>
      <c r="U248" s="17">
        <f t="shared" si="32"/>
        <v>0</v>
      </c>
      <c r="W248" s="127"/>
      <c r="X248" s="159">
        <f t="shared" si="37"/>
        <v>0</v>
      </c>
      <c r="Y248" s="7">
        <f t="shared" si="38"/>
        <v>0</v>
      </c>
      <c r="Z248" s="22">
        <f t="shared" si="39"/>
        <v>10.5</v>
      </c>
    </row>
    <row r="249" spans="1:26" ht="12.75" hidden="1">
      <c r="A249" s="12">
        <f>'Merytoryczna-TU WPIS DANE'!A251</f>
        <v>0</v>
      </c>
      <c r="B249" s="28">
        <f>'Merytoryczna-TU WPIS DANE'!B251</f>
        <v>0</v>
      </c>
      <c r="C249" s="12">
        <f>'Merytoryczna-TU WPIS DANE'!C251</f>
        <v>0</v>
      </c>
      <c r="D249" s="12">
        <f>'Merytoryczna-TU WPIS DANE'!D251</f>
        <v>0</v>
      </c>
      <c r="E249" s="12">
        <f>'Merytoryczna-TU WPIS DANE'!E251</f>
        <v>0</v>
      </c>
      <c r="F249" s="12">
        <f>'Merytoryczna-TU WPIS DANE'!F251</f>
        <v>0</v>
      </c>
      <c r="G249" s="13">
        <f>'Merytoryczna-TU WPIS DANE'!U251</f>
        <v>0</v>
      </c>
      <c r="H249" s="37">
        <f>'Merytoryczna-TU WPIS DANE'!H251</f>
        <v>1</v>
      </c>
      <c r="I249" s="12">
        <f>'Merytoryczna-TU WPIS DANE'!I251</f>
        <v>0</v>
      </c>
      <c r="J249" s="7">
        <v>35</v>
      </c>
      <c r="K249" s="18">
        <f t="shared" si="34"/>
        <v>0</v>
      </c>
      <c r="L249" s="25" t="str">
        <f t="shared" si="33"/>
        <v>NIE</v>
      </c>
      <c r="M249" s="26">
        <f t="shared" si="35"/>
        <v>0</v>
      </c>
      <c r="N249" s="9" t="str">
        <f t="shared" si="36"/>
        <v>NIE</v>
      </c>
      <c r="U249" s="17"/>
      <c r="W249" s="127"/>
      <c r="X249" s="159">
        <f t="shared" si="37"/>
        <v>0</v>
      </c>
      <c r="Y249" s="7">
        <f t="shared" si="38"/>
        <v>0</v>
      </c>
      <c r="Z249" s="22">
        <f t="shared" si="39"/>
        <v>10.5</v>
      </c>
    </row>
    <row r="250" spans="1:26" ht="12.75" hidden="1">
      <c r="A250" s="12">
        <f>'Merytoryczna-TU WPIS DANE'!A252</f>
        <v>0</v>
      </c>
      <c r="B250" s="28">
        <f>'Merytoryczna-TU WPIS DANE'!B252</f>
        <v>0</v>
      </c>
      <c r="C250" s="12">
        <f>'Merytoryczna-TU WPIS DANE'!C252</f>
        <v>0</v>
      </c>
      <c r="D250" s="12">
        <f>'Merytoryczna-TU WPIS DANE'!D252</f>
        <v>0</v>
      </c>
      <c r="E250" s="12">
        <f>'Merytoryczna-TU WPIS DANE'!E252</f>
        <v>0</v>
      </c>
      <c r="F250" s="12">
        <f>'Merytoryczna-TU WPIS DANE'!F252</f>
        <v>0</v>
      </c>
      <c r="G250" s="13">
        <f>'Merytoryczna-TU WPIS DANE'!U252</f>
        <v>0</v>
      </c>
      <c r="H250" s="37">
        <f>'Merytoryczna-TU WPIS DANE'!H252</f>
        <v>1</v>
      </c>
      <c r="I250" s="12">
        <f>'Merytoryczna-TU WPIS DANE'!I252</f>
        <v>0</v>
      </c>
      <c r="J250" s="7">
        <v>35</v>
      </c>
      <c r="K250" s="18">
        <f t="shared" si="34"/>
        <v>0</v>
      </c>
      <c r="L250" s="25" t="str">
        <f t="shared" si="33"/>
        <v>NIE</v>
      </c>
      <c r="M250" s="26">
        <f t="shared" si="35"/>
        <v>0</v>
      </c>
      <c r="N250" s="9" t="str">
        <f t="shared" si="36"/>
        <v>NIE</v>
      </c>
      <c r="U250" s="17"/>
      <c r="W250" s="127"/>
      <c r="X250" s="159">
        <f t="shared" si="37"/>
        <v>0</v>
      </c>
      <c r="Y250" s="7">
        <f t="shared" si="38"/>
        <v>0</v>
      </c>
      <c r="Z250" s="22">
        <f t="shared" si="39"/>
        <v>10.5</v>
      </c>
    </row>
    <row r="251" spans="1:26" ht="12.75" hidden="1">
      <c r="A251" s="12">
        <f>'Merytoryczna-TU WPIS DANE'!A253</f>
        <v>0</v>
      </c>
      <c r="B251" s="28">
        <f>'Merytoryczna-TU WPIS DANE'!B253</f>
        <v>0</v>
      </c>
      <c r="C251" s="12">
        <f>'Merytoryczna-TU WPIS DANE'!C253</f>
        <v>0</v>
      </c>
      <c r="D251" s="12">
        <f>'Merytoryczna-TU WPIS DANE'!D253</f>
        <v>0</v>
      </c>
      <c r="E251" s="12">
        <f>'Merytoryczna-TU WPIS DANE'!E253</f>
        <v>0</v>
      </c>
      <c r="F251" s="12">
        <f>'Merytoryczna-TU WPIS DANE'!F253</f>
        <v>0</v>
      </c>
      <c r="G251" s="13">
        <f>'Merytoryczna-TU WPIS DANE'!U253</f>
        <v>0</v>
      </c>
      <c r="H251" s="37">
        <f>'Merytoryczna-TU WPIS DANE'!H253</f>
        <v>1</v>
      </c>
      <c r="I251" s="12">
        <f>'Merytoryczna-TU WPIS DANE'!I253</f>
        <v>0</v>
      </c>
      <c r="J251" s="7">
        <v>35</v>
      </c>
      <c r="K251" s="18">
        <f t="shared" si="34"/>
        <v>0</v>
      </c>
      <c r="L251" s="25" t="str">
        <f t="shared" si="33"/>
        <v>NIE</v>
      </c>
      <c r="M251" s="26">
        <f t="shared" si="35"/>
        <v>0</v>
      </c>
      <c r="N251" s="9" t="str">
        <f t="shared" si="36"/>
        <v>NIE</v>
      </c>
      <c r="U251" s="17"/>
      <c r="W251" s="127"/>
      <c r="X251" s="159">
        <f t="shared" si="37"/>
        <v>0</v>
      </c>
      <c r="Y251" s="7">
        <f t="shared" si="38"/>
        <v>0</v>
      </c>
      <c r="Z251" s="22">
        <f t="shared" si="39"/>
        <v>10.5</v>
      </c>
    </row>
    <row r="252" spans="1:26" ht="12.75" hidden="1">
      <c r="A252" s="12">
        <f>'Merytoryczna-TU WPIS DANE'!A254</f>
        <v>0</v>
      </c>
      <c r="B252" s="28">
        <f>'Merytoryczna-TU WPIS DANE'!B254</f>
        <v>0</v>
      </c>
      <c r="C252" s="12">
        <f>'Merytoryczna-TU WPIS DANE'!C254</f>
        <v>0</v>
      </c>
      <c r="D252" s="12">
        <f>'Merytoryczna-TU WPIS DANE'!D254</f>
        <v>0</v>
      </c>
      <c r="E252" s="12">
        <f>'Merytoryczna-TU WPIS DANE'!E254</f>
        <v>0</v>
      </c>
      <c r="F252" s="12">
        <f>'Merytoryczna-TU WPIS DANE'!F254</f>
        <v>0</v>
      </c>
      <c r="G252" s="13">
        <f>'Merytoryczna-TU WPIS DANE'!U254</f>
        <v>0</v>
      </c>
      <c r="H252" s="37">
        <f>'Merytoryczna-TU WPIS DANE'!H254</f>
        <v>1</v>
      </c>
      <c r="I252" s="12">
        <f>'Merytoryczna-TU WPIS DANE'!I254</f>
        <v>0</v>
      </c>
      <c r="J252" s="7">
        <v>35</v>
      </c>
      <c r="K252" s="18">
        <f t="shared" si="34"/>
        <v>0</v>
      </c>
      <c r="L252" s="25" t="str">
        <f t="shared" si="33"/>
        <v>NIE</v>
      </c>
      <c r="M252" s="26">
        <f t="shared" si="35"/>
        <v>0</v>
      </c>
      <c r="N252" s="9" t="str">
        <f t="shared" si="36"/>
        <v>NIE</v>
      </c>
      <c r="U252" s="17"/>
      <c r="W252" s="127"/>
      <c r="X252" s="159">
        <f t="shared" si="37"/>
        <v>0</v>
      </c>
      <c r="Y252" s="7">
        <f t="shared" si="38"/>
        <v>0</v>
      </c>
      <c r="Z252" s="22">
        <f t="shared" si="39"/>
        <v>10.5</v>
      </c>
    </row>
    <row r="253" spans="1:26" ht="12.75" hidden="1">
      <c r="A253" s="12">
        <f>'Merytoryczna-TU WPIS DANE'!A255</f>
        <v>0</v>
      </c>
      <c r="B253" s="28">
        <f>'Merytoryczna-TU WPIS DANE'!B255</f>
        <v>0</v>
      </c>
      <c r="C253" s="12">
        <f>'Merytoryczna-TU WPIS DANE'!C255</f>
        <v>0</v>
      </c>
      <c r="D253" s="12">
        <f>'Merytoryczna-TU WPIS DANE'!D255</f>
        <v>0</v>
      </c>
      <c r="E253" s="12">
        <f>'Merytoryczna-TU WPIS DANE'!E255</f>
        <v>0</v>
      </c>
      <c r="F253" s="12">
        <f>'Merytoryczna-TU WPIS DANE'!F255</f>
        <v>0</v>
      </c>
      <c r="G253" s="13">
        <f>'Merytoryczna-TU WPIS DANE'!U255</f>
        <v>0</v>
      </c>
      <c r="H253" s="37">
        <f>'Merytoryczna-TU WPIS DANE'!H255</f>
        <v>1</v>
      </c>
      <c r="I253" s="12">
        <f>'Merytoryczna-TU WPIS DANE'!I255</f>
        <v>0</v>
      </c>
      <c r="J253" s="7">
        <v>35</v>
      </c>
      <c r="K253" s="18">
        <f t="shared" si="34"/>
        <v>0</v>
      </c>
      <c r="L253" s="25" t="str">
        <f t="shared" si="33"/>
        <v>NIE</v>
      </c>
      <c r="M253" s="26">
        <f t="shared" si="35"/>
        <v>0</v>
      </c>
      <c r="N253" s="9" t="str">
        <f t="shared" si="36"/>
        <v>NIE</v>
      </c>
      <c r="U253" s="17"/>
      <c r="W253" s="127"/>
      <c r="X253" s="159">
        <f t="shared" si="37"/>
        <v>0</v>
      </c>
      <c r="Y253" s="7">
        <f t="shared" si="38"/>
        <v>0</v>
      </c>
      <c r="Z253" s="22">
        <f t="shared" si="39"/>
        <v>10.5</v>
      </c>
    </row>
    <row r="254" spans="1:26" ht="12.75" hidden="1">
      <c r="A254" s="12">
        <f>'Merytoryczna-TU WPIS DANE'!A256</f>
        <v>0</v>
      </c>
      <c r="B254" s="28">
        <f>'Merytoryczna-TU WPIS DANE'!B256</f>
        <v>0</v>
      </c>
      <c r="C254" s="12">
        <f>'Merytoryczna-TU WPIS DANE'!C256</f>
        <v>0</v>
      </c>
      <c r="D254" s="12">
        <f>'Merytoryczna-TU WPIS DANE'!D256</f>
        <v>0</v>
      </c>
      <c r="E254" s="12">
        <f>'Merytoryczna-TU WPIS DANE'!E256</f>
        <v>0</v>
      </c>
      <c r="F254" s="12">
        <f>'Merytoryczna-TU WPIS DANE'!F256</f>
        <v>0</v>
      </c>
      <c r="G254" s="13">
        <f>'Merytoryczna-TU WPIS DANE'!U256</f>
        <v>0</v>
      </c>
      <c r="H254" s="37">
        <f>'Merytoryczna-TU WPIS DANE'!H256</f>
        <v>1</v>
      </c>
      <c r="I254" s="12">
        <f>'Merytoryczna-TU WPIS DANE'!I256</f>
        <v>0</v>
      </c>
      <c r="J254" s="7">
        <v>35</v>
      </c>
      <c r="K254" s="18">
        <f t="shared" si="34"/>
        <v>0</v>
      </c>
      <c r="L254" s="25" t="str">
        <f t="shared" si="33"/>
        <v>NIE</v>
      </c>
      <c r="M254" s="26">
        <f t="shared" si="35"/>
        <v>0</v>
      </c>
      <c r="N254" s="9" t="str">
        <f t="shared" si="36"/>
        <v>NIE</v>
      </c>
      <c r="U254" s="17"/>
      <c r="W254" s="127"/>
      <c r="X254" s="159">
        <f t="shared" si="37"/>
        <v>0</v>
      </c>
      <c r="Y254" s="7">
        <f t="shared" si="38"/>
        <v>0</v>
      </c>
      <c r="Z254" s="22">
        <f t="shared" si="39"/>
        <v>10.5</v>
      </c>
    </row>
    <row r="255" spans="1:26" ht="12.75" hidden="1">
      <c r="A255" s="12">
        <f>'Merytoryczna-TU WPIS DANE'!A257</f>
        <v>0</v>
      </c>
      <c r="B255" s="28">
        <f>'Merytoryczna-TU WPIS DANE'!B257</f>
        <v>0</v>
      </c>
      <c r="C255" s="12">
        <f>'Merytoryczna-TU WPIS DANE'!C257</f>
        <v>0</v>
      </c>
      <c r="D255" s="12">
        <f>'Merytoryczna-TU WPIS DANE'!D257</f>
        <v>0</v>
      </c>
      <c r="E255" s="12">
        <f>'Merytoryczna-TU WPIS DANE'!E257</f>
        <v>0</v>
      </c>
      <c r="F255" s="12">
        <f>'Merytoryczna-TU WPIS DANE'!F257</f>
        <v>0</v>
      </c>
      <c r="G255" s="13">
        <f>'Merytoryczna-TU WPIS DANE'!U257</f>
        <v>0</v>
      </c>
      <c r="H255" s="37">
        <f>'Merytoryczna-TU WPIS DANE'!H257</f>
        <v>1</v>
      </c>
      <c r="I255" s="12">
        <f>'Merytoryczna-TU WPIS DANE'!I257</f>
        <v>0</v>
      </c>
      <c r="J255" s="7">
        <v>35</v>
      </c>
      <c r="K255" s="18">
        <f t="shared" si="34"/>
        <v>0</v>
      </c>
      <c r="L255" s="25" t="str">
        <f t="shared" si="33"/>
        <v>NIE</v>
      </c>
      <c r="M255" s="26">
        <f t="shared" si="35"/>
        <v>0</v>
      </c>
      <c r="N255" s="9" t="str">
        <f t="shared" si="36"/>
        <v>NIE</v>
      </c>
      <c r="U255" s="17"/>
      <c r="W255" s="127"/>
      <c r="X255" s="159">
        <f t="shared" si="37"/>
        <v>0</v>
      </c>
      <c r="Y255" s="7">
        <f t="shared" si="38"/>
        <v>0</v>
      </c>
      <c r="Z255" s="22">
        <f t="shared" si="39"/>
        <v>10.5</v>
      </c>
    </row>
    <row r="256" spans="1:26" ht="12.75" hidden="1">
      <c r="A256" s="12">
        <f>'Merytoryczna-TU WPIS DANE'!A258</f>
        <v>0</v>
      </c>
      <c r="B256" s="28">
        <f>'Merytoryczna-TU WPIS DANE'!B258</f>
        <v>0</v>
      </c>
      <c r="C256" s="12">
        <f>'Merytoryczna-TU WPIS DANE'!C258</f>
        <v>0</v>
      </c>
      <c r="D256" s="12">
        <f>'Merytoryczna-TU WPIS DANE'!D258</f>
        <v>0</v>
      </c>
      <c r="E256" s="12">
        <f>'Merytoryczna-TU WPIS DANE'!E258</f>
        <v>0</v>
      </c>
      <c r="F256" s="12">
        <f>'Merytoryczna-TU WPIS DANE'!F258</f>
        <v>0</v>
      </c>
      <c r="G256" s="13">
        <f>'Merytoryczna-TU WPIS DANE'!U258</f>
        <v>0</v>
      </c>
      <c r="H256" s="37">
        <f>'Merytoryczna-TU WPIS DANE'!H258</f>
        <v>1</v>
      </c>
      <c r="I256" s="12">
        <f>'Merytoryczna-TU WPIS DANE'!I258</f>
        <v>0</v>
      </c>
      <c r="J256" s="7">
        <v>35</v>
      </c>
      <c r="K256" s="18">
        <f t="shared" si="34"/>
        <v>0</v>
      </c>
      <c r="L256" s="25" t="str">
        <f t="shared" si="33"/>
        <v>NIE</v>
      </c>
      <c r="M256" s="26">
        <f t="shared" si="35"/>
        <v>0</v>
      </c>
      <c r="N256" s="9" t="str">
        <f t="shared" si="36"/>
        <v>NIE</v>
      </c>
      <c r="U256" s="17"/>
      <c r="W256" s="127"/>
      <c r="X256" s="159">
        <f t="shared" si="37"/>
        <v>0</v>
      </c>
      <c r="Y256" s="7">
        <f t="shared" si="38"/>
        <v>0</v>
      </c>
      <c r="Z256" s="22">
        <f t="shared" si="39"/>
        <v>10.5</v>
      </c>
    </row>
    <row r="257" spans="1:26" ht="12.75" hidden="1">
      <c r="A257" s="12">
        <f>'Merytoryczna-TU WPIS DANE'!A259</f>
        <v>0</v>
      </c>
      <c r="B257" s="28">
        <f>'Merytoryczna-TU WPIS DANE'!B259</f>
        <v>0</v>
      </c>
      <c r="C257" s="12">
        <f>'Merytoryczna-TU WPIS DANE'!C259</f>
        <v>0</v>
      </c>
      <c r="D257" s="12">
        <f>'Merytoryczna-TU WPIS DANE'!D259</f>
        <v>0</v>
      </c>
      <c r="E257" s="12">
        <f>'Merytoryczna-TU WPIS DANE'!E259</f>
        <v>0</v>
      </c>
      <c r="F257" s="12">
        <f>'Merytoryczna-TU WPIS DANE'!F259</f>
        <v>0</v>
      </c>
      <c r="G257" s="13">
        <f>'Merytoryczna-TU WPIS DANE'!U259</f>
        <v>0</v>
      </c>
      <c r="H257" s="37">
        <f>'Merytoryczna-TU WPIS DANE'!H259</f>
        <v>1</v>
      </c>
      <c r="I257" s="12">
        <f>'Merytoryczna-TU WPIS DANE'!I259</f>
        <v>0</v>
      </c>
      <c r="J257" s="7">
        <v>35</v>
      </c>
      <c r="K257" s="18">
        <f t="shared" si="34"/>
        <v>0</v>
      </c>
      <c r="L257" s="25" t="str">
        <f t="shared" si="33"/>
        <v>NIE</v>
      </c>
      <c r="M257" s="26">
        <f t="shared" si="35"/>
        <v>0</v>
      </c>
      <c r="N257" s="9" t="str">
        <f t="shared" si="36"/>
        <v>NIE</v>
      </c>
      <c r="U257" s="17"/>
      <c r="W257" s="127"/>
      <c r="X257" s="159">
        <f t="shared" si="37"/>
        <v>0</v>
      </c>
      <c r="Y257" s="7">
        <f t="shared" si="38"/>
        <v>0</v>
      </c>
      <c r="Z257" s="22">
        <f t="shared" si="39"/>
        <v>10.5</v>
      </c>
    </row>
    <row r="258" spans="1:26" ht="12.75" hidden="1">
      <c r="A258" s="12">
        <f>'Merytoryczna-TU WPIS DANE'!A260</f>
        <v>0</v>
      </c>
      <c r="B258" s="28">
        <f>'Merytoryczna-TU WPIS DANE'!B260</f>
        <v>0</v>
      </c>
      <c r="C258" s="12">
        <f>'Merytoryczna-TU WPIS DANE'!C260</f>
        <v>0</v>
      </c>
      <c r="D258" s="12">
        <f>'Merytoryczna-TU WPIS DANE'!D260</f>
        <v>0</v>
      </c>
      <c r="E258" s="12">
        <f>'Merytoryczna-TU WPIS DANE'!E260</f>
        <v>0</v>
      </c>
      <c r="F258" s="12">
        <f>'Merytoryczna-TU WPIS DANE'!F260</f>
        <v>0</v>
      </c>
      <c r="G258" s="13">
        <f>'Merytoryczna-TU WPIS DANE'!U260</f>
        <v>0</v>
      </c>
      <c r="H258" s="37">
        <f>'Merytoryczna-TU WPIS DANE'!H260</f>
        <v>1</v>
      </c>
      <c r="I258" s="12">
        <f>'Merytoryczna-TU WPIS DANE'!I260</f>
        <v>0</v>
      </c>
      <c r="J258" s="7">
        <v>35</v>
      </c>
      <c r="K258" s="18">
        <f t="shared" si="34"/>
        <v>0</v>
      </c>
      <c r="L258" s="25" t="str">
        <f t="shared" si="33"/>
        <v>NIE</v>
      </c>
      <c r="M258" s="26">
        <f t="shared" si="35"/>
        <v>0</v>
      </c>
      <c r="N258" s="9" t="str">
        <f t="shared" si="36"/>
        <v>NIE</v>
      </c>
      <c r="U258" s="17"/>
      <c r="W258" s="127"/>
      <c r="X258" s="159">
        <f t="shared" si="37"/>
        <v>0</v>
      </c>
      <c r="Y258" s="7">
        <f t="shared" si="38"/>
        <v>0</v>
      </c>
      <c r="Z258" s="22">
        <f t="shared" si="39"/>
        <v>10.5</v>
      </c>
    </row>
    <row r="259" spans="1:26" ht="12.75" hidden="1">
      <c r="A259" s="12">
        <f>'Merytoryczna-TU WPIS DANE'!A261</f>
        <v>0</v>
      </c>
      <c r="B259" s="28">
        <f>'Merytoryczna-TU WPIS DANE'!B261</f>
        <v>0</v>
      </c>
      <c r="C259" s="12">
        <f>'Merytoryczna-TU WPIS DANE'!C261</f>
        <v>0</v>
      </c>
      <c r="D259" s="12">
        <f>'Merytoryczna-TU WPIS DANE'!D261</f>
        <v>0</v>
      </c>
      <c r="E259" s="12">
        <f>'Merytoryczna-TU WPIS DANE'!E261</f>
        <v>0</v>
      </c>
      <c r="F259" s="12">
        <f>'Merytoryczna-TU WPIS DANE'!F261</f>
        <v>0</v>
      </c>
      <c r="G259" s="13">
        <f>'Merytoryczna-TU WPIS DANE'!U261</f>
        <v>0</v>
      </c>
      <c r="H259" s="37">
        <f>'Merytoryczna-TU WPIS DANE'!H261</f>
        <v>1</v>
      </c>
      <c r="I259" s="12">
        <f>'Merytoryczna-TU WPIS DANE'!I261</f>
        <v>0</v>
      </c>
      <c r="J259" s="7">
        <v>35</v>
      </c>
      <c r="K259" s="18">
        <f t="shared" si="34"/>
        <v>0</v>
      </c>
      <c r="L259" s="25" t="str">
        <f t="shared" si="33"/>
        <v>NIE</v>
      </c>
      <c r="M259" s="26">
        <f t="shared" si="35"/>
        <v>0</v>
      </c>
      <c r="N259" s="9" t="str">
        <f t="shared" si="36"/>
        <v>NIE</v>
      </c>
      <c r="U259" s="17"/>
      <c r="W259" s="127"/>
      <c r="X259" s="159">
        <f t="shared" si="37"/>
        <v>0</v>
      </c>
      <c r="Y259" s="7">
        <f t="shared" si="38"/>
        <v>0</v>
      </c>
      <c r="Z259" s="22">
        <f t="shared" si="39"/>
        <v>10.5</v>
      </c>
    </row>
    <row r="260" spans="1:26" ht="12.75" hidden="1">
      <c r="A260" s="12">
        <f>'Merytoryczna-TU WPIS DANE'!A262</f>
        <v>0</v>
      </c>
      <c r="B260" s="28">
        <f>'Merytoryczna-TU WPIS DANE'!B262</f>
        <v>0</v>
      </c>
      <c r="C260" s="12">
        <f>'Merytoryczna-TU WPIS DANE'!C262</f>
        <v>0</v>
      </c>
      <c r="D260" s="12">
        <f>'Merytoryczna-TU WPIS DANE'!D262</f>
        <v>0</v>
      </c>
      <c r="E260" s="12">
        <f>'Merytoryczna-TU WPIS DANE'!E262</f>
        <v>0</v>
      </c>
      <c r="F260" s="12">
        <f>'Merytoryczna-TU WPIS DANE'!F262</f>
        <v>0</v>
      </c>
      <c r="G260" s="13">
        <f>'Merytoryczna-TU WPIS DANE'!U262</f>
        <v>0</v>
      </c>
      <c r="H260" s="37">
        <f>'Merytoryczna-TU WPIS DANE'!H262</f>
        <v>1</v>
      </c>
      <c r="I260" s="12">
        <f>'Merytoryczna-TU WPIS DANE'!I262</f>
        <v>0</v>
      </c>
      <c r="J260" s="7">
        <v>35</v>
      </c>
      <c r="K260" s="18">
        <f t="shared" si="34"/>
        <v>0</v>
      </c>
      <c r="L260" s="25" t="str">
        <f t="shared" si="33"/>
        <v>NIE</v>
      </c>
      <c r="M260" s="26">
        <f t="shared" si="35"/>
        <v>0</v>
      </c>
      <c r="N260" s="9" t="str">
        <f t="shared" si="36"/>
        <v>NIE</v>
      </c>
      <c r="U260" s="17"/>
      <c r="W260" s="127"/>
      <c r="X260" s="159">
        <f t="shared" si="37"/>
        <v>0</v>
      </c>
      <c r="Y260" s="7">
        <f t="shared" si="38"/>
        <v>0</v>
      </c>
      <c r="Z260" s="22">
        <f t="shared" si="39"/>
        <v>10.5</v>
      </c>
    </row>
    <row r="261" spans="1:26" ht="12.75" hidden="1">
      <c r="A261" s="12">
        <f>'Merytoryczna-TU WPIS DANE'!A263</f>
        <v>0</v>
      </c>
      <c r="B261" s="28">
        <f>'Merytoryczna-TU WPIS DANE'!B263</f>
        <v>0</v>
      </c>
      <c r="C261" s="12">
        <f>'Merytoryczna-TU WPIS DANE'!C263</f>
        <v>0</v>
      </c>
      <c r="D261" s="12">
        <f>'Merytoryczna-TU WPIS DANE'!D263</f>
        <v>0</v>
      </c>
      <c r="E261" s="12">
        <f>'Merytoryczna-TU WPIS DANE'!E263</f>
        <v>0</v>
      </c>
      <c r="F261" s="12">
        <f>'Merytoryczna-TU WPIS DANE'!F263</f>
        <v>0</v>
      </c>
      <c r="G261" s="13">
        <f>'Merytoryczna-TU WPIS DANE'!U263</f>
        <v>0</v>
      </c>
      <c r="H261" s="37">
        <f>'Merytoryczna-TU WPIS DANE'!H263</f>
        <v>1</v>
      </c>
      <c r="I261" s="12">
        <f>'Merytoryczna-TU WPIS DANE'!I263</f>
        <v>0</v>
      </c>
      <c r="J261" s="7">
        <v>35</v>
      </c>
      <c r="K261" s="18">
        <f t="shared" si="34"/>
        <v>0</v>
      </c>
      <c r="L261" s="25" t="str">
        <f t="shared" si="33"/>
        <v>NIE</v>
      </c>
      <c r="M261" s="26">
        <f t="shared" si="35"/>
        <v>0</v>
      </c>
      <c r="N261" s="9" t="str">
        <f t="shared" si="36"/>
        <v>NIE</v>
      </c>
      <c r="U261" s="17"/>
      <c r="W261" s="127"/>
      <c r="X261" s="159">
        <f t="shared" si="37"/>
        <v>0</v>
      </c>
      <c r="Y261" s="7">
        <f t="shared" si="38"/>
        <v>0</v>
      </c>
      <c r="Z261" s="22">
        <f t="shared" si="39"/>
        <v>10.5</v>
      </c>
    </row>
    <row r="262" spans="1:26" ht="12.75" hidden="1">
      <c r="A262" s="12">
        <f>'Merytoryczna-TU WPIS DANE'!A264</f>
        <v>0</v>
      </c>
      <c r="B262" s="28">
        <f>'Merytoryczna-TU WPIS DANE'!B264</f>
        <v>0</v>
      </c>
      <c r="C262" s="12">
        <f>'Merytoryczna-TU WPIS DANE'!C264</f>
        <v>0</v>
      </c>
      <c r="D262" s="12">
        <f>'Merytoryczna-TU WPIS DANE'!D264</f>
        <v>0</v>
      </c>
      <c r="E262" s="12">
        <f>'Merytoryczna-TU WPIS DANE'!E264</f>
        <v>0</v>
      </c>
      <c r="F262" s="12">
        <f>'Merytoryczna-TU WPIS DANE'!F264</f>
        <v>0</v>
      </c>
      <c r="G262" s="13">
        <f>'Merytoryczna-TU WPIS DANE'!U264</f>
        <v>0</v>
      </c>
      <c r="H262" s="37">
        <f>'Merytoryczna-TU WPIS DANE'!H264</f>
        <v>1</v>
      </c>
      <c r="I262" s="12">
        <f>'Merytoryczna-TU WPIS DANE'!I264</f>
        <v>0</v>
      </c>
      <c r="J262" s="7">
        <v>35</v>
      </c>
      <c r="K262" s="18">
        <f t="shared" si="34"/>
        <v>0</v>
      </c>
      <c r="L262" s="25" t="str">
        <f t="shared" si="33"/>
        <v>NIE</v>
      </c>
      <c r="M262" s="26">
        <f t="shared" si="35"/>
        <v>0</v>
      </c>
      <c r="N262" s="9" t="str">
        <f t="shared" si="36"/>
        <v>NIE</v>
      </c>
      <c r="U262" s="17"/>
      <c r="W262" s="127"/>
      <c r="X262" s="159">
        <f t="shared" si="37"/>
        <v>0</v>
      </c>
      <c r="Y262" s="7">
        <f t="shared" si="38"/>
        <v>0</v>
      </c>
      <c r="Z262" s="22">
        <f t="shared" si="39"/>
        <v>10.5</v>
      </c>
    </row>
    <row r="263" spans="1:26" ht="12.75" hidden="1">
      <c r="A263" s="12">
        <f>'Merytoryczna-TU WPIS DANE'!A265</f>
        <v>0</v>
      </c>
      <c r="B263" s="28">
        <f>'Merytoryczna-TU WPIS DANE'!B265</f>
        <v>0</v>
      </c>
      <c r="C263" s="12">
        <f>'Merytoryczna-TU WPIS DANE'!C265</f>
        <v>0</v>
      </c>
      <c r="D263" s="12">
        <f>'Merytoryczna-TU WPIS DANE'!D265</f>
        <v>0</v>
      </c>
      <c r="E263" s="12">
        <f>'Merytoryczna-TU WPIS DANE'!E265</f>
        <v>0</v>
      </c>
      <c r="F263" s="12">
        <f>'Merytoryczna-TU WPIS DANE'!F265</f>
        <v>0</v>
      </c>
      <c r="G263" s="13">
        <f>'Merytoryczna-TU WPIS DANE'!U265</f>
        <v>0</v>
      </c>
      <c r="H263" s="37">
        <f>'Merytoryczna-TU WPIS DANE'!H265</f>
        <v>1</v>
      </c>
      <c r="I263" s="12">
        <f>'Merytoryczna-TU WPIS DANE'!I265</f>
        <v>0</v>
      </c>
      <c r="J263" s="7">
        <v>35</v>
      </c>
      <c r="K263" s="18">
        <f t="shared" si="34"/>
        <v>0</v>
      </c>
      <c r="L263" s="25" t="str">
        <f t="shared" si="33"/>
        <v>NIE</v>
      </c>
      <c r="M263" s="26">
        <f t="shared" si="35"/>
        <v>0</v>
      </c>
      <c r="N263" s="9" t="str">
        <f t="shared" si="36"/>
        <v>NIE</v>
      </c>
      <c r="U263" s="17"/>
      <c r="W263" s="127"/>
      <c r="X263" s="159">
        <f t="shared" si="37"/>
        <v>0</v>
      </c>
      <c r="Y263" s="7">
        <f t="shared" si="38"/>
        <v>0</v>
      </c>
      <c r="Z263" s="22">
        <f t="shared" si="39"/>
        <v>10.5</v>
      </c>
    </row>
    <row r="264" spans="1:26" ht="12.75" hidden="1">
      <c r="A264" s="12">
        <f>'Merytoryczna-TU WPIS DANE'!A266</f>
        <v>0</v>
      </c>
      <c r="B264" s="28">
        <f>'Merytoryczna-TU WPIS DANE'!B266</f>
        <v>0</v>
      </c>
      <c r="C264" s="12">
        <f>'Merytoryczna-TU WPIS DANE'!C266</f>
        <v>0</v>
      </c>
      <c r="D264" s="12">
        <f>'Merytoryczna-TU WPIS DANE'!D266</f>
        <v>0</v>
      </c>
      <c r="E264" s="12">
        <f>'Merytoryczna-TU WPIS DANE'!E266</f>
        <v>0</v>
      </c>
      <c r="F264" s="12">
        <f>'Merytoryczna-TU WPIS DANE'!F266</f>
        <v>0</v>
      </c>
      <c r="G264" s="13">
        <f>'Merytoryczna-TU WPIS DANE'!U266</f>
        <v>0</v>
      </c>
      <c r="H264" s="37">
        <f>'Merytoryczna-TU WPIS DANE'!H266</f>
        <v>1</v>
      </c>
      <c r="I264" s="12">
        <f>'Merytoryczna-TU WPIS DANE'!I266</f>
        <v>0</v>
      </c>
      <c r="J264" s="7">
        <v>35</v>
      </c>
      <c r="K264" s="18">
        <f t="shared" si="34"/>
        <v>0</v>
      </c>
      <c r="L264" s="25" t="str">
        <f t="shared" si="33"/>
        <v>NIE</v>
      </c>
      <c r="M264" s="26">
        <f t="shared" si="35"/>
        <v>0</v>
      </c>
      <c r="N264" s="9" t="str">
        <f t="shared" si="36"/>
        <v>NIE</v>
      </c>
      <c r="U264" s="17"/>
      <c r="W264" s="127"/>
      <c r="X264" s="159">
        <f t="shared" si="37"/>
        <v>0</v>
      </c>
      <c r="Y264" s="7">
        <f t="shared" si="38"/>
        <v>0</v>
      </c>
      <c r="Z264" s="22">
        <f t="shared" si="39"/>
        <v>10.5</v>
      </c>
    </row>
    <row r="265" spans="1:26" ht="12.75" hidden="1">
      <c r="A265" s="12">
        <f>'Merytoryczna-TU WPIS DANE'!A267</f>
        <v>0</v>
      </c>
      <c r="B265" s="28">
        <f>'Merytoryczna-TU WPIS DANE'!B267</f>
        <v>0</v>
      </c>
      <c r="C265" s="12">
        <f>'Merytoryczna-TU WPIS DANE'!C267</f>
        <v>0</v>
      </c>
      <c r="D265" s="12">
        <f>'Merytoryczna-TU WPIS DANE'!D267</f>
        <v>0</v>
      </c>
      <c r="E265" s="12">
        <f>'Merytoryczna-TU WPIS DANE'!E267</f>
        <v>0</v>
      </c>
      <c r="F265" s="12">
        <f>'Merytoryczna-TU WPIS DANE'!F267</f>
        <v>0</v>
      </c>
      <c r="G265" s="13">
        <f>'Merytoryczna-TU WPIS DANE'!U267</f>
        <v>0</v>
      </c>
      <c r="H265" s="37">
        <f>'Merytoryczna-TU WPIS DANE'!H267</f>
        <v>1</v>
      </c>
      <c r="I265" s="12">
        <f>'Merytoryczna-TU WPIS DANE'!I267</f>
        <v>0</v>
      </c>
      <c r="J265" s="7">
        <v>35</v>
      </c>
      <c r="K265" s="18">
        <f t="shared" si="34"/>
        <v>0</v>
      </c>
      <c r="L265" s="25" t="str">
        <f t="shared" si="33"/>
        <v>NIE</v>
      </c>
      <c r="M265" s="26">
        <f t="shared" si="35"/>
        <v>0</v>
      </c>
      <c r="N265" s="9" t="str">
        <f t="shared" si="36"/>
        <v>NIE</v>
      </c>
      <c r="U265" s="17"/>
      <c r="W265" s="127"/>
      <c r="X265" s="159">
        <f t="shared" si="37"/>
        <v>0</v>
      </c>
      <c r="Y265" s="7">
        <f t="shared" si="38"/>
        <v>0</v>
      </c>
      <c r="Z265" s="22">
        <f t="shared" si="39"/>
        <v>10.5</v>
      </c>
    </row>
    <row r="266" spans="1:26" ht="12.75" hidden="1">
      <c r="A266" s="12">
        <f>'Merytoryczna-TU WPIS DANE'!A268</f>
        <v>0</v>
      </c>
      <c r="B266" s="28">
        <f>'Merytoryczna-TU WPIS DANE'!B268</f>
        <v>0</v>
      </c>
      <c r="C266" s="12">
        <f>'Merytoryczna-TU WPIS DANE'!C268</f>
        <v>0</v>
      </c>
      <c r="D266" s="12">
        <f>'Merytoryczna-TU WPIS DANE'!D268</f>
        <v>0</v>
      </c>
      <c r="E266" s="12">
        <f>'Merytoryczna-TU WPIS DANE'!E268</f>
        <v>0</v>
      </c>
      <c r="F266" s="12">
        <f>'Merytoryczna-TU WPIS DANE'!F268</f>
        <v>0</v>
      </c>
      <c r="G266" s="13">
        <f>'Merytoryczna-TU WPIS DANE'!U268</f>
        <v>0</v>
      </c>
      <c r="H266" s="37">
        <f>'Merytoryczna-TU WPIS DANE'!H268</f>
        <v>1</v>
      </c>
      <c r="I266" s="12">
        <f>'Merytoryczna-TU WPIS DANE'!I268</f>
        <v>0</v>
      </c>
      <c r="J266" s="7">
        <v>35</v>
      </c>
      <c r="K266" s="18">
        <f t="shared" si="34"/>
        <v>0</v>
      </c>
      <c r="L266" s="25" t="str">
        <f t="shared" si="33"/>
        <v>NIE</v>
      </c>
      <c r="M266" s="26">
        <f t="shared" si="35"/>
        <v>0</v>
      </c>
      <c r="N266" s="9" t="str">
        <f t="shared" si="36"/>
        <v>NIE</v>
      </c>
      <c r="U266" s="17"/>
      <c r="W266" s="127"/>
      <c r="X266" s="159">
        <f t="shared" si="37"/>
        <v>0</v>
      </c>
      <c r="Y266" s="7">
        <f t="shared" si="38"/>
        <v>0</v>
      </c>
      <c r="Z266" s="22">
        <f t="shared" si="39"/>
        <v>10.5</v>
      </c>
    </row>
    <row r="267" spans="1:26" ht="12.75" hidden="1">
      <c r="A267" s="12">
        <f>'Merytoryczna-TU WPIS DANE'!A269</f>
        <v>0</v>
      </c>
      <c r="B267" s="28">
        <f>'Merytoryczna-TU WPIS DANE'!B269</f>
        <v>0</v>
      </c>
      <c r="C267" s="12">
        <f>'Merytoryczna-TU WPIS DANE'!C269</f>
        <v>0</v>
      </c>
      <c r="D267" s="12">
        <f>'Merytoryczna-TU WPIS DANE'!D269</f>
        <v>0</v>
      </c>
      <c r="E267" s="12">
        <f>'Merytoryczna-TU WPIS DANE'!E269</f>
        <v>0</v>
      </c>
      <c r="F267" s="12">
        <f>'Merytoryczna-TU WPIS DANE'!F269</f>
        <v>0</v>
      </c>
      <c r="G267" s="13">
        <f>'Merytoryczna-TU WPIS DANE'!U269</f>
        <v>0</v>
      </c>
      <c r="H267" s="37">
        <f>'Merytoryczna-TU WPIS DANE'!H269</f>
        <v>1</v>
      </c>
      <c r="I267" s="12">
        <f>'Merytoryczna-TU WPIS DANE'!I269</f>
        <v>0</v>
      </c>
      <c r="J267" s="7">
        <v>35</v>
      </c>
      <c r="K267" s="18">
        <f t="shared" si="34"/>
        <v>0</v>
      </c>
      <c r="L267" s="25" t="str">
        <f t="shared" si="33"/>
        <v>NIE</v>
      </c>
      <c r="M267" s="26">
        <f t="shared" si="35"/>
        <v>0</v>
      </c>
      <c r="N267" s="9" t="str">
        <f t="shared" si="36"/>
        <v>NIE</v>
      </c>
      <c r="U267" s="17"/>
      <c r="W267" s="127"/>
      <c r="X267" s="159">
        <f t="shared" si="37"/>
        <v>0</v>
      </c>
      <c r="Y267" s="7">
        <f t="shared" si="38"/>
        <v>0</v>
      </c>
      <c r="Z267" s="22">
        <f t="shared" si="39"/>
        <v>10.5</v>
      </c>
    </row>
    <row r="268" spans="1:26" ht="12.75" hidden="1">
      <c r="A268" s="12">
        <f>'Merytoryczna-TU WPIS DANE'!A270</f>
        <v>0</v>
      </c>
      <c r="B268" s="28">
        <f>'Merytoryczna-TU WPIS DANE'!B270</f>
        <v>0</v>
      </c>
      <c r="C268" s="12">
        <f>'Merytoryczna-TU WPIS DANE'!C270</f>
        <v>0</v>
      </c>
      <c r="D268" s="12">
        <f>'Merytoryczna-TU WPIS DANE'!D270</f>
        <v>0</v>
      </c>
      <c r="E268" s="12">
        <f>'Merytoryczna-TU WPIS DANE'!E270</f>
        <v>0</v>
      </c>
      <c r="F268" s="12">
        <f>'Merytoryczna-TU WPIS DANE'!F270</f>
        <v>0</v>
      </c>
      <c r="G268" s="13">
        <f>'Merytoryczna-TU WPIS DANE'!U270</f>
        <v>0</v>
      </c>
      <c r="H268" s="37">
        <f>'Merytoryczna-TU WPIS DANE'!H270</f>
        <v>1</v>
      </c>
      <c r="I268" s="12">
        <f>'Merytoryczna-TU WPIS DANE'!I270</f>
        <v>0</v>
      </c>
      <c r="J268" s="7">
        <v>35</v>
      </c>
      <c r="K268" s="18">
        <f t="shared" si="34"/>
        <v>0</v>
      </c>
      <c r="L268" s="25" t="str">
        <f t="shared" si="33"/>
        <v>NIE</v>
      </c>
      <c r="M268" s="26">
        <f t="shared" si="35"/>
        <v>0</v>
      </c>
      <c r="N268" s="9" t="str">
        <f t="shared" si="36"/>
        <v>NIE</v>
      </c>
      <c r="U268" s="17"/>
      <c r="W268" s="127"/>
      <c r="X268" s="159">
        <f t="shared" si="37"/>
        <v>0</v>
      </c>
      <c r="Y268" s="7">
        <f t="shared" si="38"/>
        <v>0</v>
      </c>
      <c r="Z268" s="22">
        <f t="shared" si="39"/>
        <v>10.5</v>
      </c>
    </row>
    <row r="269" spans="1:26" ht="12.75" hidden="1">
      <c r="A269" s="12">
        <f>'Merytoryczna-TU WPIS DANE'!A271</f>
        <v>0</v>
      </c>
      <c r="B269" s="28">
        <f>'Merytoryczna-TU WPIS DANE'!B271</f>
        <v>0</v>
      </c>
      <c r="C269" s="12">
        <f>'Merytoryczna-TU WPIS DANE'!C271</f>
        <v>0</v>
      </c>
      <c r="D269" s="12">
        <f>'Merytoryczna-TU WPIS DANE'!D271</f>
        <v>0</v>
      </c>
      <c r="E269" s="12">
        <f>'Merytoryczna-TU WPIS DANE'!E271</f>
        <v>0</v>
      </c>
      <c r="F269" s="12">
        <f>'Merytoryczna-TU WPIS DANE'!F271</f>
        <v>0</v>
      </c>
      <c r="G269" s="13">
        <f>'Merytoryczna-TU WPIS DANE'!U271</f>
        <v>0</v>
      </c>
      <c r="H269" s="37">
        <f>'Merytoryczna-TU WPIS DANE'!H271</f>
        <v>1</v>
      </c>
      <c r="I269" s="12">
        <f>'Merytoryczna-TU WPIS DANE'!I271</f>
        <v>0</v>
      </c>
      <c r="J269" s="7">
        <v>35</v>
      </c>
      <c r="K269" s="18">
        <f t="shared" si="34"/>
        <v>0</v>
      </c>
      <c r="L269" s="25" t="str">
        <f t="shared" si="33"/>
        <v>NIE</v>
      </c>
      <c r="M269" s="26">
        <f t="shared" si="35"/>
        <v>0</v>
      </c>
      <c r="N269" s="9" t="str">
        <f t="shared" si="36"/>
        <v>NIE</v>
      </c>
      <c r="U269" s="17"/>
      <c r="W269" s="127"/>
      <c r="X269" s="159">
        <f t="shared" si="37"/>
        <v>0</v>
      </c>
      <c r="Y269" s="7">
        <f t="shared" si="38"/>
        <v>0</v>
      </c>
      <c r="Z269" s="22">
        <f t="shared" si="39"/>
        <v>10.5</v>
      </c>
    </row>
    <row r="270" spans="1:26" ht="12.75" hidden="1">
      <c r="A270" s="12">
        <f>'Merytoryczna-TU WPIS DANE'!A272</f>
        <v>0</v>
      </c>
      <c r="B270" s="28">
        <f>'Merytoryczna-TU WPIS DANE'!B272</f>
        <v>0</v>
      </c>
      <c r="C270" s="12">
        <f>'Merytoryczna-TU WPIS DANE'!C272</f>
        <v>0</v>
      </c>
      <c r="D270" s="12">
        <f>'Merytoryczna-TU WPIS DANE'!D272</f>
        <v>0</v>
      </c>
      <c r="E270" s="12">
        <f>'Merytoryczna-TU WPIS DANE'!E272</f>
        <v>0</v>
      </c>
      <c r="F270" s="12">
        <f>'Merytoryczna-TU WPIS DANE'!F272</f>
        <v>0</v>
      </c>
      <c r="G270" s="13">
        <f>'Merytoryczna-TU WPIS DANE'!U272</f>
        <v>0</v>
      </c>
      <c r="H270" s="37">
        <f>'Merytoryczna-TU WPIS DANE'!H272</f>
        <v>1</v>
      </c>
      <c r="I270" s="12">
        <f>'Merytoryczna-TU WPIS DANE'!I272</f>
        <v>0</v>
      </c>
      <c r="J270" s="7">
        <v>35</v>
      </c>
      <c r="K270" s="18">
        <f t="shared" si="34"/>
        <v>0</v>
      </c>
      <c r="L270" s="25" t="str">
        <f t="shared" si="33"/>
        <v>NIE</v>
      </c>
      <c r="M270" s="26">
        <f t="shared" si="35"/>
        <v>0</v>
      </c>
      <c r="N270" s="9" t="str">
        <f t="shared" si="36"/>
        <v>NIE</v>
      </c>
      <c r="U270" s="17"/>
      <c r="W270" s="127"/>
      <c r="X270" s="159">
        <f t="shared" si="37"/>
        <v>0</v>
      </c>
      <c r="Y270" s="7">
        <f t="shared" si="38"/>
        <v>0</v>
      </c>
      <c r="Z270" s="22">
        <f t="shared" si="39"/>
        <v>10.5</v>
      </c>
    </row>
    <row r="271" spans="1:26" ht="12.75" hidden="1">
      <c r="A271" s="12">
        <f>'Merytoryczna-TU WPIS DANE'!A273</f>
        <v>0</v>
      </c>
      <c r="B271" s="28">
        <f>'Merytoryczna-TU WPIS DANE'!B273</f>
        <v>0</v>
      </c>
      <c r="C271" s="12">
        <f>'Merytoryczna-TU WPIS DANE'!C273</f>
        <v>0</v>
      </c>
      <c r="D271" s="12">
        <f>'Merytoryczna-TU WPIS DANE'!D273</f>
        <v>0</v>
      </c>
      <c r="E271" s="12">
        <f>'Merytoryczna-TU WPIS DANE'!E273</f>
        <v>0</v>
      </c>
      <c r="F271" s="12">
        <f>'Merytoryczna-TU WPIS DANE'!F273</f>
        <v>0</v>
      </c>
      <c r="G271" s="13">
        <f>'Merytoryczna-TU WPIS DANE'!U273</f>
        <v>0</v>
      </c>
      <c r="H271" s="37">
        <f>'Merytoryczna-TU WPIS DANE'!H273</f>
        <v>1</v>
      </c>
      <c r="I271" s="12">
        <f>'Merytoryczna-TU WPIS DANE'!I273</f>
        <v>0</v>
      </c>
      <c r="J271" s="7">
        <v>35</v>
      </c>
      <c r="K271" s="18">
        <f t="shared" si="34"/>
        <v>0</v>
      </c>
      <c r="L271" s="25" t="str">
        <f t="shared" si="33"/>
        <v>NIE</v>
      </c>
      <c r="M271" s="26">
        <f t="shared" si="35"/>
        <v>0</v>
      </c>
      <c r="N271" s="9" t="str">
        <f t="shared" si="36"/>
        <v>NIE</v>
      </c>
      <c r="U271" s="17"/>
      <c r="X271" s="159">
        <f t="shared" si="37"/>
        <v>0</v>
      </c>
      <c r="Y271" s="7">
        <f t="shared" si="38"/>
        <v>0</v>
      </c>
      <c r="Z271" s="22">
        <f t="shared" si="39"/>
        <v>10.5</v>
      </c>
    </row>
    <row r="272" spans="1:26" ht="12.75" hidden="1">
      <c r="A272" s="12">
        <f>'Merytoryczna-TU WPIS DANE'!A274</f>
        <v>0</v>
      </c>
      <c r="B272" s="28">
        <f>'Merytoryczna-TU WPIS DANE'!B274</f>
        <v>0</v>
      </c>
      <c r="C272" s="12">
        <f>'Merytoryczna-TU WPIS DANE'!C274</f>
        <v>0</v>
      </c>
      <c r="D272" s="12">
        <f>'Merytoryczna-TU WPIS DANE'!D274</f>
        <v>0</v>
      </c>
      <c r="E272" s="12">
        <f>'Merytoryczna-TU WPIS DANE'!E274</f>
        <v>0</v>
      </c>
      <c r="F272" s="12">
        <f>'Merytoryczna-TU WPIS DANE'!F274</f>
        <v>0</v>
      </c>
      <c r="G272" s="13">
        <f>'Merytoryczna-TU WPIS DANE'!U274</f>
        <v>0</v>
      </c>
      <c r="H272" s="37">
        <f>'Merytoryczna-TU WPIS DANE'!H274</f>
        <v>1</v>
      </c>
      <c r="I272" s="12">
        <f>'Merytoryczna-TU WPIS DANE'!I274</f>
        <v>0</v>
      </c>
      <c r="J272" s="7">
        <v>35</v>
      </c>
      <c r="K272" s="18">
        <f t="shared" si="34"/>
        <v>0</v>
      </c>
      <c r="L272" s="25" t="str">
        <f t="shared" si="33"/>
        <v>NIE</v>
      </c>
      <c r="M272" s="26">
        <f t="shared" si="35"/>
        <v>0</v>
      </c>
      <c r="N272" s="9" t="str">
        <f t="shared" si="36"/>
        <v>NIE</v>
      </c>
      <c r="U272" s="17"/>
      <c r="X272" s="159">
        <f t="shared" si="37"/>
        <v>0</v>
      </c>
      <c r="Y272" s="7">
        <f t="shared" si="38"/>
        <v>0</v>
      </c>
      <c r="Z272" s="22">
        <f t="shared" si="39"/>
        <v>10.5</v>
      </c>
    </row>
    <row r="273" spans="1:26" ht="12.75" hidden="1">
      <c r="A273" s="12">
        <f>'Merytoryczna-TU WPIS DANE'!A275</f>
        <v>0</v>
      </c>
      <c r="B273" s="28">
        <f>'Merytoryczna-TU WPIS DANE'!B275</f>
        <v>0</v>
      </c>
      <c r="C273" s="12">
        <f>'Merytoryczna-TU WPIS DANE'!C275</f>
        <v>0</v>
      </c>
      <c r="D273" s="12">
        <f>'Merytoryczna-TU WPIS DANE'!D275</f>
        <v>0</v>
      </c>
      <c r="E273" s="12">
        <f>'Merytoryczna-TU WPIS DANE'!E275</f>
        <v>0</v>
      </c>
      <c r="F273" s="12">
        <f>'Merytoryczna-TU WPIS DANE'!F275</f>
        <v>0</v>
      </c>
      <c r="G273" s="13">
        <f>'Merytoryczna-TU WPIS DANE'!U275</f>
        <v>0</v>
      </c>
      <c r="H273" s="37">
        <f>'Merytoryczna-TU WPIS DANE'!H275</f>
        <v>1</v>
      </c>
      <c r="I273" s="12">
        <f>'Merytoryczna-TU WPIS DANE'!I275</f>
        <v>0</v>
      </c>
      <c r="J273" s="7">
        <v>35</v>
      </c>
      <c r="K273" s="18">
        <f t="shared" si="34"/>
        <v>0</v>
      </c>
      <c r="L273" s="25" t="str">
        <f t="shared" si="33"/>
        <v>NIE</v>
      </c>
      <c r="M273" s="26">
        <f t="shared" si="35"/>
        <v>0</v>
      </c>
      <c r="N273" s="9" t="str">
        <f t="shared" si="36"/>
        <v>NIE</v>
      </c>
      <c r="U273" s="17"/>
      <c r="X273" s="159">
        <f t="shared" si="37"/>
        <v>0</v>
      </c>
      <c r="Y273" s="7">
        <f t="shared" si="38"/>
        <v>0</v>
      </c>
      <c r="Z273" s="22">
        <f t="shared" si="39"/>
        <v>10.5</v>
      </c>
    </row>
    <row r="274" spans="1:26" ht="12.75" hidden="1">
      <c r="A274" s="12">
        <f>'Merytoryczna-TU WPIS DANE'!A276</f>
        <v>0</v>
      </c>
      <c r="B274" s="28">
        <f>'Merytoryczna-TU WPIS DANE'!B276</f>
        <v>0</v>
      </c>
      <c r="C274" s="12">
        <f>'Merytoryczna-TU WPIS DANE'!C276</f>
        <v>0</v>
      </c>
      <c r="D274" s="12">
        <f>'Merytoryczna-TU WPIS DANE'!D276</f>
        <v>0</v>
      </c>
      <c r="E274" s="12">
        <f>'Merytoryczna-TU WPIS DANE'!E276</f>
        <v>0</v>
      </c>
      <c r="F274" s="12">
        <f>'Merytoryczna-TU WPIS DANE'!F276</f>
        <v>0</v>
      </c>
      <c r="G274" s="13">
        <f>'Merytoryczna-TU WPIS DANE'!U276</f>
        <v>0</v>
      </c>
      <c r="H274" s="37">
        <f>'Merytoryczna-TU WPIS DANE'!H276</f>
        <v>1</v>
      </c>
      <c r="I274" s="12">
        <f>'Merytoryczna-TU WPIS DANE'!I276</f>
        <v>0</v>
      </c>
      <c r="J274" s="7">
        <v>35</v>
      </c>
      <c r="K274" s="18">
        <f t="shared" si="34"/>
        <v>0</v>
      </c>
      <c r="L274" s="25" t="str">
        <f t="shared" si="33"/>
        <v>NIE</v>
      </c>
      <c r="M274" s="26">
        <f t="shared" si="35"/>
        <v>0</v>
      </c>
      <c r="N274" s="9" t="str">
        <f t="shared" si="36"/>
        <v>NIE</v>
      </c>
      <c r="U274" s="17"/>
      <c r="X274" s="159">
        <f t="shared" si="37"/>
        <v>0</v>
      </c>
      <c r="Y274" s="7">
        <f t="shared" si="38"/>
        <v>0</v>
      </c>
      <c r="Z274" s="22">
        <f t="shared" si="39"/>
        <v>10.5</v>
      </c>
    </row>
    <row r="275" spans="1:26" ht="12.75" hidden="1">
      <c r="A275" s="12">
        <f>'Merytoryczna-TU WPIS DANE'!A277</f>
        <v>0</v>
      </c>
      <c r="B275" s="28">
        <f>'Merytoryczna-TU WPIS DANE'!B277</f>
        <v>0</v>
      </c>
      <c r="C275" s="12">
        <f>'Merytoryczna-TU WPIS DANE'!C277</f>
        <v>0</v>
      </c>
      <c r="D275" s="12">
        <f>'Merytoryczna-TU WPIS DANE'!D277</f>
        <v>0</v>
      </c>
      <c r="E275" s="12">
        <f>'Merytoryczna-TU WPIS DANE'!E277</f>
        <v>0</v>
      </c>
      <c r="F275" s="12">
        <f>'Merytoryczna-TU WPIS DANE'!F277</f>
        <v>0</v>
      </c>
      <c r="G275" s="13">
        <f>'Merytoryczna-TU WPIS DANE'!U277</f>
        <v>0</v>
      </c>
      <c r="H275" s="37">
        <f>'Merytoryczna-TU WPIS DANE'!H277</f>
        <v>1</v>
      </c>
      <c r="I275" s="12">
        <f>'Merytoryczna-TU WPIS DANE'!I277</f>
        <v>0</v>
      </c>
      <c r="J275" s="7">
        <v>35</v>
      </c>
      <c r="K275" s="18">
        <f t="shared" si="34"/>
        <v>0</v>
      </c>
      <c r="L275" s="25" t="str">
        <f t="shared" si="33"/>
        <v>NIE</v>
      </c>
      <c r="M275" s="26">
        <f t="shared" si="35"/>
        <v>0</v>
      </c>
      <c r="N275" s="9" t="str">
        <f t="shared" si="36"/>
        <v>NIE</v>
      </c>
      <c r="U275" s="17"/>
      <c r="X275" s="159">
        <f t="shared" si="37"/>
        <v>0</v>
      </c>
      <c r="Y275" s="7">
        <f t="shared" si="38"/>
        <v>0</v>
      </c>
      <c r="Z275" s="22">
        <f t="shared" si="39"/>
        <v>10.5</v>
      </c>
    </row>
    <row r="276" spans="1:26" ht="12.75" hidden="1">
      <c r="A276" s="12">
        <f>'Merytoryczna-TU WPIS DANE'!A278</f>
        <v>0</v>
      </c>
      <c r="B276" s="28">
        <f>'Merytoryczna-TU WPIS DANE'!B278</f>
        <v>0</v>
      </c>
      <c r="C276" s="12">
        <f>'Merytoryczna-TU WPIS DANE'!C278</f>
        <v>0</v>
      </c>
      <c r="D276" s="12">
        <f>'Merytoryczna-TU WPIS DANE'!D278</f>
        <v>0</v>
      </c>
      <c r="E276" s="12">
        <f>'Merytoryczna-TU WPIS DANE'!E278</f>
        <v>0</v>
      </c>
      <c r="F276" s="12">
        <f>'Merytoryczna-TU WPIS DANE'!F278</f>
        <v>0</v>
      </c>
      <c r="G276" s="13">
        <f>'Merytoryczna-TU WPIS DANE'!U278</f>
        <v>0</v>
      </c>
      <c r="H276" s="37">
        <f>'Merytoryczna-TU WPIS DANE'!H278</f>
        <v>1</v>
      </c>
      <c r="I276" s="12">
        <f>'Merytoryczna-TU WPIS DANE'!I278</f>
        <v>0</v>
      </c>
      <c r="J276" s="7">
        <v>35</v>
      </c>
      <c r="K276" s="18">
        <f t="shared" si="34"/>
        <v>0</v>
      </c>
      <c r="L276" s="25" t="str">
        <f t="shared" si="33"/>
        <v>NIE</v>
      </c>
      <c r="M276" s="26">
        <f t="shared" si="35"/>
        <v>0</v>
      </c>
      <c r="N276" s="9" t="str">
        <f t="shared" si="36"/>
        <v>NIE</v>
      </c>
      <c r="U276" s="17"/>
      <c r="X276" s="159">
        <f t="shared" si="37"/>
        <v>0</v>
      </c>
      <c r="Y276" s="7">
        <f t="shared" si="38"/>
        <v>0</v>
      </c>
      <c r="Z276" s="22">
        <f t="shared" si="39"/>
        <v>10.5</v>
      </c>
    </row>
    <row r="277" spans="1:26" ht="12.75" hidden="1">
      <c r="A277" s="12">
        <f>'Merytoryczna-TU WPIS DANE'!A279</f>
        <v>0</v>
      </c>
      <c r="B277" s="28">
        <f>'Merytoryczna-TU WPIS DANE'!B279</f>
        <v>0</v>
      </c>
      <c r="C277" s="12">
        <f>'Merytoryczna-TU WPIS DANE'!C279</f>
        <v>0</v>
      </c>
      <c r="D277" s="12">
        <f>'Merytoryczna-TU WPIS DANE'!D279</f>
        <v>0</v>
      </c>
      <c r="E277" s="12">
        <f>'Merytoryczna-TU WPIS DANE'!E279</f>
        <v>0</v>
      </c>
      <c r="F277" s="12">
        <f>'Merytoryczna-TU WPIS DANE'!F279</f>
        <v>0</v>
      </c>
      <c r="G277" s="13">
        <f>'Merytoryczna-TU WPIS DANE'!U279</f>
        <v>0</v>
      </c>
      <c r="H277" s="37">
        <f>'Merytoryczna-TU WPIS DANE'!H279</f>
        <v>1</v>
      </c>
      <c r="I277" s="12">
        <f>'Merytoryczna-TU WPIS DANE'!I279</f>
        <v>0</v>
      </c>
      <c r="J277" s="7">
        <v>35</v>
      </c>
      <c r="K277" s="18">
        <f t="shared" si="34"/>
        <v>0</v>
      </c>
      <c r="L277" s="25" t="str">
        <f t="shared" si="33"/>
        <v>NIE</v>
      </c>
      <c r="M277" s="26">
        <f t="shared" si="35"/>
        <v>0</v>
      </c>
      <c r="N277" s="9" t="str">
        <f t="shared" si="36"/>
        <v>NIE</v>
      </c>
      <c r="U277" s="17"/>
      <c r="X277" s="159">
        <f t="shared" si="37"/>
        <v>0</v>
      </c>
      <c r="Y277" s="7">
        <f t="shared" si="38"/>
        <v>0</v>
      </c>
      <c r="Z277" s="22">
        <f t="shared" si="39"/>
        <v>10.5</v>
      </c>
    </row>
    <row r="278" spans="1:26" ht="12.75" hidden="1">
      <c r="A278" s="12">
        <f>'Merytoryczna-TU WPIS DANE'!A280</f>
        <v>0</v>
      </c>
      <c r="B278" s="28">
        <f>'Merytoryczna-TU WPIS DANE'!B280</f>
        <v>0</v>
      </c>
      <c r="C278" s="12">
        <f>'Merytoryczna-TU WPIS DANE'!C280</f>
        <v>0</v>
      </c>
      <c r="D278" s="12">
        <f>'Merytoryczna-TU WPIS DANE'!D280</f>
        <v>0</v>
      </c>
      <c r="E278" s="12">
        <f>'Merytoryczna-TU WPIS DANE'!E280</f>
        <v>0</v>
      </c>
      <c r="F278" s="12">
        <f>'Merytoryczna-TU WPIS DANE'!F280</f>
        <v>0</v>
      </c>
      <c r="G278" s="13">
        <f>'Merytoryczna-TU WPIS DANE'!U280</f>
        <v>0</v>
      </c>
      <c r="H278" s="37">
        <f>'Merytoryczna-TU WPIS DANE'!H280</f>
        <v>1</v>
      </c>
      <c r="I278" s="12">
        <f>'Merytoryczna-TU WPIS DANE'!I280</f>
        <v>0</v>
      </c>
      <c r="J278" s="7">
        <v>35</v>
      </c>
      <c r="K278" s="18">
        <f t="shared" si="34"/>
        <v>0</v>
      </c>
      <c r="L278" s="25" t="str">
        <f t="shared" si="33"/>
        <v>NIE</v>
      </c>
      <c r="M278" s="26">
        <f t="shared" si="35"/>
        <v>0</v>
      </c>
      <c r="N278" s="9" t="str">
        <f t="shared" si="36"/>
        <v>NIE</v>
      </c>
      <c r="U278" s="17"/>
      <c r="X278" s="159">
        <f t="shared" si="37"/>
        <v>0</v>
      </c>
      <c r="Y278" s="7">
        <f t="shared" si="38"/>
        <v>0</v>
      </c>
      <c r="Z278" s="22">
        <f t="shared" si="39"/>
        <v>10.5</v>
      </c>
    </row>
    <row r="279" spans="1:26" ht="12.75" hidden="1">
      <c r="A279" s="12">
        <f>'Merytoryczna-TU WPIS DANE'!A281</f>
        <v>0</v>
      </c>
      <c r="B279" s="28">
        <f>'Merytoryczna-TU WPIS DANE'!B281</f>
        <v>0</v>
      </c>
      <c r="C279" s="12">
        <f>'Merytoryczna-TU WPIS DANE'!C281</f>
        <v>0</v>
      </c>
      <c r="D279" s="12">
        <f>'Merytoryczna-TU WPIS DANE'!D281</f>
        <v>0</v>
      </c>
      <c r="E279" s="12">
        <f>'Merytoryczna-TU WPIS DANE'!E281</f>
        <v>0</v>
      </c>
      <c r="F279" s="12">
        <f>'Merytoryczna-TU WPIS DANE'!F281</f>
        <v>0</v>
      </c>
      <c r="G279" s="13">
        <f>'Merytoryczna-TU WPIS DANE'!U281</f>
        <v>0</v>
      </c>
      <c r="H279" s="37">
        <f>'Merytoryczna-TU WPIS DANE'!H281</f>
        <v>1</v>
      </c>
      <c r="I279" s="12">
        <f>'Merytoryczna-TU WPIS DANE'!I281</f>
        <v>0</v>
      </c>
      <c r="J279" s="7">
        <v>35</v>
      </c>
      <c r="K279" s="18">
        <f t="shared" si="34"/>
        <v>0</v>
      </c>
      <c r="L279" s="25" t="str">
        <f t="shared" si="33"/>
        <v>NIE</v>
      </c>
      <c r="M279" s="26">
        <f t="shared" si="35"/>
        <v>0</v>
      </c>
      <c r="N279" s="9" t="str">
        <f t="shared" si="36"/>
        <v>NIE</v>
      </c>
      <c r="U279" s="17"/>
      <c r="X279" s="159">
        <f t="shared" si="37"/>
        <v>0</v>
      </c>
      <c r="Y279" s="7">
        <f t="shared" si="38"/>
        <v>0</v>
      </c>
      <c r="Z279" s="22">
        <f t="shared" si="39"/>
        <v>10.5</v>
      </c>
    </row>
    <row r="280" spans="1:26" ht="12.75" hidden="1">
      <c r="A280" s="12">
        <f>'Merytoryczna-TU WPIS DANE'!A282</f>
        <v>0</v>
      </c>
      <c r="B280" s="28">
        <f>'Merytoryczna-TU WPIS DANE'!B282</f>
        <v>0</v>
      </c>
      <c r="C280" s="12">
        <f>'Merytoryczna-TU WPIS DANE'!C282</f>
        <v>0</v>
      </c>
      <c r="D280" s="12">
        <f>'Merytoryczna-TU WPIS DANE'!D282</f>
        <v>0</v>
      </c>
      <c r="E280" s="12">
        <f>'Merytoryczna-TU WPIS DANE'!E282</f>
        <v>0</v>
      </c>
      <c r="F280" s="12">
        <f>'Merytoryczna-TU WPIS DANE'!F282</f>
        <v>0</v>
      </c>
      <c r="G280" s="13">
        <f>'Merytoryczna-TU WPIS DANE'!U282</f>
        <v>0</v>
      </c>
      <c r="H280" s="37">
        <f>'Merytoryczna-TU WPIS DANE'!H282</f>
        <v>1</v>
      </c>
      <c r="I280" s="12">
        <f>'Merytoryczna-TU WPIS DANE'!I282</f>
        <v>0</v>
      </c>
      <c r="J280" s="7">
        <v>35</v>
      </c>
      <c r="K280" s="18">
        <f t="shared" si="34"/>
        <v>0</v>
      </c>
      <c r="L280" s="25" t="str">
        <f t="shared" si="33"/>
        <v>NIE</v>
      </c>
      <c r="M280" s="26">
        <f t="shared" si="35"/>
        <v>0</v>
      </c>
      <c r="N280" s="9" t="str">
        <f t="shared" si="36"/>
        <v>NIE</v>
      </c>
      <c r="U280" s="17"/>
      <c r="X280" s="159">
        <f t="shared" si="37"/>
        <v>0</v>
      </c>
      <c r="Y280" s="7">
        <f t="shared" si="38"/>
        <v>0</v>
      </c>
      <c r="Z280" s="22">
        <f t="shared" si="39"/>
        <v>10.5</v>
      </c>
    </row>
    <row r="281" spans="1:26" ht="12.75" hidden="1">
      <c r="A281" s="12">
        <f>'Merytoryczna-TU WPIS DANE'!A283</f>
        <v>0</v>
      </c>
      <c r="B281" s="28">
        <f>'Merytoryczna-TU WPIS DANE'!B283</f>
        <v>0</v>
      </c>
      <c r="C281" s="12">
        <f>'Merytoryczna-TU WPIS DANE'!C283</f>
        <v>0</v>
      </c>
      <c r="D281" s="12">
        <f>'Merytoryczna-TU WPIS DANE'!D283</f>
        <v>0</v>
      </c>
      <c r="E281" s="12">
        <f>'Merytoryczna-TU WPIS DANE'!E283</f>
        <v>0</v>
      </c>
      <c r="F281" s="12">
        <f>'Merytoryczna-TU WPIS DANE'!F283</f>
        <v>0</v>
      </c>
      <c r="G281" s="13">
        <f>'Merytoryczna-TU WPIS DANE'!U283</f>
        <v>0</v>
      </c>
      <c r="H281" s="37">
        <f>'Merytoryczna-TU WPIS DANE'!H283</f>
        <v>1</v>
      </c>
      <c r="I281" s="12">
        <f>'Merytoryczna-TU WPIS DANE'!I283</f>
        <v>0</v>
      </c>
      <c r="J281" s="7">
        <v>35</v>
      </c>
      <c r="K281" s="18">
        <f t="shared" si="34"/>
        <v>0</v>
      </c>
      <c r="L281" s="25" t="str">
        <f t="shared" si="33"/>
        <v>NIE</v>
      </c>
      <c r="M281" s="26">
        <f t="shared" si="35"/>
        <v>0</v>
      </c>
      <c r="N281" s="9" t="str">
        <f t="shared" si="36"/>
        <v>NIE</v>
      </c>
      <c r="U281" s="17"/>
      <c r="X281" s="159">
        <f t="shared" si="37"/>
        <v>0</v>
      </c>
      <c r="Y281" s="7">
        <f t="shared" si="38"/>
        <v>0</v>
      </c>
      <c r="Z281" s="22">
        <f t="shared" si="39"/>
        <v>10.5</v>
      </c>
    </row>
    <row r="282" spans="1:26" ht="12.75" hidden="1">
      <c r="A282" s="12">
        <f>'Merytoryczna-TU WPIS DANE'!A284</f>
        <v>0</v>
      </c>
      <c r="B282" s="28">
        <f>'Merytoryczna-TU WPIS DANE'!B284</f>
        <v>0</v>
      </c>
      <c r="C282" s="12">
        <f>'Merytoryczna-TU WPIS DANE'!C284</f>
        <v>0</v>
      </c>
      <c r="D282" s="12">
        <f>'Merytoryczna-TU WPIS DANE'!D284</f>
        <v>0</v>
      </c>
      <c r="E282" s="12">
        <f>'Merytoryczna-TU WPIS DANE'!E284</f>
        <v>0</v>
      </c>
      <c r="F282" s="12">
        <f>'Merytoryczna-TU WPIS DANE'!F284</f>
        <v>0</v>
      </c>
      <c r="G282" s="13">
        <f>'Merytoryczna-TU WPIS DANE'!U284</f>
        <v>0</v>
      </c>
      <c r="H282" s="37">
        <f>'Merytoryczna-TU WPIS DANE'!H284</f>
        <v>1</v>
      </c>
      <c r="I282" s="12">
        <f>'Merytoryczna-TU WPIS DANE'!I284</f>
        <v>0</v>
      </c>
      <c r="J282" s="7">
        <v>35</v>
      </c>
      <c r="K282" s="18">
        <f t="shared" si="34"/>
        <v>0</v>
      </c>
      <c r="L282" s="25" t="str">
        <f t="shared" si="33"/>
        <v>NIE</v>
      </c>
      <c r="M282" s="26">
        <f t="shared" si="35"/>
        <v>0</v>
      </c>
      <c r="N282" s="9" t="str">
        <f t="shared" si="36"/>
        <v>NIE</v>
      </c>
      <c r="U282" s="17"/>
      <c r="X282" s="159">
        <f t="shared" si="37"/>
        <v>0</v>
      </c>
      <c r="Y282" s="7">
        <f t="shared" si="38"/>
        <v>0</v>
      </c>
      <c r="Z282" s="22">
        <f t="shared" si="39"/>
        <v>10.5</v>
      </c>
    </row>
    <row r="283" spans="1:26" ht="12.75" hidden="1">
      <c r="A283" s="12">
        <f>'Merytoryczna-TU WPIS DANE'!A285</f>
        <v>0</v>
      </c>
      <c r="B283" s="28">
        <f>'Merytoryczna-TU WPIS DANE'!B285</f>
        <v>0</v>
      </c>
      <c r="C283" s="12">
        <f>'Merytoryczna-TU WPIS DANE'!C285</f>
        <v>0</v>
      </c>
      <c r="D283" s="12">
        <f>'Merytoryczna-TU WPIS DANE'!D285</f>
        <v>0</v>
      </c>
      <c r="E283" s="12">
        <f>'Merytoryczna-TU WPIS DANE'!E285</f>
        <v>0</v>
      </c>
      <c r="F283" s="12">
        <f>'Merytoryczna-TU WPIS DANE'!F285</f>
        <v>0</v>
      </c>
      <c r="G283" s="13">
        <f>'Merytoryczna-TU WPIS DANE'!U285</f>
        <v>0</v>
      </c>
      <c r="H283" s="37">
        <f>'Merytoryczna-TU WPIS DANE'!H285</f>
        <v>1</v>
      </c>
      <c r="I283" s="12">
        <f>'Merytoryczna-TU WPIS DANE'!I285</f>
        <v>0</v>
      </c>
      <c r="J283" s="7">
        <v>35</v>
      </c>
      <c r="K283" s="18">
        <f t="shared" si="34"/>
        <v>0</v>
      </c>
      <c r="L283" s="25" t="str">
        <f t="shared" si="33"/>
        <v>NIE</v>
      </c>
      <c r="M283" s="26">
        <f t="shared" si="35"/>
        <v>0</v>
      </c>
      <c r="N283" s="9" t="str">
        <f t="shared" si="36"/>
        <v>NIE</v>
      </c>
      <c r="U283" s="17"/>
      <c r="X283" s="159">
        <f t="shared" si="37"/>
        <v>0</v>
      </c>
      <c r="Y283" s="7">
        <f t="shared" si="38"/>
        <v>0</v>
      </c>
      <c r="Z283" s="22">
        <f t="shared" si="39"/>
        <v>10.5</v>
      </c>
    </row>
    <row r="284" spans="1:26" ht="12.75" hidden="1">
      <c r="A284" s="12">
        <f>'Merytoryczna-TU WPIS DANE'!A286</f>
        <v>0</v>
      </c>
      <c r="B284" s="28">
        <f>'Merytoryczna-TU WPIS DANE'!B286</f>
        <v>0</v>
      </c>
      <c r="C284" s="12">
        <f>'Merytoryczna-TU WPIS DANE'!C286</f>
        <v>0</v>
      </c>
      <c r="D284" s="12">
        <f>'Merytoryczna-TU WPIS DANE'!D286</f>
        <v>0</v>
      </c>
      <c r="E284" s="12">
        <f>'Merytoryczna-TU WPIS DANE'!E286</f>
        <v>0</v>
      </c>
      <c r="F284" s="12">
        <f>'Merytoryczna-TU WPIS DANE'!F286</f>
        <v>0</v>
      </c>
      <c r="G284" s="13">
        <f>'Merytoryczna-TU WPIS DANE'!U286</f>
        <v>0</v>
      </c>
      <c r="H284" s="37">
        <f>'Merytoryczna-TU WPIS DANE'!H286</f>
        <v>1</v>
      </c>
      <c r="I284" s="12">
        <f>'Merytoryczna-TU WPIS DANE'!I286</f>
        <v>0</v>
      </c>
      <c r="J284" s="7">
        <v>35</v>
      </c>
      <c r="K284" s="18">
        <f t="shared" si="34"/>
        <v>0</v>
      </c>
      <c r="L284" s="25" t="str">
        <f t="shared" si="33"/>
        <v>NIE</v>
      </c>
      <c r="M284" s="26">
        <f t="shared" si="35"/>
        <v>0</v>
      </c>
      <c r="N284" s="9" t="str">
        <f t="shared" si="36"/>
        <v>NIE</v>
      </c>
      <c r="U284" s="17"/>
      <c r="X284" s="159">
        <f t="shared" si="37"/>
        <v>0</v>
      </c>
      <c r="Y284" s="7">
        <f t="shared" si="38"/>
        <v>0</v>
      </c>
      <c r="Z284" s="22">
        <f t="shared" si="39"/>
        <v>10.5</v>
      </c>
    </row>
    <row r="285" spans="1:26" ht="12.75" hidden="1">
      <c r="A285" s="12">
        <f>'Merytoryczna-TU WPIS DANE'!A287</f>
        <v>0</v>
      </c>
      <c r="B285" s="28">
        <f>'Merytoryczna-TU WPIS DANE'!B287</f>
        <v>0</v>
      </c>
      <c r="C285" s="12">
        <f>'Merytoryczna-TU WPIS DANE'!C287</f>
        <v>0</v>
      </c>
      <c r="D285" s="12">
        <f>'Merytoryczna-TU WPIS DANE'!D287</f>
        <v>0</v>
      </c>
      <c r="E285" s="12">
        <f>'Merytoryczna-TU WPIS DANE'!E287</f>
        <v>0</v>
      </c>
      <c r="F285" s="12">
        <f>'Merytoryczna-TU WPIS DANE'!F287</f>
        <v>0</v>
      </c>
      <c r="G285" s="13">
        <f>'Merytoryczna-TU WPIS DANE'!U287</f>
        <v>0</v>
      </c>
      <c r="H285" s="37">
        <f>'Merytoryczna-TU WPIS DANE'!H287</f>
        <v>1</v>
      </c>
      <c r="I285" s="12">
        <f>'Merytoryczna-TU WPIS DANE'!I287</f>
        <v>0</v>
      </c>
      <c r="J285" s="7">
        <v>35</v>
      </c>
      <c r="K285" s="18">
        <f t="shared" si="34"/>
        <v>0</v>
      </c>
      <c r="L285" s="25" t="str">
        <f t="shared" si="33"/>
        <v>NIE</v>
      </c>
      <c r="M285" s="26">
        <f t="shared" si="35"/>
        <v>0</v>
      </c>
      <c r="N285" s="9" t="str">
        <f t="shared" si="36"/>
        <v>NIE</v>
      </c>
      <c r="U285" s="17"/>
      <c r="X285" s="159">
        <f t="shared" si="37"/>
        <v>0</v>
      </c>
      <c r="Y285" s="7">
        <f t="shared" si="38"/>
        <v>0</v>
      </c>
      <c r="Z285" s="22">
        <f t="shared" si="39"/>
        <v>10.5</v>
      </c>
    </row>
    <row r="286" spans="1:26" ht="12.75" hidden="1">
      <c r="A286" s="12">
        <f>'Merytoryczna-TU WPIS DANE'!A288</f>
        <v>0</v>
      </c>
      <c r="B286" s="28">
        <f>'Merytoryczna-TU WPIS DANE'!B288</f>
        <v>0</v>
      </c>
      <c r="C286" s="12">
        <f>'Merytoryczna-TU WPIS DANE'!C288</f>
        <v>0</v>
      </c>
      <c r="D286" s="12">
        <f>'Merytoryczna-TU WPIS DANE'!D288</f>
        <v>0</v>
      </c>
      <c r="E286" s="12">
        <f>'Merytoryczna-TU WPIS DANE'!E288</f>
        <v>0</v>
      </c>
      <c r="F286" s="12">
        <f>'Merytoryczna-TU WPIS DANE'!F288</f>
        <v>0</v>
      </c>
      <c r="G286" s="13">
        <f>'Merytoryczna-TU WPIS DANE'!U288</f>
        <v>0</v>
      </c>
      <c r="H286" s="37">
        <f>'Merytoryczna-TU WPIS DANE'!H288</f>
        <v>1</v>
      </c>
      <c r="I286" s="12">
        <f>'Merytoryczna-TU WPIS DANE'!I288</f>
        <v>0</v>
      </c>
      <c r="J286" s="7">
        <v>35</v>
      </c>
      <c r="K286" s="18">
        <f t="shared" si="34"/>
        <v>0</v>
      </c>
      <c r="L286" s="25" t="str">
        <f t="shared" si="33"/>
        <v>NIE</v>
      </c>
      <c r="M286" s="26">
        <f t="shared" si="35"/>
        <v>0</v>
      </c>
      <c r="N286" s="9" t="str">
        <f t="shared" si="36"/>
        <v>NIE</v>
      </c>
      <c r="U286" s="17"/>
      <c r="X286" s="159">
        <f t="shared" si="37"/>
        <v>0</v>
      </c>
      <c r="Y286" s="7">
        <f t="shared" si="38"/>
        <v>0</v>
      </c>
      <c r="Z286" s="22">
        <f t="shared" si="39"/>
        <v>10.5</v>
      </c>
    </row>
    <row r="287" spans="1:26" ht="12.75" hidden="1">
      <c r="A287" s="12">
        <f>'Merytoryczna-TU WPIS DANE'!A289</f>
        <v>0</v>
      </c>
      <c r="B287" s="28">
        <f>'Merytoryczna-TU WPIS DANE'!B289</f>
        <v>0</v>
      </c>
      <c r="C287" s="12">
        <f>'Merytoryczna-TU WPIS DANE'!C289</f>
        <v>0</v>
      </c>
      <c r="D287" s="12">
        <f>'Merytoryczna-TU WPIS DANE'!D289</f>
        <v>0</v>
      </c>
      <c r="E287" s="12">
        <f>'Merytoryczna-TU WPIS DANE'!E289</f>
        <v>0</v>
      </c>
      <c r="F287" s="12">
        <f>'Merytoryczna-TU WPIS DANE'!F289</f>
        <v>0</v>
      </c>
      <c r="G287" s="13">
        <f>'Merytoryczna-TU WPIS DANE'!U289</f>
        <v>0</v>
      </c>
      <c r="H287" s="37">
        <f>'Merytoryczna-TU WPIS DANE'!H289</f>
        <v>1</v>
      </c>
      <c r="I287" s="12">
        <f>'Merytoryczna-TU WPIS DANE'!I289</f>
        <v>0</v>
      </c>
      <c r="J287" s="7">
        <v>35</v>
      </c>
      <c r="K287" s="18">
        <f t="shared" si="34"/>
        <v>0</v>
      </c>
      <c r="L287" s="25" t="str">
        <f t="shared" si="33"/>
        <v>NIE</v>
      </c>
      <c r="M287" s="26">
        <f t="shared" si="35"/>
        <v>0</v>
      </c>
      <c r="N287" s="9" t="str">
        <f t="shared" si="36"/>
        <v>NIE</v>
      </c>
      <c r="U287" s="17"/>
      <c r="X287" s="159">
        <f t="shared" si="37"/>
        <v>0</v>
      </c>
      <c r="Y287" s="7">
        <f t="shared" si="38"/>
        <v>0</v>
      </c>
      <c r="Z287" s="22">
        <f t="shared" si="39"/>
        <v>10.5</v>
      </c>
    </row>
    <row r="288" spans="1:26" ht="12.75" hidden="1">
      <c r="A288" s="12">
        <f>'Merytoryczna-TU WPIS DANE'!A290</f>
        <v>0</v>
      </c>
      <c r="B288" s="28">
        <f>'Merytoryczna-TU WPIS DANE'!B290</f>
        <v>0</v>
      </c>
      <c r="C288" s="12">
        <f>'Merytoryczna-TU WPIS DANE'!C290</f>
        <v>0</v>
      </c>
      <c r="D288" s="12">
        <f>'Merytoryczna-TU WPIS DANE'!D290</f>
        <v>0</v>
      </c>
      <c r="E288" s="12">
        <f>'Merytoryczna-TU WPIS DANE'!E290</f>
        <v>0</v>
      </c>
      <c r="F288" s="12">
        <f>'Merytoryczna-TU WPIS DANE'!F290</f>
        <v>0</v>
      </c>
      <c r="G288" s="13">
        <f>'Merytoryczna-TU WPIS DANE'!U290</f>
        <v>0</v>
      </c>
      <c r="H288" s="37">
        <f>'Merytoryczna-TU WPIS DANE'!H290</f>
        <v>1</v>
      </c>
      <c r="I288" s="12">
        <f>'Merytoryczna-TU WPIS DANE'!I290</f>
        <v>0</v>
      </c>
      <c r="J288" s="7">
        <v>35</v>
      </c>
      <c r="K288" s="18">
        <f t="shared" si="34"/>
        <v>0</v>
      </c>
      <c r="L288" s="25" t="str">
        <f t="shared" ref="L288:L351" si="40">IF(OR(AND(R288&lt;60%,U288&lt;60%),AND(R288&gt;=60%,U288&lt;60%,Y288&lt;=Z288),AND(R288&gt;=60%,U288&gt;=60%,Y288&lt;=Z288),AND(R288&lt;60%,U288&gt;=60%,Y288&lt;=Z288)),"NIE","TAK")</f>
        <v>NIE</v>
      </c>
      <c r="M288" s="26">
        <f t="shared" si="35"/>
        <v>0</v>
      </c>
      <c r="N288" s="9" t="str">
        <f t="shared" si="36"/>
        <v>NIE</v>
      </c>
      <c r="U288" s="17"/>
      <c r="X288" s="159">
        <f t="shared" si="37"/>
        <v>0</v>
      </c>
      <c r="Y288" s="7">
        <f t="shared" si="38"/>
        <v>0</v>
      </c>
      <c r="Z288" s="22">
        <f t="shared" si="39"/>
        <v>10.5</v>
      </c>
    </row>
    <row r="289" spans="1:26" ht="12.75" hidden="1">
      <c r="A289" s="12">
        <f>'Merytoryczna-TU WPIS DANE'!A291</f>
        <v>0</v>
      </c>
      <c r="B289" s="28">
        <f>'Merytoryczna-TU WPIS DANE'!B291</f>
        <v>0</v>
      </c>
      <c r="C289" s="12">
        <f>'Merytoryczna-TU WPIS DANE'!C291</f>
        <v>0</v>
      </c>
      <c r="D289" s="12">
        <f>'Merytoryczna-TU WPIS DANE'!D291</f>
        <v>0</v>
      </c>
      <c r="E289" s="12">
        <f>'Merytoryczna-TU WPIS DANE'!E291</f>
        <v>0</v>
      </c>
      <c r="F289" s="12">
        <f>'Merytoryczna-TU WPIS DANE'!F291</f>
        <v>0</v>
      </c>
      <c r="G289" s="13">
        <f>'Merytoryczna-TU WPIS DANE'!U291</f>
        <v>0</v>
      </c>
      <c r="H289" s="37">
        <f>'Merytoryczna-TU WPIS DANE'!H291</f>
        <v>1</v>
      </c>
      <c r="I289" s="12">
        <f>'Merytoryczna-TU WPIS DANE'!I291</f>
        <v>0</v>
      </c>
      <c r="J289" s="7">
        <v>35</v>
      </c>
      <c r="K289" s="18">
        <f t="shared" ref="K289:K352" si="41">IF(L289="tak",X289,(R289+U289)/2)</f>
        <v>0</v>
      </c>
      <c r="L289" s="25" t="str">
        <f t="shared" si="40"/>
        <v>NIE</v>
      </c>
      <c r="M289" s="26">
        <f t="shared" ref="M289:M352" si="42">IF(L289="NIE",(Q289+T289)/2,"III oceniający")</f>
        <v>0</v>
      </c>
      <c r="N289" s="9" t="str">
        <f t="shared" ref="N289:N352" si="43">IF(K289&gt;=30%,"TAK","NIE")</f>
        <v>NIE</v>
      </c>
      <c r="U289" s="17"/>
      <c r="X289" s="159">
        <f t="shared" ref="X289:X352" si="44">W289/J289</f>
        <v>0</v>
      </c>
      <c r="Y289" s="7">
        <f t="shared" ref="Y289:Y352" si="45">IF((Q289-T289)&gt;=0,(Q289-T289),(Q289-T289)*(-1))</f>
        <v>0</v>
      </c>
      <c r="Z289" s="22">
        <f t="shared" ref="Z289:Z352" si="46">J289*30%</f>
        <v>10.5</v>
      </c>
    </row>
    <row r="290" spans="1:26" ht="12.75" hidden="1">
      <c r="A290" s="12">
        <f>'Merytoryczna-TU WPIS DANE'!A292</f>
        <v>0</v>
      </c>
      <c r="B290" s="28">
        <f>'Merytoryczna-TU WPIS DANE'!B292</f>
        <v>0</v>
      </c>
      <c r="C290" s="12">
        <f>'Merytoryczna-TU WPIS DANE'!C292</f>
        <v>0</v>
      </c>
      <c r="D290" s="12">
        <f>'Merytoryczna-TU WPIS DANE'!D292</f>
        <v>0</v>
      </c>
      <c r="E290" s="12">
        <f>'Merytoryczna-TU WPIS DANE'!E292</f>
        <v>0</v>
      </c>
      <c r="F290" s="12">
        <f>'Merytoryczna-TU WPIS DANE'!F292</f>
        <v>0</v>
      </c>
      <c r="G290" s="13">
        <f>'Merytoryczna-TU WPIS DANE'!U292</f>
        <v>0</v>
      </c>
      <c r="H290" s="37">
        <f>'Merytoryczna-TU WPIS DANE'!H292</f>
        <v>1</v>
      </c>
      <c r="I290" s="12">
        <f>'Merytoryczna-TU WPIS DANE'!I292</f>
        <v>0</v>
      </c>
      <c r="J290" s="7">
        <v>35</v>
      </c>
      <c r="K290" s="18">
        <f t="shared" si="41"/>
        <v>0</v>
      </c>
      <c r="L290" s="25" t="str">
        <f t="shared" si="40"/>
        <v>NIE</v>
      </c>
      <c r="M290" s="26">
        <f t="shared" si="42"/>
        <v>0</v>
      </c>
      <c r="N290" s="9" t="str">
        <f t="shared" si="43"/>
        <v>NIE</v>
      </c>
      <c r="U290" s="17"/>
      <c r="X290" s="159">
        <f t="shared" si="44"/>
        <v>0</v>
      </c>
      <c r="Y290" s="7">
        <f t="shared" si="45"/>
        <v>0</v>
      </c>
      <c r="Z290" s="22">
        <f t="shared" si="46"/>
        <v>10.5</v>
      </c>
    </row>
    <row r="291" spans="1:26" ht="12.75" hidden="1">
      <c r="A291" s="12">
        <f>'Merytoryczna-TU WPIS DANE'!A293</f>
        <v>0</v>
      </c>
      <c r="B291" s="28">
        <f>'Merytoryczna-TU WPIS DANE'!B293</f>
        <v>0</v>
      </c>
      <c r="C291" s="12">
        <f>'Merytoryczna-TU WPIS DANE'!C293</f>
        <v>0</v>
      </c>
      <c r="D291" s="12">
        <f>'Merytoryczna-TU WPIS DANE'!D293</f>
        <v>0</v>
      </c>
      <c r="E291" s="12">
        <f>'Merytoryczna-TU WPIS DANE'!E293</f>
        <v>0</v>
      </c>
      <c r="F291" s="12">
        <f>'Merytoryczna-TU WPIS DANE'!F293</f>
        <v>0</v>
      </c>
      <c r="G291" s="13">
        <f>'Merytoryczna-TU WPIS DANE'!U293</f>
        <v>0</v>
      </c>
      <c r="H291" s="37">
        <f>'Merytoryczna-TU WPIS DANE'!H293</f>
        <v>1</v>
      </c>
      <c r="I291" s="12">
        <f>'Merytoryczna-TU WPIS DANE'!I293</f>
        <v>0</v>
      </c>
      <c r="J291" s="7">
        <v>35</v>
      </c>
      <c r="K291" s="18">
        <f t="shared" si="41"/>
        <v>0</v>
      </c>
      <c r="L291" s="25" t="str">
        <f t="shared" si="40"/>
        <v>NIE</v>
      </c>
      <c r="M291" s="26">
        <f t="shared" si="42"/>
        <v>0</v>
      </c>
      <c r="N291" s="9" t="str">
        <f t="shared" si="43"/>
        <v>NIE</v>
      </c>
      <c r="U291" s="17"/>
      <c r="X291" s="159">
        <f t="shared" si="44"/>
        <v>0</v>
      </c>
      <c r="Y291" s="7">
        <f t="shared" si="45"/>
        <v>0</v>
      </c>
      <c r="Z291" s="22">
        <f t="shared" si="46"/>
        <v>10.5</v>
      </c>
    </row>
    <row r="292" spans="1:26" ht="12.75" hidden="1">
      <c r="A292" s="12">
        <f>'Merytoryczna-TU WPIS DANE'!A294</f>
        <v>0</v>
      </c>
      <c r="B292" s="28">
        <f>'Merytoryczna-TU WPIS DANE'!B294</f>
        <v>0</v>
      </c>
      <c r="C292" s="12">
        <f>'Merytoryczna-TU WPIS DANE'!C294</f>
        <v>0</v>
      </c>
      <c r="D292" s="12">
        <f>'Merytoryczna-TU WPIS DANE'!D294</f>
        <v>0</v>
      </c>
      <c r="E292" s="12">
        <f>'Merytoryczna-TU WPIS DANE'!E294</f>
        <v>0</v>
      </c>
      <c r="F292" s="12">
        <f>'Merytoryczna-TU WPIS DANE'!F294</f>
        <v>0</v>
      </c>
      <c r="G292" s="13">
        <f>'Merytoryczna-TU WPIS DANE'!U294</f>
        <v>0</v>
      </c>
      <c r="H292" s="37">
        <f>'Merytoryczna-TU WPIS DANE'!H294</f>
        <v>1</v>
      </c>
      <c r="I292" s="12">
        <f>'Merytoryczna-TU WPIS DANE'!I294</f>
        <v>0</v>
      </c>
      <c r="J292" s="7">
        <v>35</v>
      </c>
      <c r="K292" s="18">
        <f t="shared" si="41"/>
        <v>0</v>
      </c>
      <c r="L292" s="25" t="str">
        <f t="shared" si="40"/>
        <v>NIE</v>
      </c>
      <c r="M292" s="26">
        <f t="shared" si="42"/>
        <v>0</v>
      </c>
      <c r="N292" s="9" t="str">
        <f t="shared" si="43"/>
        <v>NIE</v>
      </c>
      <c r="U292" s="17"/>
      <c r="X292" s="159">
        <f t="shared" si="44"/>
        <v>0</v>
      </c>
      <c r="Y292" s="7">
        <f t="shared" si="45"/>
        <v>0</v>
      </c>
      <c r="Z292" s="22">
        <f t="shared" si="46"/>
        <v>10.5</v>
      </c>
    </row>
    <row r="293" spans="1:26" ht="12.75" hidden="1">
      <c r="A293" s="12">
        <f>'Merytoryczna-TU WPIS DANE'!A295</f>
        <v>0</v>
      </c>
      <c r="B293" s="28">
        <f>'Merytoryczna-TU WPIS DANE'!B295</f>
        <v>0</v>
      </c>
      <c r="C293" s="12">
        <f>'Merytoryczna-TU WPIS DANE'!C295</f>
        <v>0</v>
      </c>
      <c r="D293" s="12">
        <f>'Merytoryczna-TU WPIS DANE'!D295</f>
        <v>0</v>
      </c>
      <c r="E293" s="12">
        <f>'Merytoryczna-TU WPIS DANE'!E295</f>
        <v>0</v>
      </c>
      <c r="F293" s="12">
        <f>'Merytoryczna-TU WPIS DANE'!F295</f>
        <v>0</v>
      </c>
      <c r="G293" s="13">
        <f>'Merytoryczna-TU WPIS DANE'!U295</f>
        <v>0</v>
      </c>
      <c r="H293" s="37">
        <f>'Merytoryczna-TU WPIS DANE'!H295</f>
        <v>1</v>
      </c>
      <c r="I293" s="12">
        <f>'Merytoryczna-TU WPIS DANE'!I295</f>
        <v>0</v>
      </c>
      <c r="J293" s="7">
        <v>35</v>
      </c>
      <c r="K293" s="18">
        <f t="shared" si="41"/>
        <v>0</v>
      </c>
      <c r="L293" s="25" t="str">
        <f t="shared" si="40"/>
        <v>NIE</v>
      </c>
      <c r="M293" s="26">
        <f t="shared" si="42"/>
        <v>0</v>
      </c>
      <c r="N293" s="9" t="str">
        <f t="shared" si="43"/>
        <v>NIE</v>
      </c>
      <c r="U293" s="17"/>
      <c r="X293" s="159">
        <f t="shared" si="44"/>
        <v>0</v>
      </c>
      <c r="Y293" s="7">
        <f t="shared" si="45"/>
        <v>0</v>
      </c>
      <c r="Z293" s="22">
        <f t="shared" si="46"/>
        <v>10.5</v>
      </c>
    </row>
    <row r="294" spans="1:26" ht="12.75" hidden="1">
      <c r="A294" s="12">
        <f>'Merytoryczna-TU WPIS DANE'!A296</f>
        <v>0</v>
      </c>
      <c r="B294" s="28">
        <f>'Merytoryczna-TU WPIS DANE'!B296</f>
        <v>0</v>
      </c>
      <c r="C294" s="12">
        <f>'Merytoryczna-TU WPIS DANE'!C296</f>
        <v>0</v>
      </c>
      <c r="D294" s="12">
        <f>'Merytoryczna-TU WPIS DANE'!D296</f>
        <v>0</v>
      </c>
      <c r="E294" s="12">
        <f>'Merytoryczna-TU WPIS DANE'!E296</f>
        <v>0</v>
      </c>
      <c r="F294" s="12">
        <f>'Merytoryczna-TU WPIS DANE'!F296</f>
        <v>0</v>
      </c>
      <c r="G294" s="13">
        <f>'Merytoryczna-TU WPIS DANE'!U296</f>
        <v>0</v>
      </c>
      <c r="H294" s="37">
        <f>'Merytoryczna-TU WPIS DANE'!H296</f>
        <v>1</v>
      </c>
      <c r="I294" s="12">
        <f>'Merytoryczna-TU WPIS DANE'!I296</f>
        <v>0</v>
      </c>
      <c r="J294" s="7">
        <v>35</v>
      </c>
      <c r="K294" s="18">
        <f t="shared" si="41"/>
        <v>0</v>
      </c>
      <c r="L294" s="25" t="str">
        <f t="shared" si="40"/>
        <v>NIE</v>
      </c>
      <c r="M294" s="26">
        <f t="shared" si="42"/>
        <v>0</v>
      </c>
      <c r="N294" s="9" t="str">
        <f t="shared" si="43"/>
        <v>NIE</v>
      </c>
      <c r="U294" s="17"/>
      <c r="X294" s="159">
        <f t="shared" si="44"/>
        <v>0</v>
      </c>
      <c r="Y294" s="7">
        <f t="shared" si="45"/>
        <v>0</v>
      </c>
      <c r="Z294" s="22">
        <f t="shared" si="46"/>
        <v>10.5</v>
      </c>
    </row>
    <row r="295" spans="1:26" ht="12.75" hidden="1">
      <c r="A295" s="12">
        <f>'Merytoryczna-TU WPIS DANE'!A297</f>
        <v>0</v>
      </c>
      <c r="B295" s="28">
        <f>'Merytoryczna-TU WPIS DANE'!B297</f>
        <v>0</v>
      </c>
      <c r="C295" s="12">
        <f>'Merytoryczna-TU WPIS DANE'!C297</f>
        <v>0</v>
      </c>
      <c r="D295" s="12">
        <f>'Merytoryczna-TU WPIS DANE'!D297</f>
        <v>0</v>
      </c>
      <c r="E295" s="12">
        <f>'Merytoryczna-TU WPIS DANE'!E297</f>
        <v>0</v>
      </c>
      <c r="F295" s="12">
        <f>'Merytoryczna-TU WPIS DANE'!F297</f>
        <v>0</v>
      </c>
      <c r="G295" s="13">
        <f>'Merytoryczna-TU WPIS DANE'!U297</f>
        <v>0</v>
      </c>
      <c r="H295" s="37">
        <f>'Merytoryczna-TU WPIS DANE'!H297</f>
        <v>1</v>
      </c>
      <c r="I295" s="12">
        <f>'Merytoryczna-TU WPIS DANE'!I297</f>
        <v>0</v>
      </c>
      <c r="J295" s="7">
        <v>35</v>
      </c>
      <c r="K295" s="18">
        <f t="shared" si="41"/>
        <v>0</v>
      </c>
      <c r="L295" s="25" t="str">
        <f t="shared" si="40"/>
        <v>NIE</v>
      </c>
      <c r="M295" s="26">
        <f t="shared" si="42"/>
        <v>0</v>
      </c>
      <c r="N295" s="9" t="str">
        <f t="shared" si="43"/>
        <v>NIE</v>
      </c>
      <c r="U295" s="17"/>
      <c r="X295" s="159">
        <f t="shared" si="44"/>
        <v>0</v>
      </c>
      <c r="Y295" s="7">
        <f t="shared" si="45"/>
        <v>0</v>
      </c>
      <c r="Z295" s="22">
        <f t="shared" si="46"/>
        <v>10.5</v>
      </c>
    </row>
    <row r="296" spans="1:26" ht="12.75" hidden="1">
      <c r="A296" s="12">
        <f>'Merytoryczna-TU WPIS DANE'!A298</f>
        <v>0</v>
      </c>
      <c r="B296" s="28">
        <f>'Merytoryczna-TU WPIS DANE'!B298</f>
        <v>0</v>
      </c>
      <c r="C296" s="12">
        <f>'Merytoryczna-TU WPIS DANE'!C298</f>
        <v>0</v>
      </c>
      <c r="D296" s="12">
        <f>'Merytoryczna-TU WPIS DANE'!D298</f>
        <v>0</v>
      </c>
      <c r="E296" s="12">
        <f>'Merytoryczna-TU WPIS DANE'!E298</f>
        <v>0</v>
      </c>
      <c r="F296" s="12">
        <f>'Merytoryczna-TU WPIS DANE'!F298</f>
        <v>0</v>
      </c>
      <c r="G296" s="13">
        <f>'Merytoryczna-TU WPIS DANE'!U298</f>
        <v>0</v>
      </c>
      <c r="H296" s="37">
        <f>'Merytoryczna-TU WPIS DANE'!H298</f>
        <v>1</v>
      </c>
      <c r="I296" s="12">
        <f>'Merytoryczna-TU WPIS DANE'!I298</f>
        <v>0</v>
      </c>
      <c r="J296" s="7">
        <v>35</v>
      </c>
      <c r="K296" s="18">
        <f t="shared" si="41"/>
        <v>0</v>
      </c>
      <c r="L296" s="25" t="str">
        <f t="shared" si="40"/>
        <v>NIE</v>
      </c>
      <c r="M296" s="26">
        <f t="shared" si="42"/>
        <v>0</v>
      </c>
      <c r="N296" s="9" t="str">
        <f t="shared" si="43"/>
        <v>NIE</v>
      </c>
      <c r="U296" s="17"/>
      <c r="X296" s="159">
        <f t="shared" si="44"/>
        <v>0</v>
      </c>
      <c r="Y296" s="7">
        <f t="shared" si="45"/>
        <v>0</v>
      </c>
      <c r="Z296" s="22">
        <f t="shared" si="46"/>
        <v>10.5</v>
      </c>
    </row>
    <row r="297" spans="1:26" ht="12.75" hidden="1">
      <c r="A297" s="12">
        <f>'Merytoryczna-TU WPIS DANE'!A299</f>
        <v>0</v>
      </c>
      <c r="B297" s="28">
        <f>'Merytoryczna-TU WPIS DANE'!B299</f>
        <v>0</v>
      </c>
      <c r="C297" s="12">
        <f>'Merytoryczna-TU WPIS DANE'!C299</f>
        <v>0</v>
      </c>
      <c r="D297" s="12">
        <f>'Merytoryczna-TU WPIS DANE'!D299</f>
        <v>0</v>
      </c>
      <c r="E297" s="12">
        <f>'Merytoryczna-TU WPIS DANE'!E299</f>
        <v>0</v>
      </c>
      <c r="F297" s="12">
        <f>'Merytoryczna-TU WPIS DANE'!F299</f>
        <v>0</v>
      </c>
      <c r="G297" s="13">
        <f>'Merytoryczna-TU WPIS DANE'!U299</f>
        <v>0</v>
      </c>
      <c r="H297" s="37">
        <f>'Merytoryczna-TU WPIS DANE'!H299</f>
        <v>1</v>
      </c>
      <c r="I297" s="12">
        <f>'Merytoryczna-TU WPIS DANE'!I299</f>
        <v>0</v>
      </c>
      <c r="J297" s="7">
        <v>35</v>
      </c>
      <c r="K297" s="18">
        <f t="shared" si="41"/>
        <v>0</v>
      </c>
      <c r="L297" s="25" t="str">
        <f t="shared" si="40"/>
        <v>NIE</v>
      </c>
      <c r="M297" s="26">
        <f t="shared" si="42"/>
        <v>0</v>
      </c>
      <c r="N297" s="9" t="str">
        <f t="shared" si="43"/>
        <v>NIE</v>
      </c>
      <c r="U297" s="17"/>
      <c r="X297" s="159">
        <f t="shared" si="44"/>
        <v>0</v>
      </c>
      <c r="Y297" s="7">
        <f t="shared" si="45"/>
        <v>0</v>
      </c>
      <c r="Z297" s="22">
        <f t="shared" si="46"/>
        <v>10.5</v>
      </c>
    </row>
    <row r="298" spans="1:26" ht="12.75" hidden="1">
      <c r="A298" s="12">
        <f>'Merytoryczna-TU WPIS DANE'!A300</f>
        <v>0</v>
      </c>
      <c r="B298" s="28">
        <f>'Merytoryczna-TU WPIS DANE'!B300</f>
        <v>0</v>
      </c>
      <c r="C298" s="12">
        <f>'Merytoryczna-TU WPIS DANE'!C300</f>
        <v>0</v>
      </c>
      <c r="D298" s="12">
        <f>'Merytoryczna-TU WPIS DANE'!D300</f>
        <v>0</v>
      </c>
      <c r="E298" s="12">
        <f>'Merytoryczna-TU WPIS DANE'!E300</f>
        <v>0</v>
      </c>
      <c r="F298" s="12">
        <f>'Merytoryczna-TU WPIS DANE'!F300</f>
        <v>0</v>
      </c>
      <c r="G298" s="13">
        <f>'Merytoryczna-TU WPIS DANE'!U300</f>
        <v>0</v>
      </c>
      <c r="H298" s="37">
        <f>'Merytoryczna-TU WPIS DANE'!H300</f>
        <v>1</v>
      </c>
      <c r="I298" s="12">
        <f>'Merytoryczna-TU WPIS DANE'!I300</f>
        <v>0</v>
      </c>
      <c r="J298" s="7">
        <v>35</v>
      </c>
      <c r="K298" s="18">
        <f t="shared" si="41"/>
        <v>0</v>
      </c>
      <c r="L298" s="25" t="str">
        <f t="shared" si="40"/>
        <v>NIE</v>
      </c>
      <c r="M298" s="26">
        <f t="shared" si="42"/>
        <v>0</v>
      </c>
      <c r="N298" s="9" t="str">
        <f t="shared" si="43"/>
        <v>NIE</v>
      </c>
      <c r="U298" s="17"/>
      <c r="X298" s="159">
        <f t="shared" si="44"/>
        <v>0</v>
      </c>
      <c r="Y298" s="7">
        <f t="shared" si="45"/>
        <v>0</v>
      </c>
      <c r="Z298" s="22">
        <f t="shared" si="46"/>
        <v>10.5</v>
      </c>
    </row>
    <row r="299" spans="1:26" ht="12.75" hidden="1">
      <c r="A299" s="12">
        <f>'Merytoryczna-TU WPIS DANE'!A301</f>
        <v>0</v>
      </c>
      <c r="B299" s="28">
        <f>'Merytoryczna-TU WPIS DANE'!B301</f>
        <v>0</v>
      </c>
      <c r="C299" s="12">
        <f>'Merytoryczna-TU WPIS DANE'!C301</f>
        <v>0</v>
      </c>
      <c r="D299" s="12">
        <f>'Merytoryczna-TU WPIS DANE'!D301</f>
        <v>0</v>
      </c>
      <c r="E299" s="12">
        <f>'Merytoryczna-TU WPIS DANE'!E301</f>
        <v>0</v>
      </c>
      <c r="F299" s="12">
        <f>'Merytoryczna-TU WPIS DANE'!F301</f>
        <v>0</v>
      </c>
      <c r="G299" s="13">
        <f>'Merytoryczna-TU WPIS DANE'!U301</f>
        <v>0</v>
      </c>
      <c r="H299" s="37">
        <f>'Merytoryczna-TU WPIS DANE'!H301</f>
        <v>1</v>
      </c>
      <c r="I299" s="12">
        <f>'Merytoryczna-TU WPIS DANE'!I301</f>
        <v>0</v>
      </c>
      <c r="J299" s="7">
        <v>35</v>
      </c>
      <c r="K299" s="18">
        <f t="shared" si="41"/>
        <v>0</v>
      </c>
      <c r="L299" s="25" t="str">
        <f t="shared" si="40"/>
        <v>NIE</v>
      </c>
      <c r="M299" s="26">
        <f t="shared" si="42"/>
        <v>0</v>
      </c>
      <c r="N299" s="9" t="str">
        <f t="shared" si="43"/>
        <v>NIE</v>
      </c>
      <c r="U299" s="17"/>
      <c r="X299" s="159">
        <f t="shared" si="44"/>
        <v>0</v>
      </c>
      <c r="Y299" s="7">
        <f t="shared" si="45"/>
        <v>0</v>
      </c>
      <c r="Z299" s="22">
        <f t="shared" si="46"/>
        <v>10.5</v>
      </c>
    </row>
    <row r="300" spans="1:26" ht="12.75" hidden="1">
      <c r="A300" s="12">
        <f>'Merytoryczna-TU WPIS DANE'!A302</f>
        <v>0</v>
      </c>
      <c r="B300" s="28">
        <f>'Merytoryczna-TU WPIS DANE'!B302</f>
        <v>0</v>
      </c>
      <c r="C300" s="12">
        <f>'Merytoryczna-TU WPIS DANE'!C302</f>
        <v>0</v>
      </c>
      <c r="D300" s="12">
        <f>'Merytoryczna-TU WPIS DANE'!D302</f>
        <v>0</v>
      </c>
      <c r="E300" s="12">
        <f>'Merytoryczna-TU WPIS DANE'!E302</f>
        <v>0</v>
      </c>
      <c r="F300" s="12">
        <f>'Merytoryczna-TU WPIS DANE'!F302</f>
        <v>0</v>
      </c>
      <c r="G300" s="13">
        <f>'Merytoryczna-TU WPIS DANE'!U302</f>
        <v>0</v>
      </c>
      <c r="H300" s="37">
        <f>'Merytoryczna-TU WPIS DANE'!H302</f>
        <v>1</v>
      </c>
      <c r="I300" s="12">
        <f>'Merytoryczna-TU WPIS DANE'!I302</f>
        <v>0</v>
      </c>
      <c r="J300" s="7">
        <v>35</v>
      </c>
      <c r="K300" s="18">
        <f t="shared" si="41"/>
        <v>0</v>
      </c>
      <c r="L300" s="25" t="str">
        <f t="shared" si="40"/>
        <v>NIE</v>
      </c>
      <c r="M300" s="26">
        <f t="shared" si="42"/>
        <v>0</v>
      </c>
      <c r="N300" s="9" t="str">
        <f t="shared" si="43"/>
        <v>NIE</v>
      </c>
      <c r="U300" s="17"/>
      <c r="X300" s="159">
        <f t="shared" si="44"/>
        <v>0</v>
      </c>
      <c r="Y300" s="7">
        <f t="shared" si="45"/>
        <v>0</v>
      </c>
      <c r="Z300" s="22">
        <f t="shared" si="46"/>
        <v>10.5</v>
      </c>
    </row>
    <row r="301" spans="1:26" ht="12.75" hidden="1">
      <c r="A301" s="12">
        <f>'Merytoryczna-TU WPIS DANE'!A303</f>
        <v>0</v>
      </c>
      <c r="B301" s="28">
        <f>'Merytoryczna-TU WPIS DANE'!B303</f>
        <v>0</v>
      </c>
      <c r="C301" s="12">
        <f>'Merytoryczna-TU WPIS DANE'!C303</f>
        <v>0</v>
      </c>
      <c r="D301" s="12">
        <f>'Merytoryczna-TU WPIS DANE'!D303</f>
        <v>0</v>
      </c>
      <c r="E301" s="12">
        <f>'Merytoryczna-TU WPIS DANE'!E303</f>
        <v>0</v>
      </c>
      <c r="F301" s="12">
        <f>'Merytoryczna-TU WPIS DANE'!F303</f>
        <v>0</v>
      </c>
      <c r="G301" s="13">
        <f>'Merytoryczna-TU WPIS DANE'!U303</f>
        <v>0</v>
      </c>
      <c r="H301" s="37">
        <f>'Merytoryczna-TU WPIS DANE'!H303</f>
        <v>1</v>
      </c>
      <c r="I301" s="12">
        <f>'Merytoryczna-TU WPIS DANE'!I303</f>
        <v>0</v>
      </c>
      <c r="J301" s="7">
        <v>35</v>
      </c>
      <c r="K301" s="18">
        <f t="shared" si="41"/>
        <v>0</v>
      </c>
      <c r="L301" s="25" t="str">
        <f t="shared" si="40"/>
        <v>NIE</v>
      </c>
      <c r="M301" s="26">
        <f t="shared" si="42"/>
        <v>0</v>
      </c>
      <c r="N301" s="9" t="str">
        <f t="shared" si="43"/>
        <v>NIE</v>
      </c>
      <c r="U301" s="17"/>
      <c r="X301" s="159">
        <f t="shared" si="44"/>
        <v>0</v>
      </c>
      <c r="Y301" s="7">
        <f t="shared" si="45"/>
        <v>0</v>
      </c>
      <c r="Z301" s="22">
        <f t="shared" si="46"/>
        <v>10.5</v>
      </c>
    </row>
    <row r="302" spans="1:26" ht="12.75" hidden="1">
      <c r="A302" s="12">
        <f>'Merytoryczna-TU WPIS DANE'!A304</f>
        <v>0</v>
      </c>
      <c r="B302" s="28">
        <f>'Merytoryczna-TU WPIS DANE'!B304</f>
        <v>0</v>
      </c>
      <c r="C302" s="12">
        <f>'Merytoryczna-TU WPIS DANE'!C304</f>
        <v>0</v>
      </c>
      <c r="D302" s="12">
        <f>'Merytoryczna-TU WPIS DANE'!D304</f>
        <v>0</v>
      </c>
      <c r="E302" s="12">
        <f>'Merytoryczna-TU WPIS DANE'!E304</f>
        <v>0</v>
      </c>
      <c r="F302" s="12">
        <f>'Merytoryczna-TU WPIS DANE'!F304</f>
        <v>0</v>
      </c>
      <c r="G302" s="13">
        <f>'Merytoryczna-TU WPIS DANE'!U304</f>
        <v>0</v>
      </c>
      <c r="H302" s="37">
        <f>'Merytoryczna-TU WPIS DANE'!H304</f>
        <v>1</v>
      </c>
      <c r="I302" s="12">
        <f>'Merytoryczna-TU WPIS DANE'!I304</f>
        <v>0</v>
      </c>
      <c r="J302" s="7">
        <v>35</v>
      </c>
      <c r="K302" s="18">
        <f t="shared" si="41"/>
        <v>0</v>
      </c>
      <c r="L302" s="25" t="str">
        <f t="shared" si="40"/>
        <v>NIE</v>
      </c>
      <c r="M302" s="26">
        <f t="shared" si="42"/>
        <v>0</v>
      </c>
      <c r="N302" s="9" t="str">
        <f t="shared" si="43"/>
        <v>NIE</v>
      </c>
      <c r="U302" s="17"/>
      <c r="X302" s="159">
        <f t="shared" si="44"/>
        <v>0</v>
      </c>
      <c r="Y302" s="7">
        <f t="shared" si="45"/>
        <v>0</v>
      </c>
      <c r="Z302" s="22">
        <f t="shared" si="46"/>
        <v>10.5</v>
      </c>
    </row>
    <row r="303" spans="1:26" ht="12.75" hidden="1">
      <c r="A303" s="12">
        <f>'Merytoryczna-TU WPIS DANE'!A305</f>
        <v>0</v>
      </c>
      <c r="B303" s="28">
        <f>'Merytoryczna-TU WPIS DANE'!B305</f>
        <v>0</v>
      </c>
      <c r="C303" s="12">
        <f>'Merytoryczna-TU WPIS DANE'!C305</f>
        <v>0</v>
      </c>
      <c r="D303" s="12">
        <f>'Merytoryczna-TU WPIS DANE'!D305</f>
        <v>0</v>
      </c>
      <c r="E303" s="12">
        <f>'Merytoryczna-TU WPIS DANE'!E305</f>
        <v>0</v>
      </c>
      <c r="F303" s="12">
        <f>'Merytoryczna-TU WPIS DANE'!F305</f>
        <v>0</v>
      </c>
      <c r="G303" s="13">
        <f>'Merytoryczna-TU WPIS DANE'!U305</f>
        <v>0</v>
      </c>
      <c r="H303" s="37">
        <f>'Merytoryczna-TU WPIS DANE'!H305</f>
        <v>1</v>
      </c>
      <c r="I303" s="12">
        <f>'Merytoryczna-TU WPIS DANE'!I305</f>
        <v>0</v>
      </c>
      <c r="J303" s="7">
        <v>35</v>
      </c>
      <c r="K303" s="18">
        <f t="shared" si="41"/>
        <v>0</v>
      </c>
      <c r="L303" s="25" t="str">
        <f t="shared" si="40"/>
        <v>NIE</v>
      </c>
      <c r="M303" s="26">
        <f t="shared" si="42"/>
        <v>0</v>
      </c>
      <c r="N303" s="9" t="str">
        <f t="shared" si="43"/>
        <v>NIE</v>
      </c>
      <c r="U303" s="17"/>
      <c r="X303" s="159">
        <f t="shared" si="44"/>
        <v>0</v>
      </c>
      <c r="Y303" s="7">
        <f t="shared" si="45"/>
        <v>0</v>
      </c>
      <c r="Z303" s="22">
        <f t="shared" si="46"/>
        <v>10.5</v>
      </c>
    </row>
    <row r="304" spans="1:26" ht="12.75" hidden="1">
      <c r="A304" s="12">
        <f>'Merytoryczna-TU WPIS DANE'!A306</f>
        <v>0</v>
      </c>
      <c r="B304" s="28">
        <f>'Merytoryczna-TU WPIS DANE'!B306</f>
        <v>0</v>
      </c>
      <c r="C304" s="12">
        <f>'Merytoryczna-TU WPIS DANE'!C306</f>
        <v>0</v>
      </c>
      <c r="D304" s="12">
        <f>'Merytoryczna-TU WPIS DANE'!D306</f>
        <v>0</v>
      </c>
      <c r="E304" s="12">
        <f>'Merytoryczna-TU WPIS DANE'!E306</f>
        <v>0</v>
      </c>
      <c r="F304" s="12">
        <f>'Merytoryczna-TU WPIS DANE'!F306</f>
        <v>0</v>
      </c>
      <c r="G304" s="13">
        <f>'Merytoryczna-TU WPIS DANE'!U306</f>
        <v>0</v>
      </c>
      <c r="H304" s="37">
        <f>'Merytoryczna-TU WPIS DANE'!H306</f>
        <v>1</v>
      </c>
      <c r="I304" s="12">
        <f>'Merytoryczna-TU WPIS DANE'!I306</f>
        <v>0</v>
      </c>
      <c r="J304" s="7">
        <v>35</v>
      </c>
      <c r="K304" s="18">
        <f t="shared" si="41"/>
        <v>0</v>
      </c>
      <c r="L304" s="25" t="str">
        <f t="shared" si="40"/>
        <v>NIE</v>
      </c>
      <c r="M304" s="26">
        <f t="shared" si="42"/>
        <v>0</v>
      </c>
      <c r="N304" s="9" t="str">
        <f t="shared" si="43"/>
        <v>NIE</v>
      </c>
      <c r="U304" s="17"/>
      <c r="X304" s="159">
        <f t="shared" si="44"/>
        <v>0</v>
      </c>
      <c r="Y304" s="7">
        <f t="shared" si="45"/>
        <v>0</v>
      </c>
      <c r="Z304" s="22">
        <f t="shared" si="46"/>
        <v>10.5</v>
      </c>
    </row>
    <row r="305" spans="1:26" ht="12.75" hidden="1">
      <c r="A305" s="12">
        <f>'Merytoryczna-TU WPIS DANE'!A307</f>
        <v>0</v>
      </c>
      <c r="B305" s="28">
        <f>'Merytoryczna-TU WPIS DANE'!B307</f>
        <v>0</v>
      </c>
      <c r="C305" s="12">
        <f>'Merytoryczna-TU WPIS DANE'!C307</f>
        <v>0</v>
      </c>
      <c r="D305" s="12">
        <f>'Merytoryczna-TU WPIS DANE'!D307</f>
        <v>0</v>
      </c>
      <c r="E305" s="12">
        <f>'Merytoryczna-TU WPIS DANE'!E307</f>
        <v>0</v>
      </c>
      <c r="F305" s="12">
        <f>'Merytoryczna-TU WPIS DANE'!F307</f>
        <v>0</v>
      </c>
      <c r="G305" s="13">
        <f>'Merytoryczna-TU WPIS DANE'!U307</f>
        <v>0</v>
      </c>
      <c r="H305" s="37">
        <f>'Merytoryczna-TU WPIS DANE'!H307</f>
        <v>1</v>
      </c>
      <c r="I305" s="12">
        <f>'Merytoryczna-TU WPIS DANE'!I307</f>
        <v>0</v>
      </c>
      <c r="J305" s="7">
        <v>35</v>
      </c>
      <c r="K305" s="18">
        <f t="shared" si="41"/>
        <v>0</v>
      </c>
      <c r="L305" s="25" t="str">
        <f t="shared" si="40"/>
        <v>NIE</v>
      </c>
      <c r="M305" s="26">
        <f t="shared" si="42"/>
        <v>0</v>
      </c>
      <c r="N305" s="9" t="str">
        <f t="shared" si="43"/>
        <v>NIE</v>
      </c>
      <c r="U305" s="17"/>
      <c r="X305" s="159">
        <f t="shared" si="44"/>
        <v>0</v>
      </c>
      <c r="Y305" s="7">
        <f t="shared" si="45"/>
        <v>0</v>
      </c>
      <c r="Z305" s="22">
        <f t="shared" si="46"/>
        <v>10.5</v>
      </c>
    </row>
    <row r="306" spans="1:26" ht="12.75" hidden="1">
      <c r="A306" s="12">
        <f>'Merytoryczna-TU WPIS DANE'!A308</f>
        <v>0</v>
      </c>
      <c r="B306" s="28">
        <f>'Merytoryczna-TU WPIS DANE'!B308</f>
        <v>0</v>
      </c>
      <c r="C306" s="12">
        <f>'Merytoryczna-TU WPIS DANE'!C308</f>
        <v>0</v>
      </c>
      <c r="D306" s="12">
        <f>'Merytoryczna-TU WPIS DANE'!D308</f>
        <v>0</v>
      </c>
      <c r="E306" s="12">
        <f>'Merytoryczna-TU WPIS DANE'!E308</f>
        <v>0</v>
      </c>
      <c r="F306" s="12">
        <f>'Merytoryczna-TU WPIS DANE'!F308</f>
        <v>0</v>
      </c>
      <c r="G306" s="13">
        <f>'Merytoryczna-TU WPIS DANE'!U308</f>
        <v>0</v>
      </c>
      <c r="H306" s="37">
        <f>'Merytoryczna-TU WPIS DANE'!H308</f>
        <v>1</v>
      </c>
      <c r="I306" s="12">
        <f>'Merytoryczna-TU WPIS DANE'!I308</f>
        <v>0</v>
      </c>
      <c r="J306" s="7">
        <v>35</v>
      </c>
      <c r="K306" s="18">
        <f t="shared" si="41"/>
        <v>0</v>
      </c>
      <c r="L306" s="25" t="str">
        <f t="shared" si="40"/>
        <v>NIE</v>
      </c>
      <c r="M306" s="26">
        <f t="shared" si="42"/>
        <v>0</v>
      </c>
      <c r="N306" s="9" t="str">
        <f t="shared" si="43"/>
        <v>NIE</v>
      </c>
      <c r="U306" s="17"/>
      <c r="X306" s="159">
        <f t="shared" si="44"/>
        <v>0</v>
      </c>
      <c r="Y306" s="7">
        <f t="shared" si="45"/>
        <v>0</v>
      </c>
      <c r="Z306" s="22">
        <f t="shared" si="46"/>
        <v>10.5</v>
      </c>
    </row>
    <row r="307" spans="1:26" ht="12.75" hidden="1">
      <c r="A307" s="12">
        <f>'Merytoryczna-TU WPIS DANE'!A309</f>
        <v>0</v>
      </c>
      <c r="B307" s="28">
        <f>'Merytoryczna-TU WPIS DANE'!B309</f>
        <v>0</v>
      </c>
      <c r="C307" s="12">
        <f>'Merytoryczna-TU WPIS DANE'!C309</f>
        <v>0</v>
      </c>
      <c r="D307" s="12">
        <f>'Merytoryczna-TU WPIS DANE'!D309</f>
        <v>0</v>
      </c>
      <c r="E307" s="12">
        <f>'Merytoryczna-TU WPIS DANE'!E309</f>
        <v>0</v>
      </c>
      <c r="F307" s="12">
        <f>'Merytoryczna-TU WPIS DANE'!F309</f>
        <v>0</v>
      </c>
      <c r="G307" s="13">
        <f>'Merytoryczna-TU WPIS DANE'!U309</f>
        <v>0</v>
      </c>
      <c r="H307" s="37">
        <f>'Merytoryczna-TU WPIS DANE'!H309</f>
        <v>1</v>
      </c>
      <c r="I307" s="12">
        <f>'Merytoryczna-TU WPIS DANE'!I309</f>
        <v>0</v>
      </c>
      <c r="J307" s="7">
        <v>35</v>
      </c>
      <c r="K307" s="18">
        <f t="shared" si="41"/>
        <v>0</v>
      </c>
      <c r="L307" s="25" t="str">
        <f t="shared" si="40"/>
        <v>NIE</v>
      </c>
      <c r="M307" s="26">
        <f t="shared" si="42"/>
        <v>0</v>
      </c>
      <c r="N307" s="9" t="str">
        <f t="shared" si="43"/>
        <v>NIE</v>
      </c>
      <c r="U307" s="17"/>
      <c r="X307" s="159">
        <f t="shared" si="44"/>
        <v>0</v>
      </c>
      <c r="Y307" s="7">
        <f t="shared" si="45"/>
        <v>0</v>
      </c>
      <c r="Z307" s="22">
        <f t="shared" si="46"/>
        <v>10.5</v>
      </c>
    </row>
    <row r="308" spans="1:26" ht="12.75" hidden="1">
      <c r="A308" s="12">
        <f>'Merytoryczna-TU WPIS DANE'!A310</f>
        <v>0</v>
      </c>
      <c r="B308" s="28">
        <f>'Merytoryczna-TU WPIS DANE'!B310</f>
        <v>0</v>
      </c>
      <c r="C308" s="12">
        <f>'Merytoryczna-TU WPIS DANE'!C310</f>
        <v>0</v>
      </c>
      <c r="D308" s="12">
        <f>'Merytoryczna-TU WPIS DANE'!D310</f>
        <v>0</v>
      </c>
      <c r="E308" s="12">
        <f>'Merytoryczna-TU WPIS DANE'!E310</f>
        <v>0</v>
      </c>
      <c r="F308" s="12">
        <f>'Merytoryczna-TU WPIS DANE'!F310</f>
        <v>0</v>
      </c>
      <c r="G308" s="13">
        <f>'Merytoryczna-TU WPIS DANE'!U310</f>
        <v>0</v>
      </c>
      <c r="H308" s="37">
        <f>'Merytoryczna-TU WPIS DANE'!H310</f>
        <v>1</v>
      </c>
      <c r="I308" s="12">
        <f>'Merytoryczna-TU WPIS DANE'!I310</f>
        <v>0</v>
      </c>
      <c r="J308" s="7">
        <v>35</v>
      </c>
      <c r="K308" s="18">
        <f t="shared" si="41"/>
        <v>0</v>
      </c>
      <c r="L308" s="25" t="str">
        <f t="shared" si="40"/>
        <v>NIE</v>
      </c>
      <c r="M308" s="26">
        <f t="shared" si="42"/>
        <v>0</v>
      </c>
      <c r="N308" s="9" t="str">
        <f t="shared" si="43"/>
        <v>NIE</v>
      </c>
      <c r="U308" s="17"/>
      <c r="X308" s="159">
        <f t="shared" si="44"/>
        <v>0</v>
      </c>
      <c r="Y308" s="7">
        <f t="shared" si="45"/>
        <v>0</v>
      </c>
      <c r="Z308" s="22">
        <f t="shared" si="46"/>
        <v>10.5</v>
      </c>
    </row>
    <row r="309" spans="1:26" ht="12.75" hidden="1">
      <c r="A309" s="12">
        <f>'Merytoryczna-TU WPIS DANE'!A311</f>
        <v>0</v>
      </c>
      <c r="B309" s="28">
        <f>'Merytoryczna-TU WPIS DANE'!B311</f>
        <v>0</v>
      </c>
      <c r="C309" s="12">
        <f>'Merytoryczna-TU WPIS DANE'!C311</f>
        <v>0</v>
      </c>
      <c r="D309" s="12">
        <f>'Merytoryczna-TU WPIS DANE'!D311</f>
        <v>0</v>
      </c>
      <c r="E309" s="12">
        <f>'Merytoryczna-TU WPIS DANE'!E311</f>
        <v>0</v>
      </c>
      <c r="F309" s="12">
        <f>'Merytoryczna-TU WPIS DANE'!F311</f>
        <v>0</v>
      </c>
      <c r="G309" s="13">
        <f>'Merytoryczna-TU WPIS DANE'!U311</f>
        <v>0</v>
      </c>
      <c r="H309" s="37">
        <f>'Merytoryczna-TU WPIS DANE'!H311</f>
        <v>1</v>
      </c>
      <c r="I309" s="12">
        <f>'Merytoryczna-TU WPIS DANE'!I311</f>
        <v>0</v>
      </c>
      <c r="J309" s="7">
        <v>35</v>
      </c>
      <c r="K309" s="18">
        <f t="shared" si="41"/>
        <v>0</v>
      </c>
      <c r="L309" s="25" t="str">
        <f t="shared" si="40"/>
        <v>NIE</v>
      </c>
      <c r="M309" s="26">
        <f t="shared" si="42"/>
        <v>0</v>
      </c>
      <c r="N309" s="9" t="str">
        <f t="shared" si="43"/>
        <v>NIE</v>
      </c>
      <c r="U309" s="17"/>
      <c r="X309" s="159">
        <f t="shared" si="44"/>
        <v>0</v>
      </c>
      <c r="Y309" s="7">
        <f t="shared" si="45"/>
        <v>0</v>
      </c>
      <c r="Z309" s="22">
        <f t="shared" si="46"/>
        <v>10.5</v>
      </c>
    </row>
    <row r="310" spans="1:26" ht="12.75" hidden="1">
      <c r="A310" s="12">
        <f>'Merytoryczna-TU WPIS DANE'!A312</f>
        <v>0</v>
      </c>
      <c r="B310" s="28">
        <f>'Merytoryczna-TU WPIS DANE'!B312</f>
        <v>0</v>
      </c>
      <c r="C310" s="12">
        <f>'Merytoryczna-TU WPIS DANE'!C312</f>
        <v>0</v>
      </c>
      <c r="D310" s="12">
        <f>'Merytoryczna-TU WPIS DANE'!D312</f>
        <v>0</v>
      </c>
      <c r="E310" s="12">
        <f>'Merytoryczna-TU WPIS DANE'!E312</f>
        <v>0</v>
      </c>
      <c r="F310" s="12">
        <f>'Merytoryczna-TU WPIS DANE'!F312</f>
        <v>0</v>
      </c>
      <c r="G310" s="13">
        <f>'Merytoryczna-TU WPIS DANE'!U312</f>
        <v>0</v>
      </c>
      <c r="H310" s="37">
        <f>'Merytoryczna-TU WPIS DANE'!H312</f>
        <v>1</v>
      </c>
      <c r="I310" s="12">
        <f>'Merytoryczna-TU WPIS DANE'!I312</f>
        <v>0</v>
      </c>
      <c r="J310" s="7">
        <v>35</v>
      </c>
      <c r="K310" s="18">
        <f t="shared" si="41"/>
        <v>0</v>
      </c>
      <c r="L310" s="25" t="str">
        <f t="shared" si="40"/>
        <v>NIE</v>
      </c>
      <c r="M310" s="26">
        <f t="shared" si="42"/>
        <v>0</v>
      </c>
      <c r="N310" s="9" t="str">
        <f t="shared" si="43"/>
        <v>NIE</v>
      </c>
      <c r="U310" s="17"/>
      <c r="X310" s="159">
        <f t="shared" si="44"/>
        <v>0</v>
      </c>
      <c r="Y310" s="7">
        <f t="shared" si="45"/>
        <v>0</v>
      </c>
      <c r="Z310" s="22">
        <f t="shared" si="46"/>
        <v>10.5</v>
      </c>
    </row>
    <row r="311" spans="1:26" ht="12.75" hidden="1">
      <c r="A311" s="12">
        <f>'Merytoryczna-TU WPIS DANE'!A313</f>
        <v>0</v>
      </c>
      <c r="B311" s="28">
        <f>'Merytoryczna-TU WPIS DANE'!B313</f>
        <v>0</v>
      </c>
      <c r="C311" s="12">
        <f>'Merytoryczna-TU WPIS DANE'!C313</f>
        <v>0</v>
      </c>
      <c r="D311" s="12">
        <f>'Merytoryczna-TU WPIS DANE'!D313</f>
        <v>0</v>
      </c>
      <c r="E311" s="12">
        <f>'Merytoryczna-TU WPIS DANE'!E313</f>
        <v>0</v>
      </c>
      <c r="F311" s="12">
        <f>'Merytoryczna-TU WPIS DANE'!F313</f>
        <v>0</v>
      </c>
      <c r="G311" s="13">
        <f>'Merytoryczna-TU WPIS DANE'!U313</f>
        <v>0</v>
      </c>
      <c r="H311" s="37">
        <f>'Merytoryczna-TU WPIS DANE'!H313</f>
        <v>1</v>
      </c>
      <c r="I311" s="12">
        <f>'Merytoryczna-TU WPIS DANE'!I313</f>
        <v>0</v>
      </c>
      <c r="J311" s="7">
        <v>35</v>
      </c>
      <c r="K311" s="18">
        <f t="shared" si="41"/>
        <v>0</v>
      </c>
      <c r="L311" s="25" t="str">
        <f t="shared" si="40"/>
        <v>NIE</v>
      </c>
      <c r="M311" s="26">
        <f t="shared" si="42"/>
        <v>0</v>
      </c>
      <c r="N311" s="9" t="str">
        <f t="shared" si="43"/>
        <v>NIE</v>
      </c>
      <c r="U311" s="17"/>
      <c r="X311" s="159">
        <f t="shared" si="44"/>
        <v>0</v>
      </c>
      <c r="Y311" s="7">
        <f t="shared" si="45"/>
        <v>0</v>
      </c>
      <c r="Z311" s="22">
        <f t="shared" si="46"/>
        <v>10.5</v>
      </c>
    </row>
    <row r="312" spans="1:26" ht="12.75" hidden="1">
      <c r="A312" s="12">
        <f>'Merytoryczna-TU WPIS DANE'!A314</f>
        <v>0</v>
      </c>
      <c r="B312" s="28">
        <f>'Merytoryczna-TU WPIS DANE'!B314</f>
        <v>0</v>
      </c>
      <c r="C312" s="12">
        <f>'Merytoryczna-TU WPIS DANE'!C314</f>
        <v>0</v>
      </c>
      <c r="D312" s="12">
        <f>'Merytoryczna-TU WPIS DANE'!D314</f>
        <v>0</v>
      </c>
      <c r="E312" s="12">
        <f>'Merytoryczna-TU WPIS DANE'!E314</f>
        <v>0</v>
      </c>
      <c r="F312" s="12">
        <f>'Merytoryczna-TU WPIS DANE'!F314</f>
        <v>0</v>
      </c>
      <c r="G312" s="13">
        <f>'Merytoryczna-TU WPIS DANE'!U314</f>
        <v>0</v>
      </c>
      <c r="H312" s="37">
        <f>'Merytoryczna-TU WPIS DANE'!H314</f>
        <v>1</v>
      </c>
      <c r="I312" s="12">
        <f>'Merytoryczna-TU WPIS DANE'!I314</f>
        <v>0</v>
      </c>
      <c r="J312" s="7">
        <v>35</v>
      </c>
      <c r="K312" s="18">
        <f t="shared" si="41"/>
        <v>0</v>
      </c>
      <c r="L312" s="25" t="str">
        <f t="shared" si="40"/>
        <v>NIE</v>
      </c>
      <c r="M312" s="26">
        <f t="shared" si="42"/>
        <v>0</v>
      </c>
      <c r="N312" s="9" t="str">
        <f t="shared" si="43"/>
        <v>NIE</v>
      </c>
      <c r="U312" s="17"/>
      <c r="X312" s="159">
        <f t="shared" si="44"/>
        <v>0</v>
      </c>
      <c r="Y312" s="7">
        <f t="shared" si="45"/>
        <v>0</v>
      </c>
      <c r="Z312" s="22">
        <f t="shared" si="46"/>
        <v>10.5</v>
      </c>
    </row>
    <row r="313" spans="1:26" ht="12.75" hidden="1">
      <c r="A313" s="12">
        <f>'Merytoryczna-TU WPIS DANE'!A315</f>
        <v>0</v>
      </c>
      <c r="B313" s="28">
        <f>'Merytoryczna-TU WPIS DANE'!B315</f>
        <v>0</v>
      </c>
      <c r="C313" s="12">
        <f>'Merytoryczna-TU WPIS DANE'!C315</f>
        <v>0</v>
      </c>
      <c r="D313" s="12">
        <f>'Merytoryczna-TU WPIS DANE'!D315</f>
        <v>0</v>
      </c>
      <c r="E313" s="12">
        <f>'Merytoryczna-TU WPIS DANE'!E315</f>
        <v>0</v>
      </c>
      <c r="F313" s="12">
        <f>'Merytoryczna-TU WPIS DANE'!F315</f>
        <v>0</v>
      </c>
      <c r="G313" s="13">
        <f>'Merytoryczna-TU WPIS DANE'!U315</f>
        <v>0</v>
      </c>
      <c r="H313" s="37">
        <f>'Merytoryczna-TU WPIS DANE'!H315</f>
        <v>1</v>
      </c>
      <c r="I313" s="12">
        <f>'Merytoryczna-TU WPIS DANE'!I315</f>
        <v>0</v>
      </c>
      <c r="J313" s="7">
        <v>35</v>
      </c>
      <c r="K313" s="18">
        <f t="shared" si="41"/>
        <v>0</v>
      </c>
      <c r="L313" s="25" t="str">
        <f t="shared" si="40"/>
        <v>NIE</v>
      </c>
      <c r="M313" s="26">
        <f t="shared" si="42"/>
        <v>0</v>
      </c>
      <c r="N313" s="9" t="str">
        <f t="shared" si="43"/>
        <v>NIE</v>
      </c>
      <c r="U313" s="17"/>
      <c r="X313" s="159">
        <f t="shared" si="44"/>
        <v>0</v>
      </c>
      <c r="Y313" s="7">
        <f t="shared" si="45"/>
        <v>0</v>
      </c>
      <c r="Z313" s="22">
        <f t="shared" si="46"/>
        <v>10.5</v>
      </c>
    </row>
    <row r="314" spans="1:26" ht="12.75" hidden="1">
      <c r="A314" s="12">
        <f>'Merytoryczna-TU WPIS DANE'!A316</f>
        <v>0</v>
      </c>
      <c r="B314" s="28">
        <f>'Merytoryczna-TU WPIS DANE'!B316</f>
        <v>0</v>
      </c>
      <c r="C314" s="12">
        <f>'Merytoryczna-TU WPIS DANE'!C316</f>
        <v>0</v>
      </c>
      <c r="D314" s="12">
        <f>'Merytoryczna-TU WPIS DANE'!D316</f>
        <v>0</v>
      </c>
      <c r="E314" s="12">
        <f>'Merytoryczna-TU WPIS DANE'!E316</f>
        <v>0</v>
      </c>
      <c r="F314" s="12">
        <f>'Merytoryczna-TU WPIS DANE'!F316</f>
        <v>0</v>
      </c>
      <c r="G314" s="13">
        <f>'Merytoryczna-TU WPIS DANE'!U316</f>
        <v>0</v>
      </c>
      <c r="H314" s="37">
        <f>'Merytoryczna-TU WPIS DANE'!H316</f>
        <v>1</v>
      </c>
      <c r="I314" s="12">
        <f>'Merytoryczna-TU WPIS DANE'!I316</f>
        <v>0</v>
      </c>
      <c r="J314" s="7">
        <v>35</v>
      </c>
      <c r="K314" s="18">
        <f t="shared" si="41"/>
        <v>0</v>
      </c>
      <c r="L314" s="25" t="str">
        <f t="shared" si="40"/>
        <v>NIE</v>
      </c>
      <c r="M314" s="26">
        <f t="shared" si="42"/>
        <v>0</v>
      </c>
      <c r="N314" s="9" t="str">
        <f t="shared" si="43"/>
        <v>NIE</v>
      </c>
      <c r="U314" s="17"/>
      <c r="X314" s="159">
        <f t="shared" si="44"/>
        <v>0</v>
      </c>
      <c r="Y314" s="7">
        <f t="shared" si="45"/>
        <v>0</v>
      </c>
      <c r="Z314" s="22">
        <f t="shared" si="46"/>
        <v>10.5</v>
      </c>
    </row>
    <row r="315" spans="1:26" ht="12.75" hidden="1">
      <c r="A315" s="12">
        <f>'Merytoryczna-TU WPIS DANE'!A317</f>
        <v>0</v>
      </c>
      <c r="B315" s="28">
        <f>'Merytoryczna-TU WPIS DANE'!B317</f>
        <v>0</v>
      </c>
      <c r="C315" s="12">
        <f>'Merytoryczna-TU WPIS DANE'!C317</f>
        <v>0</v>
      </c>
      <c r="D315" s="12">
        <f>'Merytoryczna-TU WPIS DANE'!D317</f>
        <v>0</v>
      </c>
      <c r="E315" s="12">
        <f>'Merytoryczna-TU WPIS DANE'!E317</f>
        <v>0</v>
      </c>
      <c r="F315" s="12">
        <f>'Merytoryczna-TU WPIS DANE'!F317</f>
        <v>0</v>
      </c>
      <c r="G315" s="13">
        <f>'Merytoryczna-TU WPIS DANE'!U317</f>
        <v>0</v>
      </c>
      <c r="H315" s="37">
        <f>'Merytoryczna-TU WPIS DANE'!H317</f>
        <v>1</v>
      </c>
      <c r="I315" s="12">
        <f>'Merytoryczna-TU WPIS DANE'!I317</f>
        <v>0</v>
      </c>
      <c r="J315" s="7">
        <v>35</v>
      </c>
      <c r="K315" s="18">
        <f t="shared" si="41"/>
        <v>0</v>
      </c>
      <c r="L315" s="25" t="str">
        <f t="shared" si="40"/>
        <v>NIE</v>
      </c>
      <c r="M315" s="26">
        <f t="shared" si="42"/>
        <v>0</v>
      </c>
      <c r="N315" s="9" t="str">
        <f t="shared" si="43"/>
        <v>NIE</v>
      </c>
      <c r="U315" s="17"/>
      <c r="X315" s="159">
        <f t="shared" si="44"/>
        <v>0</v>
      </c>
      <c r="Y315" s="7">
        <f t="shared" si="45"/>
        <v>0</v>
      </c>
      <c r="Z315" s="22">
        <f t="shared" si="46"/>
        <v>10.5</v>
      </c>
    </row>
    <row r="316" spans="1:26" ht="12.75" hidden="1">
      <c r="A316" s="12">
        <f>'Merytoryczna-TU WPIS DANE'!A318</f>
        <v>0</v>
      </c>
      <c r="B316" s="28">
        <f>'Merytoryczna-TU WPIS DANE'!B318</f>
        <v>0</v>
      </c>
      <c r="C316" s="12">
        <f>'Merytoryczna-TU WPIS DANE'!C318</f>
        <v>0</v>
      </c>
      <c r="D316" s="12">
        <f>'Merytoryczna-TU WPIS DANE'!D318</f>
        <v>0</v>
      </c>
      <c r="E316" s="12">
        <f>'Merytoryczna-TU WPIS DANE'!E318</f>
        <v>0</v>
      </c>
      <c r="F316" s="12">
        <f>'Merytoryczna-TU WPIS DANE'!F318</f>
        <v>0</v>
      </c>
      <c r="G316" s="13">
        <f>'Merytoryczna-TU WPIS DANE'!U318</f>
        <v>0</v>
      </c>
      <c r="H316" s="37">
        <f>'Merytoryczna-TU WPIS DANE'!H318</f>
        <v>1</v>
      </c>
      <c r="I316" s="12">
        <f>'Merytoryczna-TU WPIS DANE'!I318</f>
        <v>0</v>
      </c>
      <c r="J316" s="7">
        <v>35</v>
      </c>
      <c r="K316" s="18">
        <f t="shared" si="41"/>
        <v>0</v>
      </c>
      <c r="L316" s="25" t="str">
        <f t="shared" si="40"/>
        <v>NIE</v>
      </c>
      <c r="M316" s="26">
        <f t="shared" si="42"/>
        <v>0</v>
      </c>
      <c r="N316" s="9" t="str">
        <f t="shared" si="43"/>
        <v>NIE</v>
      </c>
      <c r="U316" s="17"/>
      <c r="X316" s="159">
        <f t="shared" si="44"/>
        <v>0</v>
      </c>
      <c r="Y316" s="7">
        <f t="shared" si="45"/>
        <v>0</v>
      </c>
      <c r="Z316" s="22">
        <f t="shared" si="46"/>
        <v>10.5</v>
      </c>
    </row>
    <row r="317" spans="1:26" ht="12.75" hidden="1">
      <c r="A317" s="12">
        <f>'Merytoryczna-TU WPIS DANE'!A319</f>
        <v>0</v>
      </c>
      <c r="B317" s="28">
        <f>'Merytoryczna-TU WPIS DANE'!B319</f>
        <v>0</v>
      </c>
      <c r="C317" s="12">
        <f>'Merytoryczna-TU WPIS DANE'!C319</f>
        <v>0</v>
      </c>
      <c r="D317" s="12">
        <f>'Merytoryczna-TU WPIS DANE'!D319</f>
        <v>0</v>
      </c>
      <c r="E317" s="12">
        <f>'Merytoryczna-TU WPIS DANE'!E319</f>
        <v>0</v>
      </c>
      <c r="F317" s="12">
        <f>'Merytoryczna-TU WPIS DANE'!F319</f>
        <v>0</v>
      </c>
      <c r="G317" s="13">
        <f>'Merytoryczna-TU WPIS DANE'!U319</f>
        <v>0</v>
      </c>
      <c r="H317" s="37">
        <f>'Merytoryczna-TU WPIS DANE'!H319</f>
        <v>1</v>
      </c>
      <c r="I317" s="12">
        <f>'Merytoryczna-TU WPIS DANE'!I319</f>
        <v>0</v>
      </c>
      <c r="J317" s="7">
        <v>35</v>
      </c>
      <c r="K317" s="18">
        <f t="shared" si="41"/>
        <v>0</v>
      </c>
      <c r="L317" s="25" t="str">
        <f t="shared" si="40"/>
        <v>NIE</v>
      </c>
      <c r="M317" s="26">
        <f t="shared" si="42"/>
        <v>0</v>
      </c>
      <c r="N317" s="9" t="str">
        <f t="shared" si="43"/>
        <v>NIE</v>
      </c>
      <c r="U317" s="17"/>
      <c r="X317" s="159">
        <f t="shared" si="44"/>
        <v>0</v>
      </c>
      <c r="Y317" s="7">
        <f t="shared" si="45"/>
        <v>0</v>
      </c>
      <c r="Z317" s="22">
        <f t="shared" si="46"/>
        <v>10.5</v>
      </c>
    </row>
    <row r="318" spans="1:26" ht="12.75" hidden="1">
      <c r="A318" s="12">
        <f>'Merytoryczna-TU WPIS DANE'!A320</f>
        <v>0</v>
      </c>
      <c r="B318" s="28">
        <f>'Merytoryczna-TU WPIS DANE'!B320</f>
        <v>0</v>
      </c>
      <c r="C318" s="12">
        <f>'Merytoryczna-TU WPIS DANE'!C320</f>
        <v>0</v>
      </c>
      <c r="D318" s="12">
        <f>'Merytoryczna-TU WPIS DANE'!D320</f>
        <v>0</v>
      </c>
      <c r="E318" s="12">
        <f>'Merytoryczna-TU WPIS DANE'!E320</f>
        <v>0</v>
      </c>
      <c r="F318" s="12">
        <f>'Merytoryczna-TU WPIS DANE'!F320</f>
        <v>0</v>
      </c>
      <c r="G318" s="13">
        <f>'Merytoryczna-TU WPIS DANE'!U320</f>
        <v>0</v>
      </c>
      <c r="H318" s="37">
        <f>'Merytoryczna-TU WPIS DANE'!H320</f>
        <v>1</v>
      </c>
      <c r="I318" s="12">
        <f>'Merytoryczna-TU WPIS DANE'!I320</f>
        <v>0</v>
      </c>
      <c r="J318" s="7">
        <v>35</v>
      </c>
      <c r="K318" s="18">
        <f t="shared" si="41"/>
        <v>0</v>
      </c>
      <c r="L318" s="25" t="str">
        <f t="shared" si="40"/>
        <v>NIE</v>
      </c>
      <c r="M318" s="26">
        <f t="shared" si="42"/>
        <v>0</v>
      </c>
      <c r="N318" s="9" t="str">
        <f t="shared" si="43"/>
        <v>NIE</v>
      </c>
      <c r="U318" s="17"/>
      <c r="X318" s="159">
        <f t="shared" si="44"/>
        <v>0</v>
      </c>
      <c r="Y318" s="7">
        <f t="shared" si="45"/>
        <v>0</v>
      </c>
      <c r="Z318" s="22">
        <f t="shared" si="46"/>
        <v>10.5</v>
      </c>
    </row>
    <row r="319" spans="1:26" ht="12.75" hidden="1">
      <c r="A319" s="12">
        <f>'Merytoryczna-TU WPIS DANE'!A321</f>
        <v>0</v>
      </c>
      <c r="B319" s="28">
        <f>'Merytoryczna-TU WPIS DANE'!B321</f>
        <v>0</v>
      </c>
      <c r="C319" s="12">
        <f>'Merytoryczna-TU WPIS DANE'!C321</f>
        <v>0</v>
      </c>
      <c r="D319" s="12">
        <f>'Merytoryczna-TU WPIS DANE'!D321</f>
        <v>0</v>
      </c>
      <c r="E319" s="12">
        <f>'Merytoryczna-TU WPIS DANE'!E321</f>
        <v>0</v>
      </c>
      <c r="F319" s="12">
        <f>'Merytoryczna-TU WPIS DANE'!F321</f>
        <v>0</v>
      </c>
      <c r="G319" s="13">
        <f>'Merytoryczna-TU WPIS DANE'!U321</f>
        <v>0</v>
      </c>
      <c r="H319" s="37">
        <f>'Merytoryczna-TU WPIS DANE'!H321</f>
        <v>1</v>
      </c>
      <c r="I319" s="12">
        <f>'Merytoryczna-TU WPIS DANE'!I321</f>
        <v>0</v>
      </c>
      <c r="J319" s="7">
        <v>35</v>
      </c>
      <c r="K319" s="18">
        <f t="shared" si="41"/>
        <v>0</v>
      </c>
      <c r="L319" s="25" t="str">
        <f t="shared" si="40"/>
        <v>NIE</v>
      </c>
      <c r="M319" s="26">
        <f t="shared" si="42"/>
        <v>0</v>
      </c>
      <c r="N319" s="9" t="str">
        <f t="shared" si="43"/>
        <v>NIE</v>
      </c>
      <c r="U319" s="17"/>
      <c r="X319" s="159">
        <f t="shared" si="44"/>
        <v>0</v>
      </c>
      <c r="Y319" s="7">
        <f t="shared" si="45"/>
        <v>0</v>
      </c>
      <c r="Z319" s="22">
        <f t="shared" si="46"/>
        <v>10.5</v>
      </c>
    </row>
    <row r="320" spans="1:26" ht="12.75" hidden="1">
      <c r="A320" s="12">
        <f>'Merytoryczna-TU WPIS DANE'!A322</f>
        <v>0</v>
      </c>
      <c r="B320" s="28">
        <f>'Merytoryczna-TU WPIS DANE'!B322</f>
        <v>0</v>
      </c>
      <c r="C320" s="12">
        <f>'Merytoryczna-TU WPIS DANE'!C322</f>
        <v>0</v>
      </c>
      <c r="D320" s="12">
        <f>'Merytoryczna-TU WPIS DANE'!D322</f>
        <v>0</v>
      </c>
      <c r="E320" s="12">
        <f>'Merytoryczna-TU WPIS DANE'!E322</f>
        <v>0</v>
      </c>
      <c r="F320" s="12">
        <f>'Merytoryczna-TU WPIS DANE'!F322</f>
        <v>0</v>
      </c>
      <c r="G320" s="13">
        <f>'Merytoryczna-TU WPIS DANE'!U322</f>
        <v>0</v>
      </c>
      <c r="H320" s="37">
        <f>'Merytoryczna-TU WPIS DANE'!H322</f>
        <v>1</v>
      </c>
      <c r="I320" s="12">
        <f>'Merytoryczna-TU WPIS DANE'!I322</f>
        <v>0</v>
      </c>
      <c r="J320" s="7">
        <v>35</v>
      </c>
      <c r="K320" s="18">
        <f t="shared" si="41"/>
        <v>0</v>
      </c>
      <c r="L320" s="25" t="str">
        <f t="shared" si="40"/>
        <v>NIE</v>
      </c>
      <c r="M320" s="26">
        <f t="shared" si="42"/>
        <v>0</v>
      </c>
      <c r="N320" s="9" t="str">
        <f t="shared" si="43"/>
        <v>NIE</v>
      </c>
      <c r="U320" s="17"/>
      <c r="X320" s="159">
        <f t="shared" si="44"/>
        <v>0</v>
      </c>
      <c r="Y320" s="7">
        <f t="shared" si="45"/>
        <v>0</v>
      </c>
      <c r="Z320" s="22">
        <f t="shared" si="46"/>
        <v>10.5</v>
      </c>
    </row>
    <row r="321" spans="1:26" ht="12.75" hidden="1">
      <c r="A321" s="12">
        <f>'Merytoryczna-TU WPIS DANE'!A323</f>
        <v>0</v>
      </c>
      <c r="B321" s="28">
        <f>'Merytoryczna-TU WPIS DANE'!B323</f>
        <v>0</v>
      </c>
      <c r="C321" s="12">
        <f>'Merytoryczna-TU WPIS DANE'!C323</f>
        <v>0</v>
      </c>
      <c r="D321" s="12">
        <f>'Merytoryczna-TU WPIS DANE'!D323</f>
        <v>0</v>
      </c>
      <c r="E321" s="12">
        <f>'Merytoryczna-TU WPIS DANE'!E323</f>
        <v>0</v>
      </c>
      <c r="F321" s="12">
        <f>'Merytoryczna-TU WPIS DANE'!F323</f>
        <v>0</v>
      </c>
      <c r="G321" s="13">
        <f>'Merytoryczna-TU WPIS DANE'!U323</f>
        <v>0</v>
      </c>
      <c r="H321" s="37">
        <f>'Merytoryczna-TU WPIS DANE'!H323</f>
        <v>1</v>
      </c>
      <c r="I321" s="12">
        <f>'Merytoryczna-TU WPIS DANE'!I323</f>
        <v>0</v>
      </c>
      <c r="J321" s="7">
        <v>35</v>
      </c>
      <c r="K321" s="18">
        <f t="shared" si="41"/>
        <v>0</v>
      </c>
      <c r="L321" s="25" t="str">
        <f t="shared" si="40"/>
        <v>NIE</v>
      </c>
      <c r="M321" s="26">
        <f t="shared" si="42"/>
        <v>0</v>
      </c>
      <c r="N321" s="9" t="str">
        <f t="shared" si="43"/>
        <v>NIE</v>
      </c>
      <c r="U321" s="17"/>
      <c r="X321" s="159">
        <f t="shared" si="44"/>
        <v>0</v>
      </c>
      <c r="Y321" s="7">
        <f t="shared" si="45"/>
        <v>0</v>
      </c>
      <c r="Z321" s="22">
        <f t="shared" si="46"/>
        <v>10.5</v>
      </c>
    </row>
    <row r="322" spans="1:26" ht="12.75" hidden="1">
      <c r="A322" s="12">
        <f>'Merytoryczna-TU WPIS DANE'!A324</f>
        <v>0</v>
      </c>
      <c r="B322" s="28">
        <f>'Merytoryczna-TU WPIS DANE'!B324</f>
        <v>0</v>
      </c>
      <c r="C322" s="12">
        <f>'Merytoryczna-TU WPIS DANE'!C324</f>
        <v>0</v>
      </c>
      <c r="D322" s="12">
        <f>'Merytoryczna-TU WPIS DANE'!D324</f>
        <v>0</v>
      </c>
      <c r="E322" s="12">
        <f>'Merytoryczna-TU WPIS DANE'!E324</f>
        <v>0</v>
      </c>
      <c r="F322" s="12">
        <f>'Merytoryczna-TU WPIS DANE'!F324</f>
        <v>0</v>
      </c>
      <c r="G322" s="13">
        <f>'Merytoryczna-TU WPIS DANE'!U324</f>
        <v>0</v>
      </c>
      <c r="H322" s="37">
        <f>'Merytoryczna-TU WPIS DANE'!H324</f>
        <v>1</v>
      </c>
      <c r="I322" s="12">
        <f>'Merytoryczna-TU WPIS DANE'!I324</f>
        <v>0</v>
      </c>
      <c r="J322" s="7">
        <v>35</v>
      </c>
      <c r="K322" s="18">
        <f t="shared" si="41"/>
        <v>0</v>
      </c>
      <c r="L322" s="25" t="str">
        <f t="shared" si="40"/>
        <v>NIE</v>
      </c>
      <c r="M322" s="26">
        <f t="shared" si="42"/>
        <v>0</v>
      </c>
      <c r="N322" s="9" t="str">
        <f t="shared" si="43"/>
        <v>NIE</v>
      </c>
      <c r="U322" s="17"/>
      <c r="X322" s="159">
        <f t="shared" si="44"/>
        <v>0</v>
      </c>
      <c r="Y322" s="7">
        <f t="shared" si="45"/>
        <v>0</v>
      </c>
      <c r="Z322" s="22">
        <f t="shared" si="46"/>
        <v>10.5</v>
      </c>
    </row>
    <row r="323" spans="1:26" ht="12.75" hidden="1">
      <c r="A323" s="12">
        <f>'Merytoryczna-TU WPIS DANE'!A325</f>
        <v>0</v>
      </c>
      <c r="B323" s="28">
        <f>'Merytoryczna-TU WPIS DANE'!B325</f>
        <v>0</v>
      </c>
      <c r="C323" s="12">
        <f>'Merytoryczna-TU WPIS DANE'!C325</f>
        <v>0</v>
      </c>
      <c r="D323" s="12">
        <f>'Merytoryczna-TU WPIS DANE'!D325</f>
        <v>0</v>
      </c>
      <c r="E323" s="12">
        <f>'Merytoryczna-TU WPIS DANE'!E325</f>
        <v>0</v>
      </c>
      <c r="F323" s="12">
        <f>'Merytoryczna-TU WPIS DANE'!F325</f>
        <v>0</v>
      </c>
      <c r="G323" s="13">
        <f>'Merytoryczna-TU WPIS DANE'!U325</f>
        <v>0</v>
      </c>
      <c r="H323" s="37">
        <f>'Merytoryczna-TU WPIS DANE'!H325</f>
        <v>1</v>
      </c>
      <c r="I323" s="12">
        <f>'Merytoryczna-TU WPIS DANE'!I325</f>
        <v>0</v>
      </c>
      <c r="J323" s="7">
        <v>35</v>
      </c>
      <c r="K323" s="18">
        <f t="shared" si="41"/>
        <v>0</v>
      </c>
      <c r="L323" s="25" t="str">
        <f t="shared" si="40"/>
        <v>NIE</v>
      </c>
      <c r="M323" s="26">
        <f t="shared" si="42"/>
        <v>0</v>
      </c>
      <c r="N323" s="9" t="str">
        <f t="shared" si="43"/>
        <v>NIE</v>
      </c>
      <c r="U323" s="17"/>
      <c r="X323" s="159">
        <f t="shared" si="44"/>
        <v>0</v>
      </c>
      <c r="Y323" s="7">
        <f t="shared" si="45"/>
        <v>0</v>
      </c>
      <c r="Z323" s="22">
        <f t="shared" si="46"/>
        <v>10.5</v>
      </c>
    </row>
    <row r="324" spans="1:26" ht="12.75" hidden="1">
      <c r="A324" s="12">
        <f>'Merytoryczna-TU WPIS DANE'!A326</f>
        <v>0</v>
      </c>
      <c r="B324" s="28">
        <f>'Merytoryczna-TU WPIS DANE'!B326</f>
        <v>0</v>
      </c>
      <c r="C324" s="12">
        <f>'Merytoryczna-TU WPIS DANE'!C326</f>
        <v>0</v>
      </c>
      <c r="D324" s="12">
        <f>'Merytoryczna-TU WPIS DANE'!D326</f>
        <v>0</v>
      </c>
      <c r="E324" s="12">
        <f>'Merytoryczna-TU WPIS DANE'!E326</f>
        <v>0</v>
      </c>
      <c r="F324" s="12">
        <f>'Merytoryczna-TU WPIS DANE'!F326</f>
        <v>0</v>
      </c>
      <c r="G324" s="13">
        <f>'Merytoryczna-TU WPIS DANE'!U326</f>
        <v>0</v>
      </c>
      <c r="H324" s="37">
        <f>'Merytoryczna-TU WPIS DANE'!H326</f>
        <v>1</v>
      </c>
      <c r="I324" s="12">
        <f>'Merytoryczna-TU WPIS DANE'!I326</f>
        <v>0</v>
      </c>
      <c r="J324" s="7">
        <v>35</v>
      </c>
      <c r="K324" s="18">
        <f t="shared" si="41"/>
        <v>0</v>
      </c>
      <c r="L324" s="25" t="str">
        <f t="shared" si="40"/>
        <v>NIE</v>
      </c>
      <c r="M324" s="26">
        <f t="shared" si="42"/>
        <v>0</v>
      </c>
      <c r="N324" s="9" t="str">
        <f t="shared" si="43"/>
        <v>NIE</v>
      </c>
      <c r="U324" s="17"/>
      <c r="X324" s="159">
        <f t="shared" si="44"/>
        <v>0</v>
      </c>
      <c r="Y324" s="7">
        <f t="shared" si="45"/>
        <v>0</v>
      </c>
      <c r="Z324" s="22">
        <f t="shared" si="46"/>
        <v>10.5</v>
      </c>
    </row>
    <row r="325" spans="1:26" ht="12.75" hidden="1">
      <c r="A325" s="12">
        <f>'Merytoryczna-TU WPIS DANE'!A327</f>
        <v>0</v>
      </c>
      <c r="B325" s="28">
        <f>'Merytoryczna-TU WPIS DANE'!B327</f>
        <v>0</v>
      </c>
      <c r="C325" s="12">
        <f>'Merytoryczna-TU WPIS DANE'!C327</f>
        <v>0</v>
      </c>
      <c r="D325" s="12">
        <f>'Merytoryczna-TU WPIS DANE'!D327</f>
        <v>0</v>
      </c>
      <c r="E325" s="12">
        <f>'Merytoryczna-TU WPIS DANE'!E327</f>
        <v>0</v>
      </c>
      <c r="F325" s="12">
        <f>'Merytoryczna-TU WPIS DANE'!F327</f>
        <v>0</v>
      </c>
      <c r="G325" s="13">
        <f>'Merytoryczna-TU WPIS DANE'!U327</f>
        <v>0</v>
      </c>
      <c r="H325" s="37">
        <f>'Merytoryczna-TU WPIS DANE'!H327</f>
        <v>1</v>
      </c>
      <c r="I325" s="12">
        <f>'Merytoryczna-TU WPIS DANE'!I327</f>
        <v>0</v>
      </c>
      <c r="J325" s="7">
        <v>35</v>
      </c>
      <c r="K325" s="18">
        <f t="shared" si="41"/>
        <v>0</v>
      </c>
      <c r="L325" s="25" t="str">
        <f t="shared" si="40"/>
        <v>NIE</v>
      </c>
      <c r="M325" s="26">
        <f t="shared" si="42"/>
        <v>0</v>
      </c>
      <c r="N325" s="9" t="str">
        <f t="shared" si="43"/>
        <v>NIE</v>
      </c>
      <c r="U325" s="17"/>
      <c r="X325" s="159">
        <f t="shared" si="44"/>
        <v>0</v>
      </c>
      <c r="Y325" s="7">
        <f t="shared" si="45"/>
        <v>0</v>
      </c>
      <c r="Z325" s="22">
        <f t="shared" si="46"/>
        <v>10.5</v>
      </c>
    </row>
    <row r="326" spans="1:26" ht="12.75" hidden="1">
      <c r="A326" s="12">
        <f>'Merytoryczna-TU WPIS DANE'!A328</f>
        <v>0</v>
      </c>
      <c r="B326" s="28">
        <f>'Merytoryczna-TU WPIS DANE'!B328</f>
        <v>0</v>
      </c>
      <c r="C326" s="12">
        <f>'Merytoryczna-TU WPIS DANE'!C328</f>
        <v>0</v>
      </c>
      <c r="D326" s="12">
        <f>'Merytoryczna-TU WPIS DANE'!D328</f>
        <v>0</v>
      </c>
      <c r="E326" s="12">
        <f>'Merytoryczna-TU WPIS DANE'!E328</f>
        <v>0</v>
      </c>
      <c r="F326" s="12">
        <f>'Merytoryczna-TU WPIS DANE'!F328</f>
        <v>0</v>
      </c>
      <c r="G326" s="13">
        <f>'Merytoryczna-TU WPIS DANE'!U328</f>
        <v>0</v>
      </c>
      <c r="H326" s="37">
        <f>'Merytoryczna-TU WPIS DANE'!H328</f>
        <v>1</v>
      </c>
      <c r="I326" s="12">
        <f>'Merytoryczna-TU WPIS DANE'!I328</f>
        <v>0</v>
      </c>
      <c r="J326" s="7">
        <v>35</v>
      </c>
      <c r="K326" s="18">
        <f t="shared" si="41"/>
        <v>0</v>
      </c>
      <c r="L326" s="25" t="str">
        <f t="shared" si="40"/>
        <v>NIE</v>
      </c>
      <c r="M326" s="26">
        <f t="shared" si="42"/>
        <v>0</v>
      </c>
      <c r="N326" s="9" t="str">
        <f t="shared" si="43"/>
        <v>NIE</v>
      </c>
      <c r="U326" s="17"/>
      <c r="X326" s="159">
        <f t="shared" si="44"/>
        <v>0</v>
      </c>
      <c r="Y326" s="7">
        <f t="shared" si="45"/>
        <v>0</v>
      </c>
      <c r="Z326" s="22">
        <f t="shared" si="46"/>
        <v>10.5</v>
      </c>
    </row>
    <row r="327" spans="1:26" ht="12.75" hidden="1">
      <c r="A327" s="12">
        <f>'Merytoryczna-TU WPIS DANE'!A329</f>
        <v>0</v>
      </c>
      <c r="B327" s="28">
        <f>'Merytoryczna-TU WPIS DANE'!B329</f>
        <v>0</v>
      </c>
      <c r="C327" s="12">
        <f>'Merytoryczna-TU WPIS DANE'!C329</f>
        <v>0</v>
      </c>
      <c r="D327" s="12">
        <f>'Merytoryczna-TU WPIS DANE'!D329</f>
        <v>0</v>
      </c>
      <c r="E327" s="12">
        <f>'Merytoryczna-TU WPIS DANE'!E329</f>
        <v>0</v>
      </c>
      <c r="F327" s="12">
        <f>'Merytoryczna-TU WPIS DANE'!F329</f>
        <v>0</v>
      </c>
      <c r="G327" s="13">
        <f>'Merytoryczna-TU WPIS DANE'!U329</f>
        <v>0</v>
      </c>
      <c r="H327" s="37">
        <f>'Merytoryczna-TU WPIS DANE'!H329</f>
        <v>1</v>
      </c>
      <c r="I327" s="12">
        <f>'Merytoryczna-TU WPIS DANE'!I329</f>
        <v>0</v>
      </c>
      <c r="J327" s="7">
        <v>35</v>
      </c>
      <c r="K327" s="18">
        <f t="shared" si="41"/>
        <v>0</v>
      </c>
      <c r="L327" s="25" t="str">
        <f t="shared" si="40"/>
        <v>NIE</v>
      </c>
      <c r="M327" s="26">
        <f t="shared" si="42"/>
        <v>0</v>
      </c>
      <c r="N327" s="9" t="str">
        <f t="shared" si="43"/>
        <v>NIE</v>
      </c>
      <c r="U327" s="17"/>
      <c r="X327" s="159">
        <f t="shared" si="44"/>
        <v>0</v>
      </c>
      <c r="Y327" s="7">
        <f t="shared" si="45"/>
        <v>0</v>
      </c>
      <c r="Z327" s="22">
        <f t="shared" si="46"/>
        <v>10.5</v>
      </c>
    </row>
    <row r="328" spans="1:26" ht="12.75" hidden="1">
      <c r="A328" s="12">
        <f>'Merytoryczna-TU WPIS DANE'!A330</f>
        <v>0</v>
      </c>
      <c r="B328" s="28">
        <f>'Merytoryczna-TU WPIS DANE'!B330</f>
        <v>0</v>
      </c>
      <c r="C328" s="12">
        <f>'Merytoryczna-TU WPIS DANE'!C330</f>
        <v>0</v>
      </c>
      <c r="D328" s="12">
        <f>'Merytoryczna-TU WPIS DANE'!D330</f>
        <v>0</v>
      </c>
      <c r="E328" s="12">
        <f>'Merytoryczna-TU WPIS DANE'!E330</f>
        <v>0</v>
      </c>
      <c r="F328" s="12">
        <f>'Merytoryczna-TU WPIS DANE'!F330</f>
        <v>0</v>
      </c>
      <c r="G328" s="13">
        <f>'Merytoryczna-TU WPIS DANE'!U330</f>
        <v>0</v>
      </c>
      <c r="H328" s="37">
        <f>'Merytoryczna-TU WPIS DANE'!H330</f>
        <v>1</v>
      </c>
      <c r="I328" s="12">
        <f>'Merytoryczna-TU WPIS DANE'!I330</f>
        <v>0</v>
      </c>
      <c r="J328" s="7">
        <v>35</v>
      </c>
      <c r="K328" s="18">
        <f t="shared" si="41"/>
        <v>0</v>
      </c>
      <c r="L328" s="25" t="str">
        <f t="shared" si="40"/>
        <v>NIE</v>
      </c>
      <c r="M328" s="26">
        <f t="shared" si="42"/>
        <v>0</v>
      </c>
      <c r="N328" s="9" t="str">
        <f t="shared" si="43"/>
        <v>NIE</v>
      </c>
      <c r="U328" s="17"/>
      <c r="X328" s="159">
        <f t="shared" si="44"/>
        <v>0</v>
      </c>
      <c r="Y328" s="7">
        <f t="shared" si="45"/>
        <v>0</v>
      </c>
      <c r="Z328" s="22">
        <f t="shared" si="46"/>
        <v>10.5</v>
      </c>
    </row>
    <row r="329" spans="1:26" ht="12.75" hidden="1">
      <c r="A329" s="12">
        <f>'Merytoryczna-TU WPIS DANE'!A331</f>
        <v>0</v>
      </c>
      <c r="B329" s="28">
        <f>'Merytoryczna-TU WPIS DANE'!B331</f>
        <v>0</v>
      </c>
      <c r="C329" s="12">
        <f>'Merytoryczna-TU WPIS DANE'!C331</f>
        <v>0</v>
      </c>
      <c r="D329" s="12">
        <f>'Merytoryczna-TU WPIS DANE'!D331</f>
        <v>0</v>
      </c>
      <c r="E329" s="12">
        <f>'Merytoryczna-TU WPIS DANE'!E331</f>
        <v>0</v>
      </c>
      <c r="F329" s="12">
        <f>'Merytoryczna-TU WPIS DANE'!F331</f>
        <v>0</v>
      </c>
      <c r="G329" s="13">
        <f>'Merytoryczna-TU WPIS DANE'!U331</f>
        <v>0</v>
      </c>
      <c r="H329" s="37">
        <f>'Merytoryczna-TU WPIS DANE'!H331</f>
        <v>1</v>
      </c>
      <c r="I329" s="12">
        <f>'Merytoryczna-TU WPIS DANE'!I331</f>
        <v>0</v>
      </c>
      <c r="J329" s="7">
        <v>35</v>
      </c>
      <c r="K329" s="18">
        <f t="shared" si="41"/>
        <v>0</v>
      </c>
      <c r="L329" s="25" t="str">
        <f t="shared" si="40"/>
        <v>NIE</v>
      </c>
      <c r="M329" s="26">
        <f t="shared" si="42"/>
        <v>0</v>
      </c>
      <c r="N329" s="9" t="str">
        <f t="shared" si="43"/>
        <v>NIE</v>
      </c>
      <c r="U329" s="17"/>
      <c r="X329" s="159">
        <f t="shared" si="44"/>
        <v>0</v>
      </c>
      <c r="Y329" s="7">
        <f t="shared" si="45"/>
        <v>0</v>
      </c>
      <c r="Z329" s="22">
        <f t="shared" si="46"/>
        <v>10.5</v>
      </c>
    </row>
    <row r="330" spans="1:26" ht="12.75" hidden="1">
      <c r="A330" s="12">
        <f>'Merytoryczna-TU WPIS DANE'!A332</f>
        <v>0</v>
      </c>
      <c r="B330" s="28">
        <f>'Merytoryczna-TU WPIS DANE'!B332</f>
        <v>0</v>
      </c>
      <c r="C330" s="12">
        <f>'Merytoryczna-TU WPIS DANE'!C332</f>
        <v>0</v>
      </c>
      <c r="D330" s="12">
        <f>'Merytoryczna-TU WPIS DANE'!D332</f>
        <v>0</v>
      </c>
      <c r="E330" s="12">
        <f>'Merytoryczna-TU WPIS DANE'!E332</f>
        <v>0</v>
      </c>
      <c r="F330" s="12">
        <f>'Merytoryczna-TU WPIS DANE'!F332</f>
        <v>0</v>
      </c>
      <c r="G330" s="13">
        <f>'Merytoryczna-TU WPIS DANE'!U332</f>
        <v>0</v>
      </c>
      <c r="H330" s="37">
        <f>'Merytoryczna-TU WPIS DANE'!H332</f>
        <v>1</v>
      </c>
      <c r="I330" s="12">
        <f>'Merytoryczna-TU WPIS DANE'!I332</f>
        <v>0</v>
      </c>
      <c r="J330" s="7">
        <v>35</v>
      </c>
      <c r="K330" s="18">
        <f t="shared" si="41"/>
        <v>0</v>
      </c>
      <c r="L330" s="25" t="str">
        <f t="shared" si="40"/>
        <v>NIE</v>
      </c>
      <c r="M330" s="26">
        <f t="shared" si="42"/>
        <v>0</v>
      </c>
      <c r="N330" s="9" t="str">
        <f t="shared" si="43"/>
        <v>NIE</v>
      </c>
      <c r="U330" s="17"/>
      <c r="X330" s="159">
        <f t="shared" si="44"/>
        <v>0</v>
      </c>
      <c r="Y330" s="7">
        <f t="shared" si="45"/>
        <v>0</v>
      </c>
      <c r="Z330" s="22">
        <f t="shared" si="46"/>
        <v>10.5</v>
      </c>
    </row>
    <row r="331" spans="1:26" ht="12.75" hidden="1">
      <c r="A331" s="12">
        <f>'Merytoryczna-TU WPIS DANE'!A333</f>
        <v>0</v>
      </c>
      <c r="B331" s="28">
        <f>'Merytoryczna-TU WPIS DANE'!B333</f>
        <v>0</v>
      </c>
      <c r="C331" s="12">
        <f>'Merytoryczna-TU WPIS DANE'!C333</f>
        <v>0</v>
      </c>
      <c r="D331" s="12">
        <f>'Merytoryczna-TU WPIS DANE'!D333</f>
        <v>0</v>
      </c>
      <c r="E331" s="12">
        <f>'Merytoryczna-TU WPIS DANE'!E333</f>
        <v>0</v>
      </c>
      <c r="F331" s="12">
        <f>'Merytoryczna-TU WPIS DANE'!F333</f>
        <v>0</v>
      </c>
      <c r="G331" s="13">
        <f>'Merytoryczna-TU WPIS DANE'!U333</f>
        <v>0</v>
      </c>
      <c r="H331" s="37">
        <f>'Merytoryczna-TU WPIS DANE'!H333</f>
        <v>1</v>
      </c>
      <c r="I331" s="12">
        <f>'Merytoryczna-TU WPIS DANE'!I333</f>
        <v>0</v>
      </c>
      <c r="J331" s="7">
        <v>35</v>
      </c>
      <c r="K331" s="18">
        <f t="shared" si="41"/>
        <v>0</v>
      </c>
      <c r="L331" s="25" t="str">
        <f t="shared" si="40"/>
        <v>NIE</v>
      </c>
      <c r="M331" s="26">
        <f t="shared" si="42"/>
        <v>0</v>
      </c>
      <c r="N331" s="9" t="str">
        <f t="shared" si="43"/>
        <v>NIE</v>
      </c>
      <c r="U331" s="17"/>
      <c r="X331" s="159">
        <f t="shared" si="44"/>
        <v>0</v>
      </c>
      <c r="Y331" s="7">
        <f t="shared" si="45"/>
        <v>0</v>
      </c>
      <c r="Z331" s="22">
        <f t="shared" si="46"/>
        <v>10.5</v>
      </c>
    </row>
    <row r="332" spans="1:26" ht="12.75" hidden="1">
      <c r="A332" s="12">
        <f>'Merytoryczna-TU WPIS DANE'!A334</f>
        <v>0</v>
      </c>
      <c r="B332" s="28">
        <f>'Merytoryczna-TU WPIS DANE'!B334</f>
        <v>0</v>
      </c>
      <c r="C332" s="12">
        <f>'Merytoryczna-TU WPIS DANE'!C334</f>
        <v>0</v>
      </c>
      <c r="D332" s="12">
        <f>'Merytoryczna-TU WPIS DANE'!D334</f>
        <v>0</v>
      </c>
      <c r="E332" s="12">
        <f>'Merytoryczna-TU WPIS DANE'!E334</f>
        <v>0</v>
      </c>
      <c r="F332" s="12">
        <f>'Merytoryczna-TU WPIS DANE'!F334</f>
        <v>0</v>
      </c>
      <c r="G332" s="13">
        <f>'Merytoryczna-TU WPIS DANE'!U334</f>
        <v>0</v>
      </c>
      <c r="H332" s="37">
        <f>'Merytoryczna-TU WPIS DANE'!H334</f>
        <v>1</v>
      </c>
      <c r="I332" s="12">
        <f>'Merytoryczna-TU WPIS DANE'!I334</f>
        <v>0</v>
      </c>
      <c r="J332" s="7">
        <v>35</v>
      </c>
      <c r="K332" s="18">
        <f t="shared" si="41"/>
        <v>0</v>
      </c>
      <c r="L332" s="25" t="str">
        <f t="shared" si="40"/>
        <v>NIE</v>
      </c>
      <c r="M332" s="26">
        <f t="shared" si="42"/>
        <v>0</v>
      </c>
      <c r="N332" s="9" t="str">
        <f t="shared" si="43"/>
        <v>NIE</v>
      </c>
      <c r="U332" s="17"/>
      <c r="X332" s="159">
        <f t="shared" si="44"/>
        <v>0</v>
      </c>
      <c r="Y332" s="7">
        <f t="shared" si="45"/>
        <v>0</v>
      </c>
      <c r="Z332" s="22">
        <f t="shared" si="46"/>
        <v>10.5</v>
      </c>
    </row>
    <row r="333" spans="1:26" ht="12.75" hidden="1">
      <c r="A333" s="12">
        <f>'Merytoryczna-TU WPIS DANE'!A335</f>
        <v>0</v>
      </c>
      <c r="B333" s="28">
        <f>'Merytoryczna-TU WPIS DANE'!B335</f>
        <v>0</v>
      </c>
      <c r="C333" s="12">
        <f>'Merytoryczna-TU WPIS DANE'!C335</f>
        <v>0</v>
      </c>
      <c r="D333" s="12">
        <f>'Merytoryczna-TU WPIS DANE'!D335</f>
        <v>0</v>
      </c>
      <c r="E333" s="12">
        <f>'Merytoryczna-TU WPIS DANE'!E335</f>
        <v>0</v>
      </c>
      <c r="F333" s="12">
        <f>'Merytoryczna-TU WPIS DANE'!F335</f>
        <v>0</v>
      </c>
      <c r="G333" s="13">
        <f>'Merytoryczna-TU WPIS DANE'!U335</f>
        <v>0</v>
      </c>
      <c r="H333" s="37">
        <f>'Merytoryczna-TU WPIS DANE'!H335</f>
        <v>1</v>
      </c>
      <c r="I333" s="12">
        <f>'Merytoryczna-TU WPIS DANE'!I335</f>
        <v>0</v>
      </c>
      <c r="J333" s="7">
        <v>35</v>
      </c>
      <c r="K333" s="18">
        <f t="shared" si="41"/>
        <v>0</v>
      </c>
      <c r="L333" s="25" t="str">
        <f t="shared" si="40"/>
        <v>NIE</v>
      </c>
      <c r="M333" s="26">
        <f t="shared" si="42"/>
        <v>0</v>
      </c>
      <c r="N333" s="9" t="str">
        <f t="shared" si="43"/>
        <v>NIE</v>
      </c>
      <c r="R333" s="15">
        <f t="shared" ref="R333:R351" si="47">Q333/J333</f>
        <v>0</v>
      </c>
      <c r="U333" s="17">
        <f t="shared" ref="U333:U351" si="48">T333/J333</f>
        <v>0</v>
      </c>
      <c r="X333" s="159">
        <f t="shared" si="44"/>
        <v>0</v>
      </c>
      <c r="Y333" s="7">
        <f t="shared" si="45"/>
        <v>0</v>
      </c>
      <c r="Z333" s="22">
        <f t="shared" si="46"/>
        <v>10.5</v>
      </c>
    </row>
    <row r="334" spans="1:26" ht="12.75" hidden="1">
      <c r="A334" s="12">
        <f>'Merytoryczna-TU WPIS DANE'!A336</f>
        <v>0</v>
      </c>
      <c r="B334" s="28">
        <f>'Merytoryczna-TU WPIS DANE'!B336</f>
        <v>0</v>
      </c>
      <c r="C334" s="12">
        <f>'Merytoryczna-TU WPIS DANE'!C336</f>
        <v>0</v>
      </c>
      <c r="D334" s="12">
        <f>'Merytoryczna-TU WPIS DANE'!D336</f>
        <v>0</v>
      </c>
      <c r="E334" s="12">
        <f>'Merytoryczna-TU WPIS DANE'!E336</f>
        <v>0</v>
      </c>
      <c r="F334" s="12">
        <f>'Merytoryczna-TU WPIS DANE'!F336</f>
        <v>0</v>
      </c>
      <c r="G334" s="13">
        <f>'Merytoryczna-TU WPIS DANE'!U336</f>
        <v>0</v>
      </c>
      <c r="H334" s="37">
        <f>'Merytoryczna-TU WPIS DANE'!H336</f>
        <v>1</v>
      </c>
      <c r="I334" s="12">
        <f>'Merytoryczna-TU WPIS DANE'!I336</f>
        <v>0</v>
      </c>
      <c r="J334" s="7">
        <v>35</v>
      </c>
      <c r="K334" s="18">
        <f t="shared" si="41"/>
        <v>0</v>
      </c>
      <c r="L334" s="25" t="str">
        <f t="shared" si="40"/>
        <v>NIE</v>
      </c>
      <c r="M334" s="26">
        <f t="shared" si="42"/>
        <v>0</v>
      </c>
      <c r="N334" s="9" t="str">
        <f t="shared" si="43"/>
        <v>NIE</v>
      </c>
      <c r="R334" s="15">
        <f t="shared" si="47"/>
        <v>0</v>
      </c>
      <c r="U334" s="17">
        <f t="shared" si="48"/>
        <v>0</v>
      </c>
      <c r="X334" s="159">
        <f t="shared" si="44"/>
        <v>0</v>
      </c>
      <c r="Y334" s="7">
        <f t="shared" si="45"/>
        <v>0</v>
      </c>
      <c r="Z334" s="22">
        <f t="shared" si="46"/>
        <v>10.5</v>
      </c>
    </row>
    <row r="335" spans="1:26" ht="12.75" hidden="1">
      <c r="A335" s="12">
        <f>'Merytoryczna-TU WPIS DANE'!A337</f>
        <v>0</v>
      </c>
      <c r="B335" s="28">
        <f>'Merytoryczna-TU WPIS DANE'!B337</f>
        <v>0</v>
      </c>
      <c r="C335" s="12">
        <f>'Merytoryczna-TU WPIS DANE'!C337</f>
        <v>0</v>
      </c>
      <c r="D335" s="12">
        <f>'Merytoryczna-TU WPIS DANE'!D337</f>
        <v>0</v>
      </c>
      <c r="E335" s="12">
        <f>'Merytoryczna-TU WPIS DANE'!E337</f>
        <v>0</v>
      </c>
      <c r="F335" s="12">
        <f>'Merytoryczna-TU WPIS DANE'!F337</f>
        <v>0</v>
      </c>
      <c r="G335" s="13">
        <f>'Merytoryczna-TU WPIS DANE'!U337</f>
        <v>0</v>
      </c>
      <c r="H335" s="37">
        <f>'Merytoryczna-TU WPIS DANE'!H337</f>
        <v>1</v>
      </c>
      <c r="I335" s="12">
        <f>'Merytoryczna-TU WPIS DANE'!I337</f>
        <v>0</v>
      </c>
      <c r="J335" s="7">
        <v>35</v>
      </c>
      <c r="K335" s="18">
        <f t="shared" si="41"/>
        <v>0</v>
      </c>
      <c r="L335" s="25" t="str">
        <f t="shared" si="40"/>
        <v>NIE</v>
      </c>
      <c r="M335" s="26">
        <f t="shared" si="42"/>
        <v>0</v>
      </c>
      <c r="N335" s="9" t="str">
        <f t="shared" si="43"/>
        <v>NIE</v>
      </c>
      <c r="R335" s="15">
        <f t="shared" si="47"/>
        <v>0</v>
      </c>
      <c r="U335" s="17">
        <f t="shared" si="48"/>
        <v>0</v>
      </c>
      <c r="X335" s="159">
        <f t="shared" si="44"/>
        <v>0</v>
      </c>
      <c r="Y335" s="7">
        <f t="shared" si="45"/>
        <v>0</v>
      </c>
      <c r="Z335" s="22">
        <f t="shared" si="46"/>
        <v>10.5</v>
      </c>
    </row>
    <row r="336" spans="1:26" ht="12.75" hidden="1">
      <c r="A336" s="12">
        <f>'Merytoryczna-TU WPIS DANE'!A338</f>
        <v>0</v>
      </c>
      <c r="B336" s="28">
        <f>'Merytoryczna-TU WPIS DANE'!B338</f>
        <v>0</v>
      </c>
      <c r="C336" s="12">
        <f>'Merytoryczna-TU WPIS DANE'!C338</f>
        <v>0</v>
      </c>
      <c r="D336" s="12">
        <f>'Merytoryczna-TU WPIS DANE'!D338</f>
        <v>0</v>
      </c>
      <c r="E336" s="12">
        <f>'Merytoryczna-TU WPIS DANE'!E338</f>
        <v>0</v>
      </c>
      <c r="F336" s="12">
        <f>'Merytoryczna-TU WPIS DANE'!F338</f>
        <v>0</v>
      </c>
      <c r="G336" s="13">
        <f>'Merytoryczna-TU WPIS DANE'!U338</f>
        <v>0</v>
      </c>
      <c r="H336" s="37">
        <f>'Merytoryczna-TU WPIS DANE'!H338</f>
        <v>1</v>
      </c>
      <c r="I336" s="12">
        <f>'Merytoryczna-TU WPIS DANE'!I338</f>
        <v>0</v>
      </c>
      <c r="J336" s="7">
        <v>35</v>
      </c>
      <c r="K336" s="18">
        <f t="shared" si="41"/>
        <v>0</v>
      </c>
      <c r="L336" s="25" t="str">
        <f t="shared" si="40"/>
        <v>NIE</v>
      </c>
      <c r="M336" s="26">
        <f t="shared" si="42"/>
        <v>0</v>
      </c>
      <c r="N336" s="9" t="str">
        <f t="shared" si="43"/>
        <v>NIE</v>
      </c>
      <c r="R336" s="15">
        <f t="shared" si="47"/>
        <v>0</v>
      </c>
      <c r="U336" s="17">
        <f t="shared" si="48"/>
        <v>0</v>
      </c>
      <c r="X336" s="159">
        <f t="shared" si="44"/>
        <v>0</v>
      </c>
      <c r="Y336" s="7">
        <f t="shared" si="45"/>
        <v>0</v>
      </c>
      <c r="Z336" s="22">
        <f t="shared" si="46"/>
        <v>10.5</v>
      </c>
    </row>
    <row r="337" spans="1:26" ht="12.75" hidden="1">
      <c r="A337" s="12">
        <f>'Merytoryczna-TU WPIS DANE'!A339</f>
        <v>0</v>
      </c>
      <c r="B337" s="28">
        <f>'Merytoryczna-TU WPIS DANE'!B339</f>
        <v>0</v>
      </c>
      <c r="C337" s="12">
        <f>'Merytoryczna-TU WPIS DANE'!C339</f>
        <v>0</v>
      </c>
      <c r="D337" s="12">
        <f>'Merytoryczna-TU WPIS DANE'!D339</f>
        <v>0</v>
      </c>
      <c r="E337" s="12">
        <f>'Merytoryczna-TU WPIS DANE'!E339</f>
        <v>0</v>
      </c>
      <c r="F337" s="12">
        <f>'Merytoryczna-TU WPIS DANE'!F339</f>
        <v>0</v>
      </c>
      <c r="G337" s="13">
        <f>'Merytoryczna-TU WPIS DANE'!U339</f>
        <v>0</v>
      </c>
      <c r="H337" s="37">
        <f>'Merytoryczna-TU WPIS DANE'!H339</f>
        <v>1</v>
      </c>
      <c r="I337" s="12">
        <f>'Merytoryczna-TU WPIS DANE'!I339</f>
        <v>0</v>
      </c>
      <c r="J337" s="7">
        <v>35</v>
      </c>
      <c r="K337" s="18">
        <f t="shared" si="41"/>
        <v>0</v>
      </c>
      <c r="L337" s="25" t="str">
        <f t="shared" si="40"/>
        <v>NIE</v>
      </c>
      <c r="M337" s="26">
        <f t="shared" si="42"/>
        <v>0</v>
      </c>
      <c r="N337" s="9" t="str">
        <f t="shared" si="43"/>
        <v>NIE</v>
      </c>
      <c r="R337" s="15">
        <f t="shared" si="47"/>
        <v>0</v>
      </c>
      <c r="U337" s="17">
        <f t="shared" si="48"/>
        <v>0</v>
      </c>
      <c r="X337" s="159">
        <f t="shared" si="44"/>
        <v>0</v>
      </c>
      <c r="Y337" s="7">
        <f t="shared" si="45"/>
        <v>0</v>
      </c>
      <c r="Z337" s="22">
        <f t="shared" si="46"/>
        <v>10.5</v>
      </c>
    </row>
    <row r="338" spans="1:26" ht="12.75" hidden="1">
      <c r="A338" s="12">
        <f>'Merytoryczna-TU WPIS DANE'!A340</f>
        <v>0</v>
      </c>
      <c r="B338" s="28">
        <f>'Merytoryczna-TU WPIS DANE'!B340</f>
        <v>0</v>
      </c>
      <c r="C338" s="12">
        <f>'Merytoryczna-TU WPIS DANE'!C340</f>
        <v>0</v>
      </c>
      <c r="D338" s="12">
        <f>'Merytoryczna-TU WPIS DANE'!D340</f>
        <v>0</v>
      </c>
      <c r="E338" s="12">
        <f>'Merytoryczna-TU WPIS DANE'!E340</f>
        <v>0</v>
      </c>
      <c r="F338" s="12">
        <f>'Merytoryczna-TU WPIS DANE'!F340</f>
        <v>0</v>
      </c>
      <c r="G338" s="13">
        <f>'Merytoryczna-TU WPIS DANE'!U340</f>
        <v>0</v>
      </c>
      <c r="H338" s="37">
        <f>'Merytoryczna-TU WPIS DANE'!H340</f>
        <v>1</v>
      </c>
      <c r="I338" s="12">
        <f>'Merytoryczna-TU WPIS DANE'!I340</f>
        <v>0</v>
      </c>
      <c r="J338" s="7">
        <v>35</v>
      </c>
      <c r="K338" s="18">
        <f t="shared" si="41"/>
        <v>0</v>
      </c>
      <c r="L338" s="25" t="str">
        <f t="shared" si="40"/>
        <v>NIE</v>
      </c>
      <c r="M338" s="26">
        <f t="shared" si="42"/>
        <v>0</v>
      </c>
      <c r="N338" s="9" t="str">
        <f t="shared" si="43"/>
        <v>NIE</v>
      </c>
      <c r="R338" s="15">
        <f t="shared" si="47"/>
        <v>0</v>
      </c>
      <c r="U338" s="17">
        <f t="shared" si="48"/>
        <v>0</v>
      </c>
      <c r="X338" s="159">
        <f t="shared" si="44"/>
        <v>0</v>
      </c>
      <c r="Y338" s="7">
        <f t="shared" si="45"/>
        <v>0</v>
      </c>
      <c r="Z338" s="22">
        <f t="shared" si="46"/>
        <v>10.5</v>
      </c>
    </row>
    <row r="339" spans="1:26" ht="12.75" hidden="1">
      <c r="A339" s="12">
        <f>'Merytoryczna-TU WPIS DANE'!A341</f>
        <v>0</v>
      </c>
      <c r="B339" s="28">
        <f>'Merytoryczna-TU WPIS DANE'!B341</f>
        <v>0</v>
      </c>
      <c r="C339" s="12">
        <f>'Merytoryczna-TU WPIS DANE'!C341</f>
        <v>0</v>
      </c>
      <c r="D339" s="12">
        <f>'Merytoryczna-TU WPIS DANE'!D341</f>
        <v>0</v>
      </c>
      <c r="E339" s="12">
        <f>'Merytoryczna-TU WPIS DANE'!E341</f>
        <v>0</v>
      </c>
      <c r="F339" s="12">
        <f>'Merytoryczna-TU WPIS DANE'!F341</f>
        <v>0</v>
      </c>
      <c r="G339" s="13">
        <f>'Merytoryczna-TU WPIS DANE'!U341</f>
        <v>0</v>
      </c>
      <c r="H339" s="37">
        <f>'Merytoryczna-TU WPIS DANE'!H341</f>
        <v>1</v>
      </c>
      <c r="I339" s="12">
        <f>'Merytoryczna-TU WPIS DANE'!I341</f>
        <v>0</v>
      </c>
      <c r="J339" s="7">
        <v>35</v>
      </c>
      <c r="K339" s="18">
        <f t="shared" si="41"/>
        <v>0</v>
      </c>
      <c r="L339" s="25" t="str">
        <f t="shared" si="40"/>
        <v>NIE</v>
      </c>
      <c r="M339" s="26">
        <f t="shared" si="42"/>
        <v>0</v>
      </c>
      <c r="N339" s="9" t="str">
        <f t="shared" si="43"/>
        <v>NIE</v>
      </c>
      <c r="R339" s="15">
        <f t="shared" si="47"/>
        <v>0</v>
      </c>
      <c r="U339" s="17">
        <f t="shared" si="48"/>
        <v>0</v>
      </c>
      <c r="X339" s="159">
        <f t="shared" si="44"/>
        <v>0</v>
      </c>
      <c r="Y339" s="7">
        <f t="shared" si="45"/>
        <v>0</v>
      </c>
      <c r="Z339" s="22">
        <f t="shared" si="46"/>
        <v>10.5</v>
      </c>
    </row>
    <row r="340" spans="1:26" ht="12.75" hidden="1">
      <c r="A340" s="12">
        <f>'Merytoryczna-TU WPIS DANE'!A342</f>
        <v>0</v>
      </c>
      <c r="B340" s="28">
        <f>'Merytoryczna-TU WPIS DANE'!B342</f>
        <v>0</v>
      </c>
      <c r="C340" s="12">
        <f>'Merytoryczna-TU WPIS DANE'!C342</f>
        <v>0</v>
      </c>
      <c r="D340" s="12">
        <f>'Merytoryczna-TU WPIS DANE'!D342</f>
        <v>0</v>
      </c>
      <c r="E340" s="12">
        <f>'Merytoryczna-TU WPIS DANE'!E342</f>
        <v>0</v>
      </c>
      <c r="F340" s="12">
        <f>'Merytoryczna-TU WPIS DANE'!F342</f>
        <v>0</v>
      </c>
      <c r="G340" s="13">
        <f>'Merytoryczna-TU WPIS DANE'!U342</f>
        <v>0</v>
      </c>
      <c r="H340" s="37">
        <f>'Merytoryczna-TU WPIS DANE'!H342</f>
        <v>1</v>
      </c>
      <c r="I340" s="12">
        <f>'Merytoryczna-TU WPIS DANE'!I342</f>
        <v>0</v>
      </c>
      <c r="J340" s="7">
        <v>35</v>
      </c>
      <c r="K340" s="18">
        <f t="shared" si="41"/>
        <v>0</v>
      </c>
      <c r="L340" s="25" t="str">
        <f t="shared" si="40"/>
        <v>NIE</v>
      </c>
      <c r="M340" s="26">
        <f t="shared" si="42"/>
        <v>0</v>
      </c>
      <c r="N340" s="9" t="str">
        <f t="shared" si="43"/>
        <v>NIE</v>
      </c>
      <c r="R340" s="15">
        <f t="shared" si="47"/>
        <v>0</v>
      </c>
      <c r="U340" s="17">
        <f t="shared" si="48"/>
        <v>0</v>
      </c>
      <c r="X340" s="159">
        <f t="shared" si="44"/>
        <v>0</v>
      </c>
      <c r="Y340" s="7">
        <f t="shared" si="45"/>
        <v>0</v>
      </c>
      <c r="Z340" s="22">
        <f t="shared" si="46"/>
        <v>10.5</v>
      </c>
    </row>
    <row r="341" spans="1:26" ht="12.75" hidden="1">
      <c r="A341" s="12">
        <f>'Merytoryczna-TU WPIS DANE'!A343</f>
        <v>0</v>
      </c>
      <c r="B341" s="28">
        <f>'Merytoryczna-TU WPIS DANE'!B343</f>
        <v>0</v>
      </c>
      <c r="C341" s="12">
        <f>'Merytoryczna-TU WPIS DANE'!C343</f>
        <v>0</v>
      </c>
      <c r="D341" s="12">
        <f>'Merytoryczna-TU WPIS DANE'!D343</f>
        <v>0</v>
      </c>
      <c r="E341" s="12">
        <f>'Merytoryczna-TU WPIS DANE'!E343</f>
        <v>0</v>
      </c>
      <c r="F341" s="12">
        <f>'Merytoryczna-TU WPIS DANE'!F343</f>
        <v>0</v>
      </c>
      <c r="G341" s="13">
        <f>'Merytoryczna-TU WPIS DANE'!U343</f>
        <v>0</v>
      </c>
      <c r="H341" s="37">
        <f>'Merytoryczna-TU WPIS DANE'!H343</f>
        <v>1</v>
      </c>
      <c r="I341" s="12">
        <f>'Merytoryczna-TU WPIS DANE'!I343</f>
        <v>0</v>
      </c>
      <c r="J341" s="7">
        <v>35</v>
      </c>
      <c r="K341" s="18">
        <f t="shared" si="41"/>
        <v>0</v>
      </c>
      <c r="L341" s="25" t="str">
        <f t="shared" si="40"/>
        <v>NIE</v>
      </c>
      <c r="M341" s="26">
        <f t="shared" si="42"/>
        <v>0</v>
      </c>
      <c r="N341" s="9" t="str">
        <f t="shared" si="43"/>
        <v>NIE</v>
      </c>
      <c r="R341" s="15">
        <f t="shared" si="47"/>
        <v>0</v>
      </c>
      <c r="U341" s="17">
        <f t="shared" si="48"/>
        <v>0</v>
      </c>
      <c r="X341" s="159">
        <f t="shared" si="44"/>
        <v>0</v>
      </c>
      <c r="Y341" s="7">
        <f t="shared" si="45"/>
        <v>0</v>
      </c>
      <c r="Z341" s="22">
        <f t="shared" si="46"/>
        <v>10.5</v>
      </c>
    </row>
    <row r="342" spans="1:26" ht="12.75" hidden="1">
      <c r="A342" s="12">
        <f>'Merytoryczna-TU WPIS DANE'!A344</f>
        <v>0</v>
      </c>
      <c r="B342" s="28">
        <f>'Merytoryczna-TU WPIS DANE'!B344</f>
        <v>0</v>
      </c>
      <c r="C342" s="12">
        <f>'Merytoryczna-TU WPIS DANE'!C344</f>
        <v>0</v>
      </c>
      <c r="D342" s="12">
        <f>'Merytoryczna-TU WPIS DANE'!D344</f>
        <v>0</v>
      </c>
      <c r="E342" s="12">
        <f>'Merytoryczna-TU WPIS DANE'!E344</f>
        <v>0</v>
      </c>
      <c r="F342" s="12">
        <f>'Merytoryczna-TU WPIS DANE'!F344</f>
        <v>0</v>
      </c>
      <c r="G342" s="13">
        <f>'Merytoryczna-TU WPIS DANE'!U344</f>
        <v>0</v>
      </c>
      <c r="H342" s="37">
        <f>'Merytoryczna-TU WPIS DANE'!H344</f>
        <v>1</v>
      </c>
      <c r="I342" s="12">
        <f>'Merytoryczna-TU WPIS DANE'!I344</f>
        <v>0</v>
      </c>
      <c r="J342" s="7">
        <v>35</v>
      </c>
      <c r="K342" s="18">
        <f t="shared" si="41"/>
        <v>0</v>
      </c>
      <c r="L342" s="25" t="str">
        <f t="shared" si="40"/>
        <v>NIE</v>
      </c>
      <c r="M342" s="26">
        <f t="shared" si="42"/>
        <v>0</v>
      </c>
      <c r="N342" s="9" t="str">
        <f t="shared" si="43"/>
        <v>NIE</v>
      </c>
      <c r="R342" s="15">
        <f t="shared" si="47"/>
        <v>0</v>
      </c>
      <c r="U342" s="17">
        <f t="shared" si="48"/>
        <v>0</v>
      </c>
      <c r="X342" s="159">
        <f t="shared" si="44"/>
        <v>0</v>
      </c>
      <c r="Y342" s="7">
        <f t="shared" si="45"/>
        <v>0</v>
      </c>
      <c r="Z342" s="22">
        <f t="shared" si="46"/>
        <v>10.5</v>
      </c>
    </row>
    <row r="343" spans="1:26" ht="12.75" hidden="1">
      <c r="A343" s="12">
        <f>'Merytoryczna-TU WPIS DANE'!A345</f>
        <v>0</v>
      </c>
      <c r="B343" s="28">
        <f>'Merytoryczna-TU WPIS DANE'!B345</f>
        <v>0</v>
      </c>
      <c r="C343" s="12">
        <f>'Merytoryczna-TU WPIS DANE'!C345</f>
        <v>0</v>
      </c>
      <c r="D343" s="12">
        <f>'Merytoryczna-TU WPIS DANE'!D345</f>
        <v>0</v>
      </c>
      <c r="E343" s="12">
        <f>'Merytoryczna-TU WPIS DANE'!E345</f>
        <v>0</v>
      </c>
      <c r="F343" s="12">
        <f>'Merytoryczna-TU WPIS DANE'!F345</f>
        <v>0</v>
      </c>
      <c r="G343" s="13">
        <f>'Merytoryczna-TU WPIS DANE'!U345</f>
        <v>0</v>
      </c>
      <c r="H343" s="37">
        <f>'Merytoryczna-TU WPIS DANE'!H345</f>
        <v>1</v>
      </c>
      <c r="I343" s="12">
        <f>'Merytoryczna-TU WPIS DANE'!I345</f>
        <v>0</v>
      </c>
      <c r="J343" s="7">
        <v>35</v>
      </c>
      <c r="K343" s="18">
        <f t="shared" si="41"/>
        <v>0</v>
      </c>
      <c r="L343" s="25" t="str">
        <f t="shared" si="40"/>
        <v>NIE</v>
      </c>
      <c r="M343" s="26">
        <f t="shared" si="42"/>
        <v>0</v>
      </c>
      <c r="N343" s="9" t="str">
        <f t="shared" si="43"/>
        <v>NIE</v>
      </c>
      <c r="R343" s="15">
        <f t="shared" si="47"/>
        <v>0</v>
      </c>
      <c r="U343" s="17">
        <f t="shared" si="48"/>
        <v>0</v>
      </c>
      <c r="X343" s="159">
        <f t="shared" si="44"/>
        <v>0</v>
      </c>
      <c r="Y343" s="7">
        <f t="shared" si="45"/>
        <v>0</v>
      </c>
      <c r="Z343" s="22">
        <f t="shared" si="46"/>
        <v>10.5</v>
      </c>
    </row>
    <row r="344" spans="1:26" ht="12.75" hidden="1">
      <c r="A344" s="12">
        <f>'Merytoryczna-TU WPIS DANE'!A346</f>
        <v>0</v>
      </c>
      <c r="B344" s="28">
        <f>'Merytoryczna-TU WPIS DANE'!B346</f>
        <v>0</v>
      </c>
      <c r="C344" s="12">
        <f>'Merytoryczna-TU WPIS DANE'!C346</f>
        <v>0</v>
      </c>
      <c r="D344" s="12">
        <f>'Merytoryczna-TU WPIS DANE'!D346</f>
        <v>0</v>
      </c>
      <c r="E344" s="12">
        <f>'Merytoryczna-TU WPIS DANE'!E346</f>
        <v>0</v>
      </c>
      <c r="F344" s="12">
        <f>'Merytoryczna-TU WPIS DANE'!F346</f>
        <v>0</v>
      </c>
      <c r="G344" s="13">
        <f>'Merytoryczna-TU WPIS DANE'!U346</f>
        <v>0</v>
      </c>
      <c r="H344" s="37">
        <f>'Merytoryczna-TU WPIS DANE'!H346</f>
        <v>1</v>
      </c>
      <c r="I344" s="12">
        <f>'Merytoryczna-TU WPIS DANE'!I346</f>
        <v>0</v>
      </c>
      <c r="J344" s="7">
        <v>35</v>
      </c>
      <c r="K344" s="18">
        <f t="shared" si="41"/>
        <v>0</v>
      </c>
      <c r="L344" s="25" t="str">
        <f t="shared" si="40"/>
        <v>NIE</v>
      </c>
      <c r="M344" s="26">
        <f t="shared" si="42"/>
        <v>0</v>
      </c>
      <c r="N344" s="9" t="str">
        <f t="shared" si="43"/>
        <v>NIE</v>
      </c>
      <c r="R344" s="15">
        <f t="shared" si="47"/>
        <v>0</v>
      </c>
      <c r="U344" s="17">
        <f t="shared" si="48"/>
        <v>0</v>
      </c>
      <c r="X344" s="159">
        <f t="shared" si="44"/>
        <v>0</v>
      </c>
      <c r="Y344" s="7">
        <f t="shared" si="45"/>
        <v>0</v>
      </c>
      <c r="Z344" s="22">
        <f t="shared" si="46"/>
        <v>10.5</v>
      </c>
    </row>
    <row r="345" spans="1:26" ht="12.75" hidden="1">
      <c r="A345" s="12">
        <f>'Merytoryczna-TU WPIS DANE'!A347</f>
        <v>0</v>
      </c>
      <c r="B345" s="28">
        <f>'Merytoryczna-TU WPIS DANE'!B347</f>
        <v>0</v>
      </c>
      <c r="C345" s="12">
        <f>'Merytoryczna-TU WPIS DANE'!C347</f>
        <v>0</v>
      </c>
      <c r="D345" s="12">
        <f>'Merytoryczna-TU WPIS DANE'!D347</f>
        <v>0</v>
      </c>
      <c r="E345" s="12">
        <f>'Merytoryczna-TU WPIS DANE'!E347</f>
        <v>0</v>
      </c>
      <c r="F345" s="12">
        <f>'Merytoryczna-TU WPIS DANE'!F347</f>
        <v>0</v>
      </c>
      <c r="G345" s="13">
        <f>'Merytoryczna-TU WPIS DANE'!U347</f>
        <v>0</v>
      </c>
      <c r="H345" s="37">
        <f>'Merytoryczna-TU WPIS DANE'!H347</f>
        <v>1</v>
      </c>
      <c r="I345" s="12">
        <f>'Merytoryczna-TU WPIS DANE'!I347</f>
        <v>0</v>
      </c>
      <c r="J345" s="7">
        <v>35</v>
      </c>
      <c r="K345" s="18">
        <f t="shared" si="41"/>
        <v>0</v>
      </c>
      <c r="L345" s="25" t="str">
        <f t="shared" si="40"/>
        <v>NIE</v>
      </c>
      <c r="M345" s="26">
        <f t="shared" si="42"/>
        <v>0</v>
      </c>
      <c r="N345" s="9" t="str">
        <f t="shared" si="43"/>
        <v>NIE</v>
      </c>
      <c r="R345" s="15">
        <f t="shared" si="47"/>
        <v>0</v>
      </c>
      <c r="U345" s="17">
        <f t="shared" si="48"/>
        <v>0</v>
      </c>
      <c r="X345" s="159">
        <f t="shared" si="44"/>
        <v>0</v>
      </c>
      <c r="Y345" s="7">
        <f t="shared" si="45"/>
        <v>0</v>
      </c>
      <c r="Z345" s="22">
        <f t="shared" si="46"/>
        <v>10.5</v>
      </c>
    </row>
    <row r="346" spans="1:26" ht="12.75" hidden="1">
      <c r="A346" s="12">
        <f>'Merytoryczna-TU WPIS DANE'!A348</f>
        <v>0</v>
      </c>
      <c r="B346" s="28">
        <f>'Merytoryczna-TU WPIS DANE'!B348</f>
        <v>0</v>
      </c>
      <c r="C346" s="12">
        <f>'Merytoryczna-TU WPIS DANE'!C348</f>
        <v>0</v>
      </c>
      <c r="D346" s="12">
        <f>'Merytoryczna-TU WPIS DANE'!D348</f>
        <v>0</v>
      </c>
      <c r="E346" s="12">
        <f>'Merytoryczna-TU WPIS DANE'!E348</f>
        <v>0</v>
      </c>
      <c r="F346" s="12">
        <f>'Merytoryczna-TU WPIS DANE'!F348</f>
        <v>0</v>
      </c>
      <c r="G346" s="13">
        <f>'Merytoryczna-TU WPIS DANE'!U348</f>
        <v>0</v>
      </c>
      <c r="H346" s="37">
        <f>'Merytoryczna-TU WPIS DANE'!H348</f>
        <v>1</v>
      </c>
      <c r="I346" s="12">
        <f>'Merytoryczna-TU WPIS DANE'!I348</f>
        <v>0</v>
      </c>
      <c r="J346" s="7">
        <v>35</v>
      </c>
      <c r="K346" s="18">
        <f t="shared" si="41"/>
        <v>0</v>
      </c>
      <c r="L346" s="25" t="str">
        <f t="shared" si="40"/>
        <v>NIE</v>
      </c>
      <c r="M346" s="26">
        <f t="shared" si="42"/>
        <v>0</v>
      </c>
      <c r="N346" s="9" t="str">
        <f t="shared" si="43"/>
        <v>NIE</v>
      </c>
      <c r="R346" s="15">
        <f t="shared" si="47"/>
        <v>0</v>
      </c>
      <c r="U346" s="17">
        <f t="shared" si="48"/>
        <v>0</v>
      </c>
      <c r="X346" s="159">
        <f t="shared" si="44"/>
        <v>0</v>
      </c>
      <c r="Y346" s="7">
        <f t="shared" si="45"/>
        <v>0</v>
      </c>
      <c r="Z346" s="22">
        <f t="shared" si="46"/>
        <v>10.5</v>
      </c>
    </row>
    <row r="347" spans="1:26" ht="12.75" hidden="1">
      <c r="A347" s="12">
        <f>'Merytoryczna-TU WPIS DANE'!A349</f>
        <v>0</v>
      </c>
      <c r="B347" s="28">
        <f>'Merytoryczna-TU WPIS DANE'!B349</f>
        <v>0</v>
      </c>
      <c r="C347" s="12">
        <f>'Merytoryczna-TU WPIS DANE'!C349</f>
        <v>0</v>
      </c>
      <c r="D347" s="12">
        <f>'Merytoryczna-TU WPIS DANE'!D349</f>
        <v>0</v>
      </c>
      <c r="E347" s="12">
        <f>'Merytoryczna-TU WPIS DANE'!E349</f>
        <v>0</v>
      </c>
      <c r="F347" s="12">
        <f>'Merytoryczna-TU WPIS DANE'!F349</f>
        <v>0</v>
      </c>
      <c r="G347" s="13">
        <f>'Merytoryczna-TU WPIS DANE'!U349</f>
        <v>0</v>
      </c>
      <c r="H347" s="37">
        <f>'Merytoryczna-TU WPIS DANE'!H349</f>
        <v>1</v>
      </c>
      <c r="I347" s="12">
        <f>'Merytoryczna-TU WPIS DANE'!I349</f>
        <v>0</v>
      </c>
      <c r="J347" s="7">
        <v>35</v>
      </c>
      <c r="K347" s="18">
        <f t="shared" si="41"/>
        <v>0</v>
      </c>
      <c r="L347" s="25" t="str">
        <f t="shared" si="40"/>
        <v>NIE</v>
      </c>
      <c r="M347" s="26">
        <f t="shared" si="42"/>
        <v>0</v>
      </c>
      <c r="N347" s="9" t="str">
        <f t="shared" si="43"/>
        <v>NIE</v>
      </c>
      <c r="R347" s="15">
        <f t="shared" si="47"/>
        <v>0</v>
      </c>
      <c r="U347" s="17">
        <f t="shared" si="48"/>
        <v>0</v>
      </c>
      <c r="X347" s="159">
        <f t="shared" si="44"/>
        <v>0</v>
      </c>
      <c r="Y347" s="7">
        <f t="shared" si="45"/>
        <v>0</v>
      </c>
      <c r="Z347" s="22">
        <f t="shared" si="46"/>
        <v>10.5</v>
      </c>
    </row>
    <row r="348" spans="1:26" ht="12.75" hidden="1">
      <c r="A348" s="12">
        <f>'Merytoryczna-TU WPIS DANE'!A350</f>
        <v>0</v>
      </c>
      <c r="B348" s="28">
        <f>'Merytoryczna-TU WPIS DANE'!B350</f>
        <v>0</v>
      </c>
      <c r="C348" s="12">
        <f>'Merytoryczna-TU WPIS DANE'!C350</f>
        <v>0</v>
      </c>
      <c r="D348" s="12">
        <f>'Merytoryczna-TU WPIS DANE'!D350</f>
        <v>0</v>
      </c>
      <c r="E348" s="12">
        <f>'Merytoryczna-TU WPIS DANE'!E350</f>
        <v>0</v>
      </c>
      <c r="F348" s="12">
        <f>'Merytoryczna-TU WPIS DANE'!F350</f>
        <v>0</v>
      </c>
      <c r="G348" s="13">
        <f>'Merytoryczna-TU WPIS DANE'!U350</f>
        <v>0</v>
      </c>
      <c r="H348" s="37">
        <f>'Merytoryczna-TU WPIS DANE'!H350</f>
        <v>1</v>
      </c>
      <c r="I348" s="12">
        <f>'Merytoryczna-TU WPIS DANE'!I350</f>
        <v>0</v>
      </c>
      <c r="J348" s="7">
        <v>35</v>
      </c>
      <c r="K348" s="18">
        <f t="shared" si="41"/>
        <v>0</v>
      </c>
      <c r="L348" s="25" t="str">
        <f t="shared" si="40"/>
        <v>NIE</v>
      </c>
      <c r="M348" s="26">
        <f t="shared" si="42"/>
        <v>0</v>
      </c>
      <c r="N348" s="9" t="str">
        <f t="shared" si="43"/>
        <v>NIE</v>
      </c>
      <c r="R348" s="15">
        <f t="shared" si="47"/>
        <v>0</v>
      </c>
      <c r="U348" s="17">
        <f t="shared" si="48"/>
        <v>0</v>
      </c>
      <c r="X348" s="159">
        <f t="shared" si="44"/>
        <v>0</v>
      </c>
      <c r="Y348" s="7">
        <f t="shared" si="45"/>
        <v>0</v>
      </c>
      <c r="Z348" s="22">
        <f t="shared" si="46"/>
        <v>10.5</v>
      </c>
    </row>
    <row r="349" spans="1:26" ht="12.75" hidden="1">
      <c r="A349" s="12">
        <f>'Merytoryczna-TU WPIS DANE'!A351</f>
        <v>0</v>
      </c>
      <c r="B349" s="28">
        <f>'Merytoryczna-TU WPIS DANE'!B351</f>
        <v>0</v>
      </c>
      <c r="C349" s="12">
        <f>'Merytoryczna-TU WPIS DANE'!C351</f>
        <v>0</v>
      </c>
      <c r="D349" s="12">
        <f>'Merytoryczna-TU WPIS DANE'!D351</f>
        <v>0</v>
      </c>
      <c r="E349" s="12">
        <f>'Merytoryczna-TU WPIS DANE'!E351</f>
        <v>0</v>
      </c>
      <c r="F349" s="12">
        <f>'Merytoryczna-TU WPIS DANE'!F351</f>
        <v>0</v>
      </c>
      <c r="G349" s="13">
        <f>'Merytoryczna-TU WPIS DANE'!U351</f>
        <v>0</v>
      </c>
      <c r="H349" s="37">
        <f>'Merytoryczna-TU WPIS DANE'!H351</f>
        <v>1</v>
      </c>
      <c r="I349" s="12">
        <f>'Merytoryczna-TU WPIS DANE'!I351</f>
        <v>0</v>
      </c>
      <c r="J349" s="7">
        <v>35</v>
      </c>
      <c r="K349" s="18">
        <f t="shared" si="41"/>
        <v>0</v>
      </c>
      <c r="L349" s="25" t="str">
        <f t="shared" si="40"/>
        <v>NIE</v>
      </c>
      <c r="M349" s="26">
        <f t="shared" si="42"/>
        <v>0</v>
      </c>
      <c r="N349" s="9" t="str">
        <f t="shared" si="43"/>
        <v>NIE</v>
      </c>
      <c r="R349" s="15">
        <f t="shared" si="47"/>
        <v>0</v>
      </c>
      <c r="U349" s="17">
        <f t="shared" si="48"/>
        <v>0</v>
      </c>
      <c r="X349" s="159">
        <f t="shared" si="44"/>
        <v>0</v>
      </c>
      <c r="Y349" s="7">
        <f t="shared" si="45"/>
        <v>0</v>
      </c>
      <c r="Z349" s="22">
        <f t="shared" si="46"/>
        <v>10.5</v>
      </c>
    </row>
    <row r="350" spans="1:26" ht="12.75" hidden="1">
      <c r="A350" s="12">
        <f>'Merytoryczna-TU WPIS DANE'!A352</f>
        <v>0</v>
      </c>
      <c r="B350" s="28">
        <f>'Merytoryczna-TU WPIS DANE'!B352</f>
        <v>0</v>
      </c>
      <c r="C350" s="12">
        <f>'Merytoryczna-TU WPIS DANE'!C352</f>
        <v>0</v>
      </c>
      <c r="D350" s="12">
        <f>'Merytoryczna-TU WPIS DANE'!D352</f>
        <v>0</v>
      </c>
      <c r="E350" s="12">
        <f>'Merytoryczna-TU WPIS DANE'!E352</f>
        <v>0</v>
      </c>
      <c r="F350" s="12">
        <f>'Merytoryczna-TU WPIS DANE'!F352</f>
        <v>0</v>
      </c>
      <c r="G350" s="13">
        <f>'Merytoryczna-TU WPIS DANE'!U352</f>
        <v>0</v>
      </c>
      <c r="H350" s="37">
        <f>'Merytoryczna-TU WPIS DANE'!H352</f>
        <v>1</v>
      </c>
      <c r="I350" s="12">
        <f>'Merytoryczna-TU WPIS DANE'!I352</f>
        <v>0</v>
      </c>
      <c r="J350" s="7">
        <v>35</v>
      </c>
      <c r="K350" s="18">
        <f t="shared" si="41"/>
        <v>0</v>
      </c>
      <c r="L350" s="25" t="str">
        <f t="shared" si="40"/>
        <v>NIE</v>
      </c>
      <c r="M350" s="26">
        <f t="shared" si="42"/>
        <v>0</v>
      </c>
      <c r="N350" s="9" t="str">
        <f t="shared" si="43"/>
        <v>NIE</v>
      </c>
      <c r="R350" s="15">
        <f t="shared" si="47"/>
        <v>0</v>
      </c>
      <c r="U350" s="17">
        <f t="shared" si="48"/>
        <v>0</v>
      </c>
      <c r="X350" s="159">
        <f t="shared" si="44"/>
        <v>0</v>
      </c>
      <c r="Y350" s="7">
        <f t="shared" si="45"/>
        <v>0</v>
      </c>
      <c r="Z350" s="22">
        <f t="shared" si="46"/>
        <v>10.5</v>
      </c>
    </row>
    <row r="351" spans="1:26" ht="12.75" hidden="1">
      <c r="A351" s="12">
        <f>'Merytoryczna-TU WPIS DANE'!A353</f>
        <v>0</v>
      </c>
      <c r="B351" s="28">
        <f>'Merytoryczna-TU WPIS DANE'!B353</f>
        <v>0</v>
      </c>
      <c r="C351" s="12">
        <f>'Merytoryczna-TU WPIS DANE'!C353</f>
        <v>0</v>
      </c>
      <c r="D351" s="12">
        <f>'Merytoryczna-TU WPIS DANE'!D353</f>
        <v>0</v>
      </c>
      <c r="E351" s="12">
        <f>'Merytoryczna-TU WPIS DANE'!E353</f>
        <v>0</v>
      </c>
      <c r="F351" s="12">
        <f>'Merytoryczna-TU WPIS DANE'!F353</f>
        <v>0</v>
      </c>
      <c r="G351" s="13">
        <f>'Merytoryczna-TU WPIS DANE'!U353</f>
        <v>0</v>
      </c>
      <c r="H351" s="37">
        <f>'Merytoryczna-TU WPIS DANE'!H353</f>
        <v>1</v>
      </c>
      <c r="I351" s="12">
        <f>'Merytoryczna-TU WPIS DANE'!I353</f>
        <v>0</v>
      </c>
      <c r="J351" s="7">
        <v>35</v>
      </c>
      <c r="K351" s="18">
        <f t="shared" si="41"/>
        <v>0</v>
      </c>
      <c r="L351" s="25" t="str">
        <f t="shared" si="40"/>
        <v>NIE</v>
      </c>
      <c r="M351" s="26">
        <f t="shared" si="42"/>
        <v>0</v>
      </c>
      <c r="N351" s="9" t="str">
        <f t="shared" si="43"/>
        <v>NIE</v>
      </c>
      <c r="R351" s="15">
        <f t="shared" si="47"/>
        <v>0</v>
      </c>
      <c r="U351" s="17">
        <f t="shared" si="48"/>
        <v>0</v>
      </c>
      <c r="X351" s="159">
        <f t="shared" si="44"/>
        <v>0</v>
      </c>
      <c r="Y351" s="7">
        <f t="shared" si="45"/>
        <v>0</v>
      </c>
      <c r="Z351" s="22">
        <f t="shared" si="46"/>
        <v>10.5</v>
      </c>
    </row>
    <row r="352" spans="1:26" ht="12.75" hidden="1">
      <c r="A352" s="12">
        <f>'Merytoryczna-TU WPIS DANE'!A354</f>
        <v>0</v>
      </c>
      <c r="B352" s="28">
        <f>'Merytoryczna-TU WPIS DANE'!B354</f>
        <v>0</v>
      </c>
      <c r="C352" s="12">
        <f>'Merytoryczna-TU WPIS DANE'!C354</f>
        <v>0</v>
      </c>
      <c r="D352" s="12">
        <f>'Merytoryczna-TU WPIS DANE'!D354</f>
        <v>0</v>
      </c>
      <c r="E352" s="12">
        <f>'Merytoryczna-TU WPIS DANE'!E354</f>
        <v>0</v>
      </c>
      <c r="F352" s="12">
        <f>'Merytoryczna-TU WPIS DANE'!F354</f>
        <v>0</v>
      </c>
      <c r="G352" s="13">
        <f>'Merytoryczna-TU WPIS DANE'!U354</f>
        <v>0</v>
      </c>
      <c r="H352" s="37">
        <f>'Merytoryczna-TU WPIS DANE'!H354</f>
        <v>1</v>
      </c>
      <c r="I352" s="12">
        <f>'Merytoryczna-TU WPIS DANE'!I354</f>
        <v>0</v>
      </c>
      <c r="J352" s="7">
        <v>35</v>
      </c>
      <c r="K352" s="18">
        <f t="shared" si="41"/>
        <v>0</v>
      </c>
      <c r="L352" s="25" t="str">
        <f t="shared" ref="L352:L415" si="49">IF(OR(AND(R352&lt;60%,U352&lt;60%),AND(R352&gt;=60%,U352&lt;60%,Y352&lt;=Z352),AND(R352&gt;=60%,U352&gt;=60%,Y352&lt;=Z352),AND(R352&lt;60%,U352&gt;=60%,Y352&lt;=Z352)),"NIE","TAK")</f>
        <v>NIE</v>
      </c>
      <c r="M352" s="26">
        <f t="shared" si="42"/>
        <v>0</v>
      </c>
      <c r="N352" s="9" t="str">
        <f t="shared" si="43"/>
        <v>NIE</v>
      </c>
      <c r="R352" s="15">
        <f t="shared" ref="R352:R415" si="50">Q352/J352</f>
        <v>0</v>
      </c>
      <c r="U352" s="17">
        <f t="shared" ref="U352:U415" si="51">T352/J352</f>
        <v>0</v>
      </c>
      <c r="X352" s="159">
        <f t="shared" si="44"/>
        <v>0</v>
      </c>
      <c r="Y352" s="7">
        <f t="shared" si="45"/>
        <v>0</v>
      </c>
      <c r="Z352" s="22">
        <f t="shared" si="46"/>
        <v>10.5</v>
      </c>
    </row>
    <row r="353" spans="1:26" ht="12.75" hidden="1">
      <c r="A353" s="12">
        <f>'Merytoryczna-TU WPIS DANE'!A355</f>
        <v>0</v>
      </c>
      <c r="B353" s="28">
        <f>'Merytoryczna-TU WPIS DANE'!B355</f>
        <v>0</v>
      </c>
      <c r="C353" s="12">
        <f>'Merytoryczna-TU WPIS DANE'!C355</f>
        <v>0</v>
      </c>
      <c r="D353" s="12">
        <f>'Merytoryczna-TU WPIS DANE'!D355</f>
        <v>0</v>
      </c>
      <c r="E353" s="12">
        <f>'Merytoryczna-TU WPIS DANE'!E355</f>
        <v>0</v>
      </c>
      <c r="F353" s="12">
        <f>'Merytoryczna-TU WPIS DANE'!F355</f>
        <v>0</v>
      </c>
      <c r="G353" s="13">
        <f>'Merytoryczna-TU WPIS DANE'!U355</f>
        <v>0</v>
      </c>
      <c r="H353" s="37">
        <f>'Merytoryczna-TU WPIS DANE'!H355</f>
        <v>1</v>
      </c>
      <c r="I353" s="12">
        <f>'Merytoryczna-TU WPIS DANE'!I355</f>
        <v>0</v>
      </c>
      <c r="J353" s="7">
        <v>35</v>
      </c>
      <c r="K353" s="18">
        <f t="shared" ref="K353:K416" si="52">IF(L353="tak",X353,(R353+U353)/2)</f>
        <v>0</v>
      </c>
      <c r="L353" s="25" t="str">
        <f t="shared" si="49"/>
        <v>NIE</v>
      </c>
      <c r="M353" s="26">
        <f t="shared" ref="M353:M416" si="53">IF(L353="NIE",(Q353+T353)/2,"III oceniający")</f>
        <v>0</v>
      </c>
      <c r="N353" s="9" t="str">
        <f t="shared" ref="N353:N416" si="54">IF(K353&gt;=30%,"TAK","NIE")</f>
        <v>NIE</v>
      </c>
      <c r="R353" s="15">
        <f t="shared" si="50"/>
        <v>0</v>
      </c>
      <c r="U353" s="17">
        <f t="shared" si="51"/>
        <v>0</v>
      </c>
      <c r="X353" s="159">
        <f t="shared" ref="X353:X416" si="55">W353/J353</f>
        <v>0</v>
      </c>
      <c r="Y353" s="7">
        <f t="shared" ref="Y353:Y416" si="56">IF((Q353-T353)&gt;=0,(Q353-T353),(Q353-T353)*(-1))</f>
        <v>0</v>
      </c>
      <c r="Z353" s="22">
        <f t="shared" ref="Z353:Z416" si="57">J353*30%</f>
        <v>10.5</v>
      </c>
    </row>
    <row r="354" spans="1:26" ht="12.75" hidden="1">
      <c r="A354" s="12">
        <f>'Merytoryczna-TU WPIS DANE'!A356</f>
        <v>0</v>
      </c>
      <c r="B354" s="28">
        <f>'Merytoryczna-TU WPIS DANE'!B356</f>
        <v>0</v>
      </c>
      <c r="C354" s="12">
        <f>'Merytoryczna-TU WPIS DANE'!C356</f>
        <v>0</v>
      </c>
      <c r="D354" s="12">
        <f>'Merytoryczna-TU WPIS DANE'!D356</f>
        <v>0</v>
      </c>
      <c r="E354" s="12">
        <f>'Merytoryczna-TU WPIS DANE'!E356</f>
        <v>0</v>
      </c>
      <c r="F354" s="12">
        <f>'Merytoryczna-TU WPIS DANE'!F356</f>
        <v>0</v>
      </c>
      <c r="G354" s="13">
        <f>'Merytoryczna-TU WPIS DANE'!U356</f>
        <v>0</v>
      </c>
      <c r="H354" s="37">
        <f>'Merytoryczna-TU WPIS DANE'!H356</f>
        <v>1</v>
      </c>
      <c r="I354" s="12">
        <f>'Merytoryczna-TU WPIS DANE'!I356</f>
        <v>0</v>
      </c>
      <c r="J354" s="7">
        <v>35</v>
      </c>
      <c r="K354" s="18">
        <f t="shared" si="52"/>
        <v>0</v>
      </c>
      <c r="L354" s="25" t="str">
        <f t="shared" si="49"/>
        <v>NIE</v>
      </c>
      <c r="M354" s="26">
        <f t="shared" si="53"/>
        <v>0</v>
      </c>
      <c r="N354" s="9" t="str">
        <f t="shared" si="54"/>
        <v>NIE</v>
      </c>
      <c r="R354" s="15">
        <f t="shared" si="50"/>
        <v>0</v>
      </c>
      <c r="U354" s="17">
        <f t="shared" si="51"/>
        <v>0</v>
      </c>
      <c r="X354" s="159">
        <f t="shared" si="55"/>
        <v>0</v>
      </c>
      <c r="Y354" s="7">
        <f t="shared" si="56"/>
        <v>0</v>
      </c>
      <c r="Z354" s="22">
        <f t="shared" si="57"/>
        <v>10.5</v>
      </c>
    </row>
    <row r="355" spans="1:26" ht="12.75" hidden="1">
      <c r="A355" s="12">
        <f>'Merytoryczna-TU WPIS DANE'!A357</f>
        <v>0</v>
      </c>
      <c r="B355" s="28">
        <f>'Merytoryczna-TU WPIS DANE'!B357</f>
        <v>0</v>
      </c>
      <c r="C355" s="12">
        <f>'Merytoryczna-TU WPIS DANE'!C357</f>
        <v>0</v>
      </c>
      <c r="D355" s="12">
        <f>'Merytoryczna-TU WPIS DANE'!D357</f>
        <v>0</v>
      </c>
      <c r="E355" s="12">
        <f>'Merytoryczna-TU WPIS DANE'!E357</f>
        <v>0</v>
      </c>
      <c r="F355" s="12">
        <f>'Merytoryczna-TU WPIS DANE'!F357</f>
        <v>0</v>
      </c>
      <c r="G355" s="13">
        <f>'Merytoryczna-TU WPIS DANE'!U357</f>
        <v>0</v>
      </c>
      <c r="H355" s="37">
        <f>'Merytoryczna-TU WPIS DANE'!H357</f>
        <v>1</v>
      </c>
      <c r="I355" s="12">
        <f>'Merytoryczna-TU WPIS DANE'!I357</f>
        <v>0</v>
      </c>
      <c r="J355" s="7">
        <v>35</v>
      </c>
      <c r="K355" s="18">
        <f t="shared" si="52"/>
        <v>0</v>
      </c>
      <c r="L355" s="25" t="str">
        <f t="shared" si="49"/>
        <v>NIE</v>
      </c>
      <c r="M355" s="26">
        <f t="shared" si="53"/>
        <v>0</v>
      </c>
      <c r="N355" s="9" t="str">
        <f t="shared" si="54"/>
        <v>NIE</v>
      </c>
      <c r="R355" s="15">
        <f t="shared" si="50"/>
        <v>0</v>
      </c>
      <c r="U355" s="17">
        <f t="shared" si="51"/>
        <v>0</v>
      </c>
      <c r="X355" s="159">
        <f t="shared" si="55"/>
        <v>0</v>
      </c>
      <c r="Y355" s="7">
        <f t="shared" si="56"/>
        <v>0</v>
      </c>
      <c r="Z355" s="22">
        <f t="shared" si="57"/>
        <v>10.5</v>
      </c>
    </row>
    <row r="356" spans="1:26" ht="12.75" hidden="1">
      <c r="A356" s="12">
        <f>'Merytoryczna-TU WPIS DANE'!A358</f>
        <v>0</v>
      </c>
      <c r="B356" s="28">
        <f>'Merytoryczna-TU WPIS DANE'!B358</f>
        <v>0</v>
      </c>
      <c r="C356" s="12">
        <f>'Merytoryczna-TU WPIS DANE'!C358</f>
        <v>0</v>
      </c>
      <c r="D356" s="12">
        <f>'Merytoryczna-TU WPIS DANE'!D358</f>
        <v>0</v>
      </c>
      <c r="E356" s="12">
        <f>'Merytoryczna-TU WPIS DANE'!E358</f>
        <v>0</v>
      </c>
      <c r="F356" s="12">
        <f>'Merytoryczna-TU WPIS DANE'!F358</f>
        <v>0</v>
      </c>
      <c r="G356" s="13">
        <f>'Merytoryczna-TU WPIS DANE'!U358</f>
        <v>0</v>
      </c>
      <c r="H356" s="37">
        <f>'Merytoryczna-TU WPIS DANE'!H358</f>
        <v>1</v>
      </c>
      <c r="I356" s="12">
        <f>'Merytoryczna-TU WPIS DANE'!I358</f>
        <v>0</v>
      </c>
      <c r="J356" s="7">
        <v>35</v>
      </c>
      <c r="K356" s="18">
        <f t="shared" si="52"/>
        <v>0</v>
      </c>
      <c r="L356" s="25" t="str">
        <f t="shared" si="49"/>
        <v>NIE</v>
      </c>
      <c r="M356" s="26">
        <f t="shared" si="53"/>
        <v>0</v>
      </c>
      <c r="N356" s="9" t="str">
        <f t="shared" si="54"/>
        <v>NIE</v>
      </c>
      <c r="R356" s="15">
        <f t="shared" si="50"/>
        <v>0</v>
      </c>
      <c r="U356" s="17">
        <f t="shared" si="51"/>
        <v>0</v>
      </c>
      <c r="X356" s="159">
        <f t="shared" si="55"/>
        <v>0</v>
      </c>
      <c r="Y356" s="7">
        <f t="shared" si="56"/>
        <v>0</v>
      </c>
      <c r="Z356" s="22">
        <f t="shared" si="57"/>
        <v>10.5</v>
      </c>
    </row>
    <row r="357" spans="1:26" ht="12.75" hidden="1">
      <c r="A357" s="12">
        <f>'Merytoryczna-TU WPIS DANE'!A359</f>
        <v>0</v>
      </c>
      <c r="B357" s="28">
        <f>'Merytoryczna-TU WPIS DANE'!B359</f>
        <v>0</v>
      </c>
      <c r="C357" s="12">
        <f>'Merytoryczna-TU WPIS DANE'!C359</f>
        <v>0</v>
      </c>
      <c r="D357" s="12">
        <f>'Merytoryczna-TU WPIS DANE'!D359</f>
        <v>0</v>
      </c>
      <c r="E357" s="12">
        <f>'Merytoryczna-TU WPIS DANE'!E359</f>
        <v>0</v>
      </c>
      <c r="F357" s="12">
        <f>'Merytoryczna-TU WPIS DANE'!F359</f>
        <v>0</v>
      </c>
      <c r="G357" s="13">
        <f>'Merytoryczna-TU WPIS DANE'!U359</f>
        <v>0</v>
      </c>
      <c r="H357" s="37">
        <f>'Merytoryczna-TU WPIS DANE'!H359</f>
        <v>1</v>
      </c>
      <c r="I357" s="12">
        <f>'Merytoryczna-TU WPIS DANE'!I359</f>
        <v>0</v>
      </c>
      <c r="J357" s="7">
        <v>35</v>
      </c>
      <c r="K357" s="18">
        <f t="shared" si="52"/>
        <v>0</v>
      </c>
      <c r="L357" s="25" t="str">
        <f t="shared" si="49"/>
        <v>NIE</v>
      </c>
      <c r="M357" s="26">
        <f t="shared" si="53"/>
        <v>0</v>
      </c>
      <c r="N357" s="9" t="str">
        <f t="shared" si="54"/>
        <v>NIE</v>
      </c>
      <c r="R357" s="15">
        <f t="shared" si="50"/>
        <v>0</v>
      </c>
      <c r="U357" s="17">
        <f t="shared" si="51"/>
        <v>0</v>
      </c>
      <c r="X357" s="159">
        <f t="shared" si="55"/>
        <v>0</v>
      </c>
      <c r="Y357" s="7">
        <f t="shared" si="56"/>
        <v>0</v>
      </c>
      <c r="Z357" s="22">
        <f t="shared" si="57"/>
        <v>10.5</v>
      </c>
    </row>
    <row r="358" spans="1:26" ht="12.75" hidden="1">
      <c r="A358" s="12">
        <f>'Merytoryczna-TU WPIS DANE'!A360</f>
        <v>0</v>
      </c>
      <c r="B358" s="28">
        <f>'Merytoryczna-TU WPIS DANE'!B360</f>
        <v>0</v>
      </c>
      <c r="C358" s="12">
        <f>'Merytoryczna-TU WPIS DANE'!C360</f>
        <v>0</v>
      </c>
      <c r="D358" s="12">
        <f>'Merytoryczna-TU WPIS DANE'!D360</f>
        <v>0</v>
      </c>
      <c r="E358" s="12">
        <f>'Merytoryczna-TU WPIS DANE'!E360</f>
        <v>0</v>
      </c>
      <c r="F358" s="12">
        <f>'Merytoryczna-TU WPIS DANE'!F360</f>
        <v>0</v>
      </c>
      <c r="G358" s="13">
        <f>'Merytoryczna-TU WPIS DANE'!U360</f>
        <v>0</v>
      </c>
      <c r="H358" s="37">
        <f>'Merytoryczna-TU WPIS DANE'!H360</f>
        <v>1</v>
      </c>
      <c r="I358" s="12">
        <f>'Merytoryczna-TU WPIS DANE'!I360</f>
        <v>0</v>
      </c>
      <c r="J358" s="7">
        <v>35</v>
      </c>
      <c r="K358" s="18">
        <f t="shared" si="52"/>
        <v>0</v>
      </c>
      <c r="L358" s="25" t="str">
        <f t="shared" si="49"/>
        <v>NIE</v>
      </c>
      <c r="M358" s="26">
        <f t="shared" si="53"/>
        <v>0</v>
      </c>
      <c r="N358" s="9" t="str">
        <f t="shared" si="54"/>
        <v>NIE</v>
      </c>
      <c r="R358" s="15">
        <f t="shared" si="50"/>
        <v>0</v>
      </c>
      <c r="U358" s="17">
        <f t="shared" si="51"/>
        <v>0</v>
      </c>
      <c r="X358" s="159">
        <f t="shared" si="55"/>
        <v>0</v>
      </c>
      <c r="Y358" s="7">
        <f t="shared" si="56"/>
        <v>0</v>
      </c>
      <c r="Z358" s="22">
        <f t="shared" si="57"/>
        <v>10.5</v>
      </c>
    </row>
    <row r="359" spans="1:26" ht="12.75" hidden="1">
      <c r="A359" s="12">
        <f>'Merytoryczna-TU WPIS DANE'!A361</f>
        <v>0</v>
      </c>
      <c r="B359" s="28">
        <f>'Merytoryczna-TU WPIS DANE'!B361</f>
        <v>0</v>
      </c>
      <c r="C359" s="12">
        <f>'Merytoryczna-TU WPIS DANE'!C361</f>
        <v>0</v>
      </c>
      <c r="D359" s="12">
        <f>'Merytoryczna-TU WPIS DANE'!D361</f>
        <v>0</v>
      </c>
      <c r="E359" s="12">
        <f>'Merytoryczna-TU WPIS DANE'!E361</f>
        <v>0</v>
      </c>
      <c r="F359" s="12">
        <f>'Merytoryczna-TU WPIS DANE'!F361</f>
        <v>0</v>
      </c>
      <c r="G359" s="13">
        <f>'Merytoryczna-TU WPIS DANE'!U361</f>
        <v>0</v>
      </c>
      <c r="H359" s="37">
        <f>'Merytoryczna-TU WPIS DANE'!H361</f>
        <v>1</v>
      </c>
      <c r="I359" s="12">
        <f>'Merytoryczna-TU WPIS DANE'!I361</f>
        <v>0</v>
      </c>
      <c r="J359" s="7">
        <v>35</v>
      </c>
      <c r="K359" s="18">
        <f t="shared" si="52"/>
        <v>0</v>
      </c>
      <c r="L359" s="25" t="str">
        <f t="shared" si="49"/>
        <v>NIE</v>
      </c>
      <c r="M359" s="26">
        <f t="shared" si="53"/>
        <v>0</v>
      </c>
      <c r="N359" s="9" t="str">
        <f t="shared" si="54"/>
        <v>NIE</v>
      </c>
      <c r="R359" s="15">
        <f t="shared" si="50"/>
        <v>0</v>
      </c>
      <c r="U359" s="17">
        <f t="shared" si="51"/>
        <v>0</v>
      </c>
      <c r="X359" s="159">
        <f t="shared" si="55"/>
        <v>0</v>
      </c>
      <c r="Y359" s="7">
        <f t="shared" si="56"/>
        <v>0</v>
      </c>
      <c r="Z359" s="22">
        <f t="shared" si="57"/>
        <v>10.5</v>
      </c>
    </row>
    <row r="360" spans="1:26" ht="12.75" hidden="1">
      <c r="A360" s="12">
        <f>'Merytoryczna-TU WPIS DANE'!A362</f>
        <v>0</v>
      </c>
      <c r="B360" s="28">
        <f>'Merytoryczna-TU WPIS DANE'!B362</f>
        <v>0</v>
      </c>
      <c r="C360" s="12">
        <f>'Merytoryczna-TU WPIS DANE'!C362</f>
        <v>0</v>
      </c>
      <c r="D360" s="12">
        <f>'Merytoryczna-TU WPIS DANE'!D362</f>
        <v>0</v>
      </c>
      <c r="E360" s="12">
        <f>'Merytoryczna-TU WPIS DANE'!E362</f>
        <v>0</v>
      </c>
      <c r="F360" s="12">
        <f>'Merytoryczna-TU WPIS DANE'!F362</f>
        <v>0</v>
      </c>
      <c r="G360" s="13">
        <f>'Merytoryczna-TU WPIS DANE'!U362</f>
        <v>0</v>
      </c>
      <c r="H360" s="37">
        <f>'Merytoryczna-TU WPIS DANE'!H362</f>
        <v>1</v>
      </c>
      <c r="I360" s="12">
        <f>'Merytoryczna-TU WPIS DANE'!I362</f>
        <v>0</v>
      </c>
      <c r="J360" s="7">
        <v>35</v>
      </c>
      <c r="K360" s="18">
        <f t="shared" si="52"/>
        <v>0</v>
      </c>
      <c r="L360" s="25" t="str">
        <f t="shared" si="49"/>
        <v>NIE</v>
      </c>
      <c r="M360" s="26">
        <f t="shared" si="53"/>
        <v>0</v>
      </c>
      <c r="N360" s="9" t="str">
        <f t="shared" si="54"/>
        <v>NIE</v>
      </c>
      <c r="R360" s="15">
        <f t="shared" si="50"/>
        <v>0</v>
      </c>
      <c r="U360" s="17">
        <f t="shared" si="51"/>
        <v>0</v>
      </c>
      <c r="X360" s="159">
        <f t="shared" si="55"/>
        <v>0</v>
      </c>
      <c r="Y360" s="7">
        <f t="shared" si="56"/>
        <v>0</v>
      </c>
      <c r="Z360" s="22">
        <f t="shared" si="57"/>
        <v>10.5</v>
      </c>
    </row>
    <row r="361" spans="1:26" ht="12.75" hidden="1">
      <c r="A361" s="12">
        <f>'Merytoryczna-TU WPIS DANE'!A363</f>
        <v>0</v>
      </c>
      <c r="B361" s="28">
        <f>'Merytoryczna-TU WPIS DANE'!B363</f>
        <v>0</v>
      </c>
      <c r="C361" s="12">
        <f>'Merytoryczna-TU WPIS DANE'!C363</f>
        <v>0</v>
      </c>
      <c r="D361" s="12">
        <f>'Merytoryczna-TU WPIS DANE'!D363</f>
        <v>0</v>
      </c>
      <c r="E361" s="12">
        <f>'Merytoryczna-TU WPIS DANE'!E363</f>
        <v>0</v>
      </c>
      <c r="F361" s="12">
        <f>'Merytoryczna-TU WPIS DANE'!F363</f>
        <v>0</v>
      </c>
      <c r="G361" s="13">
        <f>'Merytoryczna-TU WPIS DANE'!U363</f>
        <v>0</v>
      </c>
      <c r="H361" s="37">
        <f>'Merytoryczna-TU WPIS DANE'!H363</f>
        <v>1</v>
      </c>
      <c r="I361" s="12">
        <f>'Merytoryczna-TU WPIS DANE'!I363</f>
        <v>0</v>
      </c>
      <c r="J361" s="7">
        <v>35</v>
      </c>
      <c r="K361" s="18">
        <f t="shared" si="52"/>
        <v>0</v>
      </c>
      <c r="L361" s="25" t="str">
        <f t="shared" si="49"/>
        <v>NIE</v>
      </c>
      <c r="M361" s="26">
        <f t="shared" si="53"/>
        <v>0</v>
      </c>
      <c r="N361" s="9" t="str">
        <f t="shared" si="54"/>
        <v>NIE</v>
      </c>
      <c r="R361" s="15">
        <f t="shared" si="50"/>
        <v>0</v>
      </c>
      <c r="U361" s="17">
        <f t="shared" si="51"/>
        <v>0</v>
      </c>
      <c r="X361" s="159">
        <f t="shared" si="55"/>
        <v>0</v>
      </c>
      <c r="Y361" s="7">
        <f t="shared" si="56"/>
        <v>0</v>
      </c>
      <c r="Z361" s="22">
        <f t="shared" si="57"/>
        <v>10.5</v>
      </c>
    </row>
    <row r="362" spans="1:26" ht="12.75" hidden="1">
      <c r="A362" s="12">
        <f>'Merytoryczna-TU WPIS DANE'!A364</f>
        <v>0</v>
      </c>
      <c r="B362" s="28">
        <f>'Merytoryczna-TU WPIS DANE'!B364</f>
        <v>0</v>
      </c>
      <c r="C362" s="12">
        <f>'Merytoryczna-TU WPIS DANE'!C364</f>
        <v>0</v>
      </c>
      <c r="D362" s="12">
        <f>'Merytoryczna-TU WPIS DANE'!D364</f>
        <v>0</v>
      </c>
      <c r="E362" s="12">
        <f>'Merytoryczna-TU WPIS DANE'!E364</f>
        <v>0</v>
      </c>
      <c r="F362" s="12">
        <f>'Merytoryczna-TU WPIS DANE'!F364</f>
        <v>0</v>
      </c>
      <c r="G362" s="13">
        <f>'Merytoryczna-TU WPIS DANE'!U364</f>
        <v>0</v>
      </c>
      <c r="H362" s="37">
        <f>'Merytoryczna-TU WPIS DANE'!H364</f>
        <v>1</v>
      </c>
      <c r="I362" s="12">
        <f>'Merytoryczna-TU WPIS DANE'!I364</f>
        <v>0</v>
      </c>
      <c r="J362" s="7">
        <v>35</v>
      </c>
      <c r="K362" s="18">
        <f t="shared" si="52"/>
        <v>0</v>
      </c>
      <c r="L362" s="25" t="str">
        <f t="shared" si="49"/>
        <v>NIE</v>
      </c>
      <c r="M362" s="26">
        <f t="shared" si="53"/>
        <v>0</v>
      </c>
      <c r="N362" s="9" t="str">
        <f t="shared" si="54"/>
        <v>NIE</v>
      </c>
      <c r="R362" s="15">
        <f t="shared" si="50"/>
        <v>0</v>
      </c>
      <c r="U362" s="17">
        <f t="shared" si="51"/>
        <v>0</v>
      </c>
      <c r="X362" s="159">
        <f t="shared" si="55"/>
        <v>0</v>
      </c>
      <c r="Y362" s="7">
        <f t="shared" si="56"/>
        <v>0</v>
      </c>
      <c r="Z362" s="22">
        <f t="shared" si="57"/>
        <v>10.5</v>
      </c>
    </row>
    <row r="363" spans="1:26" ht="12.75" hidden="1">
      <c r="A363" s="12">
        <f>'Merytoryczna-TU WPIS DANE'!A365</f>
        <v>0</v>
      </c>
      <c r="B363" s="28">
        <f>'Merytoryczna-TU WPIS DANE'!B365</f>
        <v>0</v>
      </c>
      <c r="C363" s="12">
        <f>'Merytoryczna-TU WPIS DANE'!C365</f>
        <v>0</v>
      </c>
      <c r="D363" s="12">
        <f>'Merytoryczna-TU WPIS DANE'!D365</f>
        <v>0</v>
      </c>
      <c r="E363" s="12">
        <f>'Merytoryczna-TU WPIS DANE'!E365</f>
        <v>0</v>
      </c>
      <c r="F363" s="12">
        <f>'Merytoryczna-TU WPIS DANE'!F365</f>
        <v>0</v>
      </c>
      <c r="G363" s="13">
        <f>'Merytoryczna-TU WPIS DANE'!U365</f>
        <v>0</v>
      </c>
      <c r="H363" s="37">
        <f>'Merytoryczna-TU WPIS DANE'!H365</f>
        <v>1</v>
      </c>
      <c r="I363" s="12">
        <f>'Merytoryczna-TU WPIS DANE'!I365</f>
        <v>0</v>
      </c>
      <c r="J363" s="7">
        <v>35</v>
      </c>
      <c r="K363" s="18">
        <f t="shared" si="52"/>
        <v>0</v>
      </c>
      <c r="L363" s="25" t="str">
        <f t="shared" si="49"/>
        <v>NIE</v>
      </c>
      <c r="M363" s="26">
        <f t="shared" si="53"/>
        <v>0</v>
      </c>
      <c r="N363" s="9" t="str">
        <f t="shared" si="54"/>
        <v>NIE</v>
      </c>
      <c r="R363" s="15">
        <f t="shared" si="50"/>
        <v>0</v>
      </c>
      <c r="U363" s="17">
        <f t="shared" si="51"/>
        <v>0</v>
      </c>
      <c r="X363" s="159">
        <f t="shared" si="55"/>
        <v>0</v>
      </c>
      <c r="Y363" s="7">
        <f t="shared" si="56"/>
        <v>0</v>
      </c>
      <c r="Z363" s="22">
        <f t="shared" si="57"/>
        <v>10.5</v>
      </c>
    </row>
    <row r="364" spans="1:26" ht="12.75" hidden="1">
      <c r="A364" s="12">
        <f>'Merytoryczna-TU WPIS DANE'!A366</f>
        <v>0</v>
      </c>
      <c r="B364" s="28">
        <f>'Merytoryczna-TU WPIS DANE'!B366</f>
        <v>0</v>
      </c>
      <c r="C364" s="12">
        <f>'Merytoryczna-TU WPIS DANE'!C366</f>
        <v>0</v>
      </c>
      <c r="D364" s="12">
        <f>'Merytoryczna-TU WPIS DANE'!D366</f>
        <v>0</v>
      </c>
      <c r="E364" s="12">
        <f>'Merytoryczna-TU WPIS DANE'!E366</f>
        <v>0</v>
      </c>
      <c r="F364" s="12">
        <f>'Merytoryczna-TU WPIS DANE'!F366</f>
        <v>0</v>
      </c>
      <c r="G364" s="13">
        <f>'Merytoryczna-TU WPIS DANE'!U366</f>
        <v>0</v>
      </c>
      <c r="H364" s="37">
        <f>'Merytoryczna-TU WPIS DANE'!H366</f>
        <v>1</v>
      </c>
      <c r="I364" s="12">
        <f>'Merytoryczna-TU WPIS DANE'!I366</f>
        <v>0</v>
      </c>
      <c r="J364" s="7">
        <v>35</v>
      </c>
      <c r="K364" s="18">
        <f t="shared" si="52"/>
        <v>0</v>
      </c>
      <c r="L364" s="25" t="str">
        <f t="shared" si="49"/>
        <v>NIE</v>
      </c>
      <c r="M364" s="26">
        <f t="shared" si="53"/>
        <v>0</v>
      </c>
      <c r="N364" s="9" t="str">
        <f t="shared" si="54"/>
        <v>NIE</v>
      </c>
      <c r="R364" s="15">
        <f t="shared" si="50"/>
        <v>0</v>
      </c>
      <c r="U364" s="17">
        <f t="shared" si="51"/>
        <v>0</v>
      </c>
      <c r="X364" s="159">
        <f t="shared" si="55"/>
        <v>0</v>
      </c>
      <c r="Y364" s="7">
        <f t="shared" si="56"/>
        <v>0</v>
      </c>
      <c r="Z364" s="22">
        <f t="shared" si="57"/>
        <v>10.5</v>
      </c>
    </row>
    <row r="365" spans="1:26" ht="12.75" hidden="1">
      <c r="A365" s="12">
        <f>'Merytoryczna-TU WPIS DANE'!A367</f>
        <v>0</v>
      </c>
      <c r="B365" s="28">
        <f>'Merytoryczna-TU WPIS DANE'!B367</f>
        <v>0</v>
      </c>
      <c r="C365" s="12">
        <f>'Merytoryczna-TU WPIS DANE'!C367</f>
        <v>0</v>
      </c>
      <c r="D365" s="12">
        <f>'Merytoryczna-TU WPIS DANE'!D367</f>
        <v>0</v>
      </c>
      <c r="E365" s="12">
        <f>'Merytoryczna-TU WPIS DANE'!E367</f>
        <v>0</v>
      </c>
      <c r="F365" s="12">
        <f>'Merytoryczna-TU WPIS DANE'!F367</f>
        <v>0</v>
      </c>
      <c r="G365" s="13">
        <f>'Merytoryczna-TU WPIS DANE'!U367</f>
        <v>0</v>
      </c>
      <c r="H365" s="37">
        <f>'Merytoryczna-TU WPIS DANE'!H367</f>
        <v>1</v>
      </c>
      <c r="I365" s="12">
        <f>'Merytoryczna-TU WPIS DANE'!I367</f>
        <v>0</v>
      </c>
      <c r="J365" s="7">
        <v>35</v>
      </c>
      <c r="K365" s="18">
        <f t="shared" si="52"/>
        <v>0</v>
      </c>
      <c r="L365" s="25" t="str">
        <f t="shared" si="49"/>
        <v>NIE</v>
      </c>
      <c r="M365" s="26">
        <f t="shared" si="53"/>
        <v>0</v>
      </c>
      <c r="N365" s="9" t="str">
        <f t="shared" si="54"/>
        <v>NIE</v>
      </c>
      <c r="R365" s="15">
        <f t="shared" si="50"/>
        <v>0</v>
      </c>
      <c r="U365" s="17">
        <f t="shared" si="51"/>
        <v>0</v>
      </c>
      <c r="X365" s="159">
        <f t="shared" si="55"/>
        <v>0</v>
      </c>
      <c r="Y365" s="7">
        <f t="shared" si="56"/>
        <v>0</v>
      </c>
      <c r="Z365" s="22">
        <f t="shared" si="57"/>
        <v>10.5</v>
      </c>
    </row>
    <row r="366" spans="1:26" ht="12.75" hidden="1">
      <c r="A366" s="12">
        <f>'Merytoryczna-TU WPIS DANE'!A368</f>
        <v>0</v>
      </c>
      <c r="B366" s="28">
        <f>'Merytoryczna-TU WPIS DANE'!B368</f>
        <v>0</v>
      </c>
      <c r="C366" s="12">
        <f>'Merytoryczna-TU WPIS DANE'!C368</f>
        <v>0</v>
      </c>
      <c r="D366" s="12">
        <f>'Merytoryczna-TU WPIS DANE'!D368</f>
        <v>0</v>
      </c>
      <c r="E366" s="12">
        <f>'Merytoryczna-TU WPIS DANE'!E368</f>
        <v>0</v>
      </c>
      <c r="F366" s="12">
        <f>'Merytoryczna-TU WPIS DANE'!F368</f>
        <v>0</v>
      </c>
      <c r="G366" s="13">
        <f>'Merytoryczna-TU WPIS DANE'!U368</f>
        <v>0</v>
      </c>
      <c r="H366" s="37">
        <f>'Merytoryczna-TU WPIS DANE'!H368</f>
        <v>1</v>
      </c>
      <c r="I366" s="12">
        <f>'Merytoryczna-TU WPIS DANE'!I368</f>
        <v>0</v>
      </c>
      <c r="J366" s="7">
        <v>35</v>
      </c>
      <c r="K366" s="18">
        <f t="shared" si="52"/>
        <v>0</v>
      </c>
      <c r="L366" s="25" t="str">
        <f t="shared" si="49"/>
        <v>NIE</v>
      </c>
      <c r="M366" s="26">
        <f t="shared" si="53"/>
        <v>0</v>
      </c>
      <c r="N366" s="9" t="str">
        <f t="shared" si="54"/>
        <v>NIE</v>
      </c>
      <c r="R366" s="15">
        <f t="shared" si="50"/>
        <v>0</v>
      </c>
      <c r="U366" s="17">
        <f t="shared" si="51"/>
        <v>0</v>
      </c>
      <c r="X366" s="159">
        <f t="shared" si="55"/>
        <v>0</v>
      </c>
      <c r="Y366" s="7">
        <f t="shared" si="56"/>
        <v>0</v>
      </c>
      <c r="Z366" s="22">
        <f t="shared" si="57"/>
        <v>10.5</v>
      </c>
    </row>
    <row r="367" spans="1:26" ht="12.75" hidden="1">
      <c r="A367" s="12">
        <f>'Merytoryczna-TU WPIS DANE'!A369</f>
        <v>0</v>
      </c>
      <c r="B367" s="28">
        <f>'Merytoryczna-TU WPIS DANE'!B369</f>
        <v>0</v>
      </c>
      <c r="C367" s="12">
        <f>'Merytoryczna-TU WPIS DANE'!C369</f>
        <v>0</v>
      </c>
      <c r="D367" s="12">
        <f>'Merytoryczna-TU WPIS DANE'!D369</f>
        <v>0</v>
      </c>
      <c r="E367" s="12">
        <f>'Merytoryczna-TU WPIS DANE'!E369</f>
        <v>0</v>
      </c>
      <c r="F367" s="12">
        <f>'Merytoryczna-TU WPIS DANE'!F369</f>
        <v>0</v>
      </c>
      <c r="G367" s="13">
        <f>'Merytoryczna-TU WPIS DANE'!U369</f>
        <v>0</v>
      </c>
      <c r="H367" s="37">
        <f>'Merytoryczna-TU WPIS DANE'!H369</f>
        <v>1</v>
      </c>
      <c r="I367" s="12">
        <f>'Merytoryczna-TU WPIS DANE'!I369</f>
        <v>0</v>
      </c>
      <c r="J367" s="7">
        <v>35</v>
      </c>
      <c r="K367" s="18">
        <f t="shared" si="52"/>
        <v>0</v>
      </c>
      <c r="L367" s="25" t="str">
        <f t="shared" si="49"/>
        <v>NIE</v>
      </c>
      <c r="M367" s="26">
        <f t="shared" si="53"/>
        <v>0</v>
      </c>
      <c r="N367" s="9" t="str">
        <f t="shared" si="54"/>
        <v>NIE</v>
      </c>
      <c r="R367" s="15">
        <f t="shared" si="50"/>
        <v>0</v>
      </c>
      <c r="U367" s="17">
        <f t="shared" si="51"/>
        <v>0</v>
      </c>
      <c r="X367" s="159">
        <f t="shared" si="55"/>
        <v>0</v>
      </c>
      <c r="Y367" s="7">
        <f t="shared" si="56"/>
        <v>0</v>
      </c>
      <c r="Z367" s="22">
        <f t="shared" si="57"/>
        <v>10.5</v>
      </c>
    </row>
    <row r="368" spans="1:26" ht="12.75" hidden="1">
      <c r="A368" s="12">
        <f>'Merytoryczna-TU WPIS DANE'!A370</f>
        <v>0</v>
      </c>
      <c r="B368" s="28">
        <f>'Merytoryczna-TU WPIS DANE'!B370</f>
        <v>0</v>
      </c>
      <c r="C368" s="12">
        <f>'Merytoryczna-TU WPIS DANE'!C370</f>
        <v>0</v>
      </c>
      <c r="D368" s="12">
        <f>'Merytoryczna-TU WPIS DANE'!D370</f>
        <v>0</v>
      </c>
      <c r="E368" s="12">
        <f>'Merytoryczna-TU WPIS DANE'!E370</f>
        <v>0</v>
      </c>
      <c r="F368" s="12">
        <f>'Merytoryczna-TU WPIS DANE'!F370</f>
        <v>0</v>
      </c>
      <c r="G368" s="13">
        <f>'Merytoryczna-TU WPIS DANE'!U370</f>
        <v>0</v>
      </c>
      <c r="H368" s="37">
        <f>'Merytoryczna-TU WPIS DANE'!H370</f>
        <v>0</v>
      </c>
      <c r="I368" s="12">
        <f>'Merytoryczna-TU WPIS DANE'!I370</f>
        <v>0</v>
      </c>
      <c r="J368" s="7">
        <v>35</v>
      </c>
      <c r="K368" s="18">
        <f t="shared" si="52"/>
        <v>0</v>
      </c>
      <c r="L368" s="25" t="str">
        <f t="shared" si="49"/>
        <v>NIE</v>
      </c>
      <c r="M368" s="26">
        <f t="shared" si="53"/>
        <v>0</v>
      </c>
      <c r="N368" s="9" t="str">
        <f t="shared" si="54"/>
        <v>NIE</v>
      </c>
      <c r="R368" s="15">
        <f t="shared" si="50"/>
        <v>0</v>
      </c>
      <c r="U368" s="17">
        <f t="shared" si="51"/>
        <v>0</v>
      </c>
      <c r="X368" s="159">
        <f t="shared" si="55"/>
        <v>0</v>
      </c>
      <c r="Y368" s="7">
        <f t="shared" si="56"/>
        <v>0</v>
      </c>
      <c r="Z368" s="22">
        <f t="shared" si="57"/>
        <v>10.5</v>
      </c>
    </row>
    <row r="369" spans="1:26" ht="12.75" hidden="1">
      <c r="A369" s="12">
        <f>'Merytoryczna-TU WPIS DANE'!A371</f>
        <v>0</v>
      </c>
      <c r="B369" s="28">
        <f>'Merytoryczna-TU WPIS DANE'!B371</f>
        <v>0</v>
      </c>
      <c r="C369" s="12">
        <f>'Merytoryczna-TU WPIS DANE'!C371</f>
        <v>0</v>
      </c>
      <c r="D369" s="12">
        <f>'Merytoryczna-TU WPIS DANE'!D371</f>
        <v>0</v>
      </c>
      <c r="E369" s="12">
        <f>'Merytoryczna-TU WPIS DANE'!E371</f>
        <v>0</v>
      </c>
      <c r="F369" s="12">
        <f>'Merytoryczna-TU WPIS DANE'!F371</f>
        <v>0</v>
      </c>
      <c r="G369" s="13">
        <f>'Merytoryczna-TU WPIS DANE'!U371</f>
        <v>0</v>
      </c>
      <c r="H369" s="37">
        <f>'Merytoryczna-TU WPIS DANE'!H371</f>
        <v>0</v>
      </c>
      <c r="I369" s="12">
        <f>'Merytoryczna-TU WPIS DANE'!I371</f>
        <v>0</v>
      </c>
      <c r="J369" s="7">
        <v>35</v>
      </c>
      <c r="K369" s="18">
        <f t="shared" si="52"/>
        <v>0</v>
      </c>
      <c r="L369" s="25" t="str">
        <f t="shared" si="49"/>
        <v>NIE</v>
      </c>
      <c r="M369" s="26">
        <f t="shared" si="53"/>
        <v>0</v>
      </c>
      <c r="N369" s="9" t="str">
        <f t="shared" si="54"/>
        <v>NIE</v>
      </c>
      <c r="R369" s="15">
        <f t="shared" si="50"/>
        <v>0</v>
      </c>
      <c r="U369" s="17">
        <f t="shared" si="51"/>
        <v>0</v>
      </c>
      <c r="X369" s="159">
        <f t="shared" si="55"/>
        <v>0</v>
      </c>
      <c r="Y369" s="7">
        <f t="shared" si="56"/>
        <v>0</v>
      </c>
      <c r="Z369" s="22">
        <f t="shared" si="57"/>
        <v>10.5</v>
      </c>
    </row>
    <row r="370" spans="1:26" ht="12.75" hidden="1">
      <c r="A370" s="12">
        <f>'Merytoryczna-TU WPIS DANE'!A372</f>
        <v>0</v>
      </c>
      <c r="B370" s="28">
        <f>'Merytoryczna-TU WPIS DANE'!B372</f>
        <v>0</v>
      </c>
      <c r="C370" s="12">
        <f>'Merytoryczna-TU WPIS DANE'!C372</f>
        <v>0</v>
      </c>
      <c r="D370" s="12">
        <f>'Merytoryczna-TU WPIS DANE'!D372</f>
        <v>0</v>
      </c>
      <c r="E370" s="12">
        <f>'Merytoryczna-TU WPIS DANE'!E372</f>
        <v>0</v>
      </c>
      <c r="F370" s="12">
        <f>'Merytoryczna-TU WPIS DANE'!F372</f>
        <v>0</v>
      </c>
      <c r="G370" s="13">
        <f>'Merytoryczna-TU WPIS DANE'!U372</f>
        <v>0</v>
      </c>
      <c r="H370" s="37">
        <f>'Merytoryczna-TU WPIS DANE'!H372</f>
        <v>0</v>
      </c>
      <c r="I370" s="12">
        <f>'Merytoryczna-TU WPIS DANE'!I372</f>
        <v>0</v>
      </c>
      <c r="J370" s="7">
        <v>35</v>
      </c>
      <c r="K370" s="18">
        <f t="shared" si="52"/>
        <v>0</v>
      </c>
      <c r="L370" s="25" t="str">
        <f t="shared" si="49"/>
        <v>NIE</v>
      </c>
      <c r="M370" s="26">
        <f t="shared" si="53"/>
        <v>0</v>
      </c>
      <c r="N370" s="9" t="str">
        <f t="shared" si="54"/>
        <v>NIE</v>
      </c>
      <c r="R370" s="15">
        <f t="shared" si="50"/>
        <v>0</v>
      </c>
      <c r="U370" s="17">
        <f t="shared" si="51"/>
        <v>0</v>
      </c>
      <c r="X370" s="159">
        <f t="shared" si="55"/>
        <v>0</v>
      </c>
      <c r="Y370" s="7">
        <f t="shared" si="56"/>
        <v>0</v>
      </c>
      <c r="Z370" s="22">
        <f t="shared" si="57"/>
        <v>10.5</v>
      </c>
    </row>
    <row r="371" spans="1:26" ht="12.75" hidden="1">
      <c r="A371" s="12">
        <f>'Merytoryczna-TU WPIS DANE'!A373</f>
        <v>0</v>
      </c>
      <c r="B371" s="28">
        <f>'Merytoryczna-TU WPIS DANE'!B373</f>
        <v>0</v>
      </c>
      <c r="C371" s="12">
        <f>'Merytoryczna-TU WPIS DANE'!C373</f>
        <v>0</v>
      </c>
      <c r="D371" s="12">
        <f>'Merytoryczna-TU WPIS DANE'!D373</f>
        <v>0</v>
      </c>
      <c r="E371" s="12">
        <f>'Merytoryczna-TU WPIS DANE'!E373</f>
        <v>0</v>
      </c>
      <c r="F371" s="12">
        <f>'Merytoryczna-TU WPIS DANE'!F373</f>
        <v>0</v>
      </c>
      <c r="G371" s="13">
        <f>'Merytoryczna-TU WPIS DANE'!U373</f>
        <v>0</v>
      </c>
      <c r="H371" s="37">
        <f>'Merytoryczna-TU WPIS DANE'!H373</f>
        <v>0</v>
      </c>
      <c r="I371" s="12">
        <f>'Merytoryczna-TU WPIS DANE'!I373</f>
        <v>0</v>
      </c>
      <c r="J371" s="7">
        <v>35</v>
      </c>
      <c r="K371" s="18">
        <f t="shared" si="52"/>
        <v>0</v>
      </c>
      <c r="L371" s="25" t="str">
        <f t="shared" si="49"/>
        <v>NIE</v>
      </c>
      <c r="M371" s="26">
        <f t="shared" si="53"/>
        <v>0</v>
      </c>
      <c r="N371" s="9" t="str">
        <f t="shared" si="54"/>
        <v>NIE</v>
      </c>
      <c r="R371" s="15">
        <f t="shared" si="50"/>
        <v>0</v>
      </c>
      <c r="U371" s="17">
        <f t="shared" si="51"/>
        <v>0</v>
      </c>
      <c r="X371" s="159">
        <f t="shared" si="55"/>
        <v>0</v>
      </c>
      <c r="Y371" s="7">
        <f t="shared" si="56"/>
        <v>0</v>
      </c>
      <c r="Z371" s="22">
        <f t="shared" si="57"/>
        <v>10.5</v>
      </c>
    </row>
    <row r="372" spans="1:26" ht="12.75" hidden="1">
      <c r="A372" s="12">
        <f>'Merytoryczna-TU WPIS DANE'!A374</f>
        <v>0</v>
      </c>
      <c r="B372" s="28">
        <f>'Merytoryczna-TU WPIS DANE'!B374</f>
        <v>0</v>
      </c>
      <c r="C372" s="12">
        <f>'Merytoryczna-TU WPIS DANE'!C374</f>
        <v>0</v>
      </c>
      <c r="D372" s="12">
        <f>'Merytoryczna-TU WPIS DANE'!D374</f>
        <v>0</v>
      </c>
      <c r="E372" s="12">
        <f>'Merytoryczna-TU WPIS DANE'!E374</f>
        <v>0</v>
      </c>
      <c r="F372" s="12">
        <f>'Merytoryczna-TU WPIS DANE'!F374</f>
        <v>0</v>
      </c>
      <c r="G372" s="13">
        <f>'Merytoryczna-TU WPIS DANE'!U374</f>
        <v>0</v>
      </c>
      <c r="H372" s="37">
        <f>'Merytoryczna-TU WPIS DANE'!H374</f>
        <v>0</v>
      </c>
      <c r="I372" s="12">
        <f>'Merytoryczna-TU WPIS DANE'!I374</f>
        <v>0</v>
      </c>
      <c r="J372" s="7">
        <v>35</v>
      </c>
      <c r="K372" s="18">
        <f t="shared" si="52"/>
        <v>0</v>
      </c>
      <c r="L372" s="25" t="str">
        <f t="shared" si="49"/>
        <v>NIE</v>
      </c>
      <c r="M372" s="26">
        <f t="shared" si="53"/>
        <v>0</v>
      </c>
      <c r="N372" s="9" t="str">
        <f t="shared" si="54"/>
        <v>NIE</v>
      </c>
      <c r="R372" s="15">
        <f t="shared" si="50"/>
        <v>0</v>
      </c>
      <c r="U372" s="17">
        <f t="shared" si="51"/>
        <v>0</v>
      </c>
      <c r="X372" s="159">
        <f t="shared" si="55"/>
        <v>0</v>
      </c>
      <c r="Y372" s="7">
        <f t="shared" si="56"/>
        <v>0</v>
      </c>
      <c r="Z372" s="22">
        <f t="shared" si="57"/>
        <v>10.5</v>
      </c>
    </row>
    <row r="373" spans="1:26" ht="12.75" hidden="1">
      <c r="A373" s="12">
        <f>'Merytoryczna-TU WPIS DANE'!A375</f>
        <v>0</v>
      </c>
      <c r="B373" s="28">
        <f>'Merytoryczna-TU WPIS DANE'!B375</f>
        <v>0</v>
      </c>
      <c r="C373" s="12">
        <f>'Merytoryczna-TU WPIS DANE'!C375</f>
        <v>0</v>
      </c>
      <c r="D373" s="12">
        <f>'Merytoryczna-TU WPIS DANE'!D375</f>
        <v>0</v>
      </c>
      <c r="E373" s="12">
        <f>'Merytoryczna-TU WPIS DANE'!E375</f>
        <v>0</v>
      </c>
      <c r="F373" s="12">
        <f>'Merytoryczna-TU WPIS DANE'!F375</f>
        <v>0</v>
      </c>
      <c r="G373" s="13">
        <f>'Merytoryczna-TU WPIS DANE'!U375</f>
        <v>0</v>
      </c>
      <c r="H373" s="37">
        <f>'Merytoryczna-TU WPIS DANE'!H375</f>
        <v>0</v>
      </c>
      <c r="I373" s="12">
        <f>'Merytoryczna-TU WPIS DANE'!I375</f>
        <v>0</v>
      </c>
      <c r="J373" s="7">
        <v>35</v>
      </c>
      <c r="K373" s="18">
        <f t="shared" si="52"/>
        <v>0</v>
      </c>
      <c r="L373" s="25" t="str">
        <f t="shared" si="49"/>
        <v>NIE</v>
      </c>
      <c r="M373" s="26">
        <f t="shared" si="53"/>
        <v>0</v>
      </c>
      <c r="N373" s="9" t="str">
        <f t="shared" si="54"/>
        <v>NIE</v>
      </c>
      <c r="R373" s="15">
        <f t="shared" si="50"/>
        <v>0</v>
      </c>
      <c r="U373" s="17">
        <f t="shared" si="51"/>
        <v>0</v>
      </c>
      <c r="X373" s="159">
        <f t="shared" si="55"/>
        <v>0</v>
      </c>
      <c r="Y373" s="7">
        <f t="shared" si="56"/>
        <v>0</v>
      </c>
      <c r="Z373" s="22">
        <f t="shared" si="57"/>
        <v>10.5</v>
      </c>
    </row>
    <row r="374" spans="1:26" ht="12.75" hidden="1">
      <c r="A374" s="12">
        <f>'Merytoryczna-TU WPIS DANE'!A376</f>
        <v>0</v>
      </c>
      <c r="B374" s="28">
        <f>'Merytoryczna-TU WPIS DANE'!B376</f>
        <v>0</v>
      </c>
      <c r="C374" s="12">
        <f>'Merytoryczna-TU WPIS DANE'!C376</f>
        <v>0</v>
      </c>
      <c r="D374" s="12">
        <f>'Merytoryczna-TU WPIS DANE'!D376</f>
        <v>0</v>
      </c>
      <c r="E374" s="12">
        <f>'Merytoryczna-TU WPIS DANE'!E376</f>
        <v>0</v>
      </c>
      <c r="F374" s="12">
        <f>'Merytoryczna-TU WPIS DANE'!F376</f>
        <v>0</v>
      </c>
      <c r="G374" s="13">
        <f>'Merytoryczna-TU WPIS DANE'!U376</f>
        <v>0</v>
      </c>
      <c r="H374" s="37">
        <f>'Merytoryczna-TU WPIS DANE'!H376</f>
        <v>0</v>
      </c>
      <c r="I374" s="12">
        <f>'Merytoryczna-TU WPIS DANE'!I376</f>
        <v>0</v>
      </c>
      <c r="J374" s="7">
        <v>35</v>
      </c>
      <c r="K374" s="18">
        <f t="shared" si="52"/>
        <v>0</v>
      </c>
      <c r="L374" s="25" t="str">
        <f t="shared" si="49"/>
        <v>NIE</v>
      </c>
      <c r="M374" s="26">
        <f t="shared" si="53"/>
        <v>0</v>
      </c>
      <c r="N374" s="9" t="str">
        <f t="shared" si="54"/>
        <v>NIE</v>
      </c>
      <c r="R374" s="15">
        <f t="shared" si="50"/>
        <v>0</v>
      </c>
      <c r="U374" s="17">
        <f t="shared" si="51"/>
        <v>0</v>
      </c>
      <c r="X374" s="159">
        <f t="shared" si="55"/>
        <v>0</v>
      </c>
      <c r="Y374" s="7">
        <f t="shared" si="56"/>
        <v>0</v>
      </c>
      <c r="Z374" s="22">
        <f t="shared" si="57"/>
        <v>10.5</v>
      </c>
    </row>
    <row r="375" spans="1:26" ht="12.75" hidden="1">
      <c r="A375" s="12">
        <f>'Merytoryczna-TU WPIS DANE'!A377</f>
        <v>0</v>
      </c>
      <c r="B375" s="28">
        <f>'Merytoryczna-TU WPIS DANE'!B377</f>
        <v>0</v>
      </c>
      <c r="C375" s="12">
        <f>'Merytoryczna-TU WPIS DANE'!C377</f>
        <v>0</v>
      </c>
      <c r="D375" s="12">
        <f>'Merytoryczna-TU WPIS DANE'!D377</f>
        <v>0</v>
      </c>
      <c r="E375" s="12">
        <f>'Merytoryczna-TU WPIS DANE'!E377</f>
        <v>0</v>
      </c>
      <c r="F375" s="12">
        <f>'Merytoryczna-TU WPIS DANE'!F377</f>
        <v>0</v>
      </c>
      <c r="G375" s="13">
        <f>'Merytoryczna-TU WPIS DANE'!U377</f>
        <v>0</v>
      </c>
      <c r="H375" s="37">
        <f>'Merytoryczna-TU WPIS DANE'!H377</f>
        <v>0</v>
      </c>
      <c r="I375" s="12">
        <f>'Merytoryczna-TU WPIS DANE'!I377</f>
        <v>0</v>
      </c>
      <c r="J375" s="7">
        <v>35</v>
      </c>
      <c r="K375" s="18">
        <f t="shared" si="52"/>
        <v>0</v>
      </c>
      <c r="L375" s="25" t="str">
        <f t="shared" si="49"/>
        <v>NIE</v>
      </c>
      <c r="M375" s="26">
        <f t="shared" si="53"/>
        <v>0</v>
      </c>
      <c r="N375" s="9" t="str">
        <f t="shared" si="54"/>
        <v>NIE</v>
      </c>
      <c r="R375" s="15">
        <f t="shared" si="50"/>
        <v>0</v>
      </c>
      <c r="U375" s="17">
        <f t="shared" si="51"/>
        <v>0</v>
      </c>
      <c r="X375" s="159">
        <f t="shared" si="55"/>
        <v>0</v>
      </c>
      <c r="Y375" s="7">
        <f t="shared" si="56"/>
        <v>0</v>
      </c>
      <c r="Z375" s="22">
        <f t="shared" si="57"/>
        <v>10.5</v>
      </c>
    </row>
    <row r="376" spans="1:26" ht="12.75" hidden="1">
      <c r="A376" s="12">
        <f>'Merytoryczna-TU WPIS DANE'!A378</f>
        <v>0</v>
      </c>
      <c r="B376" s="28">
        <f>'Merytoryczna-TU WPIS DANE'!B378</f>
        <v>0</v>
      </c>
      <c r="C376" s="12">
        <f>'Merytoryczna-TU WPIS DANE'!C378</f>
        <v>0</v>
      </c>
      <c r="D376" s="12">
        <f>'Merytoryczna-TU WPIS DANE'!D378</f>
        <v>0</v>
      </c>
      <c r="E376" s="12">
        <f>'Merytoryczna-TU WPIS DANE'!E378</f>
        <v>0</v>
      </c>
      <c r="F376" s="12">
        <f>'Merytoryczna-TU WPIS DANE'!F378</f>
        <v>0</v>
      </c>
      <c r="G376" s="13">
        <f>'Merytoryczna-TU WPIS DANE'!U378</f>
        <v>0</v>
      </c>
      <c r="H376" s="37">
        <f>'Merytoryczna-TU WPIS DANE'!H378</f>
        <v>0</v>
      </c>
      <c r="I376" s="12">
        <f>'Merytoryczna-TU WPIS DANE'!I378</f>
        <v>0</v>
      </c>
      <c r="J376" s="7">
        <v>35</v>
      </c>
      <c r="K376" s="18">
        <f t="shared" si="52"/>
        <v>0</v>
      </c>
      <c r="L376" s="25" t="str">
        <f t="shared" si="49"/>
        <v>NIE</v>
      </c>
      <c r="M376" s="26">
        <f t="shared" si="53"/>
        <v>0</v>
      </c>
      <c r="N376" s="9" t="str">
        <f t="shared" si="54"/>
        <v>NIE</v>
      </c>
      <c r="R376" s="15">
        <f t="shared" si="50"/>
        <v>0</v>
      </c>
      <c r="U376" s="17">
        <f t="shared" si="51"/>
        <v>0</v>
      </c>
      <c r="X376" s="159">
        <f t="shared" si="55"/>
        <v>0</v>
      </c>
      <c r="Y376" s="7">
        <f t="shared" si="56"/>
        <v>0</v>
      </c>
      <c r="Z376" s="22">
        <f t="shared" si="57"/>
        <v>10.5</v>
      </c>
    </row>
    <row r="377" spans="1:26" ht="12.75" hidden="1">
      <c r="A377" s="12">
        <f>'Merytoryczna-TU WPIS DANE'!A379</f>
        <v>0</v>
      </c>
      <c r="B377" s="28">
        <f>'Merytoryczna-TU WPIS DANE'!B379</f>
        <v>0</v>
      </c>
      <c r="C377" s="12">
        <f>'Merytoryczna-TU WPIS DANE'!C379</f>
        <v>0</v>
      </c>
      <c r="D377" s="12">
        <f>'Merytoryczna-TU WPIS DANE'!D379</f>
        <v>0</v>
      </c>
      <c r="E377" s="12">
        <f>'Merytoryczna-TU WPIS DANE'!E379</f>
        <v>0</v>
      </c>
      <c r="F377" s="12">
        <f>'Merytoryczna-TU WPIS DANE'!F379</f>
        <v>0</v>
      </c>
      <c r="G377" s="13">
        <f>'Merytoryczna-TU WPIS DANE'!U379</f>
        <v>0</v>
      </c>
      <c r="H377" s="37">
        <f>'Merytoryczna-TU WPIS DANE'!H379</f>
        <v>0</v>
      </c>
      <c r="I377" s="12">
        <f>'Merytoryczna-TU WPIS DANE'!I379</f>
        <v>0</v>
      </c>
      <c r="J377" s="7">
        <v>35</v>
      </c>
      <c r="K377" s="18">
        <f t="shared" si="52"/>
        <v>0</v>
      </c>
      <c r="L377" s="25" t="str">
        <f t="shared" si="49"/>
        <v>NIE</v>
      </c>
      <c r="M377" s="26">
        <f t="shared" si="53"/>
        <v>0</v>
      </c>
      <c r="N377" s="9" t="str">
        <f t="shared" si="54"/>
        <v>NIE</v>
      </c>
      <c r="R377" s="15">
        <f t="shared" si="50"/>
        <v>0</v>
      </c>
      <c r="U377" s="17">
        <f t="shared" si="51"/>
        <v>0</v>
      </c>
      <c r="X377" s="159">
        <f t="shared" si="55"/>
        <v>0</v>
      </c>
      <c r="Y377" s="7">
        <f t="shared" si="56"/>
        <v>0</v>
      </c>
      <c r="Z377" s="22">
        <f t="shared" si="57"/>
        <v>10.5</v>
      </c>
    </row>
    <row r="378" spans="1:26" ht="12.75" hidden="1">
      <c r="A378" s="12">
        <f>'Merytoryczna-TU WPIS DANE'!A380</f>
        <v>0</v>
      </c>
      <c r="B378" s="28">
        <f>'Merytoryczna-TU WPIS DANE'!B380</f>
        <v>0</v>
      </c>
      <c r="C378" s="12">
        <f>'Merytoryczna-TU WPIS DANE'!C380</f>
        <v>0</v>
      </c>
      <c r="D378" s="12">
        <f>'Merytoryczna-TU WPIS DANE'!D380</f>
        <v>0</v>
      </c>
      <c r="E378" s="12">
        <f>'Merytoryczna-TU WPIS DANE'!E380</f>
        <v>0</v>
      </c>
      <c r="F378" s="12">
        <f>'Merytoryczna-TU WPIS DANE'!F380</f>
        <v>0</v>
      </c>
      <c r="G378" s="13">
        <f>'Merytoryczna-TU WPIS DANE'!U380</f>
        <v>0</v>
      </c>
      <c r="H378" s="37">
        <f>'Merytoryczna-TU WPIS DANE'!H380</f>
        <v>0</v>
      </c>
      <c r="I378" s="12">
        <f>'Merytoryczna-TU WPIS DANE'!I380</f>
        <v>0</v>
      </c>
      <c r="J378" s="7">
        <v>35</v>
      </c>
      <c r="K378" s="18">
        <f t="shared" si="52"/>
        <v>0</v>
      </c>
      <c r="L378" s="25" t="str">
        <f t="shared" si="49"/>
        <v>NIE</v>
      </c>
      <c r="M378" s="26">
        <f t="shared" si="53"/>
        <v>0</v>
      </c>
      <c r="N378" s="9" t="str">
        <f t="shared" si="54"/>
        <v>NIE</v>
      </c>
      <c r="R378" s="15">
        <f t="shared" si="50"/>
        <v>0</v>
      </c>
      <c r="U378" s="17">
        <f t="shared" si="51"/>
        <v>0</v>
      </c>
      <c r="X378" s="159">
        <f t="shared" si="55"/>
        <v>0</v>
      </c>
      <c r="Y378" s="7">
        <f t="shared" si="56"/>
        <v>0</v>
      </c>
      <c r="Z378" s="22">
        <f t="shared" si="57"/>
        <v>10.5</v>
      </c>
    </row>
    <row r="379" spans="1:26" ht="12.75" hidden="1">
      <c r="A379" s="12">
        <f>'Merytoryczna-TU WPIS DANE'!A381</f>
        <v>0</v>
      </c>
      <c r="B379" s="28">
        <f>'Merytoryczna-TU WPIS DANE'!B381</f>
        <v>0</v>
      </c>
      <c r="C379" s="12">
        <f>'Merytoryczna-TU WPIS DANE'!C381</f>
        <v>0</v>
      </c>
      <c r="D379" s="12">
        <f>'Merytoryczna-TU WPIS DANE'!D381</f>
        <v>0</v>
      </c>
      <c r="E379" s="12">
        <f>'Merytoryczna-TU WPIS DANE'!E381</f>
        <v>0</v>
      </c>
      <c r="F379" s="12">
        <f>'Merytoryczna-TU WPIS DANE'!F381</f>
        <v>0</v>
      </c>
      <c r="G379" s="13">
        <f>'Merytoryczna-TU WPIS DANE'!U381</f>
        <v>0</v>
      </c>
      <c r="H379" s="37">
        <f>'Merytoryczna-TU WPIS DANE'!H381</f>
        <v>0</v>
      </c>
      <c r="I379" s="12">
        <f>'Merytoryczna-TU WPIS DANE'!I381</f>
        <v>0</v>
      </c>
      <c r="J379" s="7">
        <v>35</v>
      </c>
      <c r="K379" s="18">
        <f t="shared" si="52"/>
        <v>0</v>
      </c>
      <c r="L379" s="25" t="str">
        <f t="shared" si="49"/>
        <v>NIE</v>
      </c>
      <c r="M379" s="26">
        <f t="shared" si="53"/>
        <v>0</v>
      </c>
      <c r="N379" s="9" t="str">
        <f t="shared" si="54"/>
        <v>NIE</v>
      </c>
      <c r="R379" s="15">
        <f t="shared" si="50"/>
        <v>0</v>
      </c>
      <c r="U379" s="17">
        <f t="shared" si="51"/>
        <v>0</v>
      </c>
      <c r="X379" s="159">
        <f t="shared" si="55"/>
        <v>0</v>
      </c>
      <c r="Y379" s="7">
        <f t="shared" si="56"/>
        <v>0</v>
      </c>
      <c r="Z379" s="22">
        <f t="shared" si="57"/>
        <v>10.5</v>
      </c>
    </row>
    <row r="380" spans="1:26" ht="12.75" hidden="1">
      <c r="A380" s="12">
        <f>'Merytoryczna-TU WPIS DANE'!A382</f>
        <v>0</v>
      </c>
      <c r="B380" s="28">
        <f>'Merytoryczna-TU WPIS DANE'!B382</f>
        <v>0</v>
      </c>
      <c r="C380" s="12">
        <f>'Merytoryczna-TU WPIS DANE'!C382</f>
        <v>0</v>
      </c>
      <c r="D380" s="12">
        <f>'Merytoryczna-TU WPIS DANE'!D382</f>
        <v>0</v>
      </c>
      <c r="E380" s="12">
        <f>'Merytoryczna-TU WPIS DANE'!E382</f>
        <v>0</v>
      </c>
      <c r="F380" s="12">
        <f>'Merytoryczna-TU WPIS DANE'!F382</f>
        <v>0</v>
      </c>
      <c r="G380" s="13">
        <f>'Merytoryczna-TU WPIS DANE'!U382</f>
        <v>0</v>
      </c>
      <c r="H380" s="37">
        <f>'Merytoryczna-TU WPIS DANE'!H382</f>
        <v>0</v>
      </c>
      <c r="I380" s="12">
        <f>'Merytoryczna-TU WPIS DANE'!I382</f>
        <v>0</v>
      </c>
      <c r="J380" s="7">
        <v>35</v>
      </c>
      <c r="K380" s="18">
        <f t="shared" si="52"/>
        <v>0</v>
      </c>
      <c r="L380" s="25" t="str">
        <f t="shared" si="49"/>
        <v>NIE</v>
      </c>
      <c r="M380" s="26">
        <f t="shared" si="53"/>
        <v>0</v>
      </c>
      <c r="N380" s="9" t="str">
        <f t="shared" si="54"/>
        <v>NIE</v>
      </c>
      <c r="R380" s="15">
        <f t="shared" si="50"/>
        <v>0</v>
      </c>
      <c r="U380" s="17">
        <f t="shared" si="51"/>
        <v>0</v>
      </c>
      <c r="X380" s="159">
        <f t="shared" si="55"/>
        <v>0</v>
      </c>
      <c r="Y380" s="7">
        <f t="shared" si="56"/>
        <v>0</v>
      </c>
      <c r="Z380" s="22">
        <f t="shared" si="57"/>
        <v>10.5</v>
      </c>
    </row>
    <row r="381" spans="1:26" ht="12.75" hidden="1">
      <c r="A381" s="12">
        <f>'Merytoryczna-TU WPIS DANE'!A383</f>
        <v>0</v>
      </c>
      <c r="B381" s="28">
        <f>'Merytoryczna-TU WPIS DANE'!B383</f>
        <v>0</v>
      </c>
      <c r="C381" s="12">
        <f>'Merytoryczna-TU WPIS DANE'!C383</f>
        <v>0</v>
      </c>
      <c r="D381" s="12">
        <f>'Merytoryczna-TU WPIS DANE'!D383</f>
        <v>0</v>
      </c>
      <c r="E381" s="12">
        <f>'Merytoryczna-TU WPIS DANE'!E383</f>
        <v>0</v>
      </c>
      <c r="F381" s="12">
        <f>'Merytoryczna-TU WPIS DANE'!F383</f>
        <v>0</v>
      </c>
      <c r="G381" s="13">
        <f>'Merytoryczna-TU WPIS DANE'!U383</f>
        <v>0</v>
      </c>
      <c r="H381" s="37">
        <f>'Merytoryczna-TU WPIS DANE'!H383</f>
        <v>0</v>
      </c>
      <c r="I381" s="12">
        <f>'Merytoryczna-TU WPIS DANE'!I383</f>
        <v>0</v>
      </c>
      <c r="J381" s="7">
        <v>35</v>
      </c>
      <c r="K381" s="18">
        <f t="shared" si="52"/>
        <v>0</v>
      </c>
      <c r="L381" s="25" t="str">
        <f t="shared" si="49"/>
        <v>NIE</v>
      </c>
      <c r="M381" s="26">
        <f t="shared" si="53"/>
        <v>0</v>
      </c>
      <c r="N381" s="9" t="str">
        <f t="shared" si="54"/>
        <v>NIE</v>
      </c>
      <c r="R381" s="15">
        <f t="shared" si="50"/>
        <v>0</v>
      </c>
      <c r="U381" s="17">
        <f t="shared" si="51"/>
        <v>0</v>
      </c>
      <c r="X381" s="159">
        <f t="shared" si="55"/>
        <v>0</v>
      </c>
      <c r="Y381" s="7">
        <f t="shared" si="56"/>
        <v>0</v>
      </c>
      <c r="Z381" s="22">
        <f t="shared" si="57"/>
        <v>10.5</v>
      </c>
    </row>
    <row r="382" spans="1:26" ht="12.75" hidden="1">
      <c r="A382" s="12">
        <f>'Merytoryczna-TU WPIS DANE'!A384</f>
        <v>0</v>
      </c>
      <c r="B382" s="28">
        <f>'Merytoryczna-TU WPIS DANE'!B384</f>
        <v>0</v>
      </c>
      <c r="C382" s="12">
        <f>'Merytoryczna-TU WPIS DANE'!C384</f>
        <v>0</v>
      </c>
      <c r="D382" s="12">
        <f>'Merytoryczna-TU WPIS DANE'!D384</f>
        <v>0</v>
      </c>
      <c r="E382" s="12">
        <f>'Merytoryczna-TU WPIS DANE'!E384</f>
        <v>0</v>
      </c>
      <c r="F382" s="12">
        <f>'Merytoryczna-TU WPIS DANE'!F384</f>
        <v>0</v>
      </c>
      <c r="G382" s="13">
        <f>'Merytoryczna-TU WPIS DANE'!U384</f>
        <v>0</v>
      </c>
      <c r="H382" s="37">
        <f>'Merytoryczna-TU WPIS DANE'!H384</f>
        <v>0</v>
      </c>
      <c r="I382" s="12">
        <f>'Merytoryczna-TU WPIS DANE'!I384</f>
        <v>0</v>
      </c>
      <c r="J382" s="7">
        <v>35</v>
      </c>
      <c r="K382" s="18">
        <f t="shared" si="52"/>
        <v>0</v>
      </c>
      <c r="L382" s="25" t="str">
        <f t="shared" si="49"/>
        <v>NIE</v>
      </c>
      <c r="M382" s="26">
        <f t="shared" si="53"/>
        <v>0</v>
      </c>
      <c r="N382" s="9" t="str">
        <f t="shared" si="54"/>
        <v>NIE</v>
      </c>
      <c r="R382" s="15">
        <f t="shared" si="50"/>
        <v>0</v>
      </c>
      <c r="U382" s="17">
        <f t="shared" si="51"/>
        <v>0</v>
      </c>
      <c r="X382" s="159">
        <f t="shared" si="55"/>
        <v>0</v>
      </c>
      <c r="Y382" s="7">
        <f t="shared" si="56"/>
        <v>0</v>
      </c>
      <c r="Z382" s="22">
        <f t="shared" si="57"/>
        <v>10.5</v>
      </c>
    </row>
    <row r="383" spans="1:26" ht="12.75" hidden="1">
      <c r="A383" s="12">
        <f>'Merytoryczna-TU WPIS DANE'!A385</f>
        <v>0</v>
      </c>
      <c r="B383" s="28">
        <f>'Merytoryczna-TU WPIS DANE'!B385</f>
        <v>0</v>
      </c>
      <c r="C383" s="12">
        <f>'Merytoryczna-TU WPIS DANE'!C385</f>
        <v>0</v>
      </c>
      <c r="D383" s="12">
        <f>'Merytoryczna-TU WPIS DANE'!D385</f>
        <v>0</v>
      </c>
      <c r="E383" s="12">
        <f>'Merytoryczna-TU WPIS DANE'!E385</f>
        <v>0</v>
      </c>
      <c r="F383" s="12">
        <f>'Merytoryczna-TU WPIS DANE'!F385</f>
        <v>0</v>
      </c>
      <c r="G383" s="13">
        <f>'Merytoryczna-TU WPIS DANE'!U385</f>
        <v>0</v>
      </c>
      <c r="H383" s="37">
        <f>'Merytoryczna-TU WPIS DANE'!H385</f>
        <v>0</v>
      </c>
      <c r="I383" s="12">
        <f>'Merytoryczna-TU WPIS DANE'!I385</f>
        <v>0</v>
      </c>
      <c r="J383" s="7">
        <v>35</v>
      </c>
      <c r="K383" s="18">
        <f t="shared" si="52"/>
        <v>0</v>
      </c>
      <c r="L383" s="25" t="str">
        <f t="shared" si="49"/>
        <v>NIE</v>
      </c>
      <c r="M383" s="26">
        <f t="shared" si="53"/>
        <v>0</v>
      </c>
      <c r="N383" s="9" t="str">
        <f t="shared" si="54"/>
        <v>NIE</v>
      </c>
      <c r="R383" s="15">
        <f t="shared" si="50"/>
        <v>0</v>
      </c>
      <c r="U383" s="17">
        <f t="shared" si="51"/>
        <v>0</v>
      </c>
      <c r="X383" s="159">
        <f t="shared" si="55"/>
        <v>0</v>
      </c>
      <c r="Y383" s="7">
        <f t="shared" si="56"/>
        <v>0</v>
      </c>
      <c r="Z383" s="22">
        <f t="shared" si="57"/>
        <v>10.5</v>
      </c>
    </row>
    <row r="384" spans="1:26" ht="12.75" hidden="1">
      <c r="A384" s="12">
        <f>'Merytoryczna-TU WPIS DANE'!A386</f>
        <v>0</v>
      </c>
      <c r="B384" s="28">
        <f>'Merytoryczna-TU WPIS DANE'!B386</f>
        <v>0</v>
      </c>
      <c r="C384" s="12">
        <f>'Merytoryczna-TU WPIS DANE'!C386</f>
        <v>0</v>
      </c>
      <c r="D384" s="12">
        <f>'Merytoryczna-TU WPIS DANE'!D386</f>
        <v>0</v>
      </c>
      <c r="E384" s="12">
        <f>'Merytoryczna-TU WPIS DANE'!E386</f>
        <v>0</v>
      </c>
      <c r="F384" s="12">
        <f>'Merytoryczna-TU WPIS DANE'!F386</f>
        <v>0</v>
      </c>
      <c r="G384" s="13">
        <f>'Merytoryczna-TU WPIS DANE'!U386</f>
        <v>0</v>
      </c>
      <c r="H384" s="37">
        <f>'Merytoryczna-TU WPIS DANE'!H386</f>
        <v>0</v>
      </c>
      <c r="I384" s="12">
        <f>'Merytoryczna-TU WPIS DANE'!I386</f>
        <v>0</v>
      </c>
      <c r="J384" s="7">
        <v>35</v>
      </c>
      <c r="K384" s="18">
        <f t="shared" si="52"/>
        <v>0</v>
      </c>
      <c r="L384" s="25" t="str">
        <f t="shared" si="49"/>
        <v>NIE</v>
      </c>
      <c r="M384" s="26">
        <f t="shared" si="53"/>
        <v>0</v>
      </c>
      <c r="N384" s="9" t="str">
        <f t="shared" si="54"/>
        <v>NIE</v>
      </c>
      <c r="R384" s="15">
        <f t="shared" si="50"/>
        <v>0</v>
      </c>
      <c r="U384" s="17">
        <f t="shared" si="51"/>
        <v>0</v>
      </c>
      <c r="X384" s="159">
        <f t="shared" si="55"/>
        <v>0</v>
      </c>
      <c r="Y384" s="7">
        <f t="shared" si="56"/>
        <v>0</v>
      </c>
      <c r="Z384" s="22">
        <f t="shared" si="57"/>
        <v>10.5</v>
      </c>
    </row>
    <row r="385" spans="1:26" ht="12.75" hidden="1">
      <c r="A385" s="12">
        <f>'Merytoryczna-TU WPIS DANE'!A387</f>
        <v>0</v>
      </c>
      <c r="B385" s="28">
        <f>'Merytoryczna-TU WPIS DANE'!B387</f>
        <v>0</v>
      </c>
      <c r="C385" s="12">
        <f>'Merytoryczna-TU WPIS DANE'!C387</f>
        <v>0</v>
      </c>
      <c r="D385" s="12">
        <f>'Merytoryczna-TU WPIS DANE'!D387</f>
        <v>0</v>
      </c>
      <c r="E385" s="12">
        <f>'Merytoryczna-TU WPIS DANE'!E387</f>
        <v>0</v>
      </c>
      <c r="F385" s="12">
        <f>'Merytoryczna-TU WPIS DANE'!F387</f>
        <v>0</v>
      </c>
      <c r="G385" s="13">
        <f>'Merytoryczna-TU WPIS DANE'!U387</f>
        <v>0</v>
      </c>
      <c r="H385" s="37">
        <f>'Merytoryczna-TU WPIS DANE'!H387</f>
        <v>0</v>
      </c>
      <c r="I385" s="12">
        <f>'Merytoryczna-TU WPIS DANE'!I387</f>
        <v>0</v>
      </c>
      <c r="J385" s="7">
        <v>35</v>
      </c>
      <c r="K385" s="18">
        <f t="shared" si="52"/>
        <v>0</v>
      </c>
      <c r="L385" s="25" t="str">
        <f t="shared" si="49"/>
        <v>NIE</v>
      </c>
      <c r="M385" s="26">
        <f t="shared" si="53"/>
        <v>0</v>
      </c>
      <c r="N385" s="9" t="str">
        <f t="shared" si="54"/>
        <v>NIE</v>
      </c>
      <c r="R385" s="15">
        <f t="shared" si="50"/>
        <v>0</v>
      </c>
      <c r="U385" s="17">
        <f t="shared" si="51"/>
        <v>0</v>
      </c>
      <c r="X385" s="159">
        <f t="shared" si="55"/>
        <v>0</v>
      </c>
      <c r="Y385" s="7">
        <f t="shared" si="56"/>
        <v>0</v>
      </c>
      <c r="Z385" s="22">
        <f t="shared" si="57"/>
        <v>10.5</v>
      </c>
    </row>
    <row r="386" spans="1:26" ht="12.75" hidden="1">
      <c r="A386" s="12">
        <f>'Merytoryczna-TU WPIS DANE'!A388</f>
        <v>0</v>
      </c>
      <c r="B386" s="28">
        <f>'Merytoryczna-TU WPIS DANE'!B388</f>
        <v>0</v>
      </c>
      <c r="C386" s="12">
        <f>'Merytoryczna-TU WPIS DANE'!C388</f>
        <v>0</v>
      </c>
      <c r="D386" s="12">
        <f>'Merytoryczna-TU WPIS DANE'!D388</f>
        <v>0</v>
      </c>
      <c r="E386" s="12">
        <f>'Merytoryczna-TU WPIS DANE'!E388</f>
        <v>0</v>
      </c>
      <c r="F386" s="12">
        <f>'Merytoryczna-TU WPIS DANE'!F388</f>
        <v>0</v>
      </c>
      <c r="G386" s="13">
        <f>'Merytoryczna-TU WPIS DANE'!U388</f>
        <v>0</v>
      </c>
      <c r="H386" s="37">
        <f>'Merytoryczna-TU WPIS DANE'!H388</f>
        <v>0</v>
      </c>
      <c r="I386" s="12">
        <f>'Merytoryczna-TU WPIS DANE'!I388</f>
        <v>0</v>
      </c>
      <c r="J386" s="7">
        <v>35</v>
      </c>
      <c r="K386" s="18">
        <f t="shared" si="52"/>
        <v>0</v>
      </c>
      <c r="L386" s="25" t="str">
        <f t="shared" si="49"/>
        <v>NIE</v>
      </c>
      <c r="M386" s="26">
        <f t="shared" si="53"/>
        <v>0</v>
      </c>
      <c r="N386" s="9" t="str">
        <f t="shared" si="54"/>
        <v>NIE</v>
      </c>
      <c r="R386" s="15">
        <f t="shared" si="50"/>
        <v>0</v>
      </c>
      <c r="U386" s="17">
        <f t="shared" si="51"/>
        <v>0</v>
      </c>
      <c r="X386" s="159">
        <f t="shared" si="55"/>
        <v>0</v>
      </c>
      <c r="Y386" s="7">
        <f t="shared" si="56"/>
        <v>0</v>
      </c>
      <c r="Z386" s="22">
        <f t="shared" si="57"/>
        <v>10.5</v>
      </c>
    </row>
    <row r="387" spans="1:26" ht="12.75" hidden="1">
      <c r="A387" s="12">
        <f>'Merytoryczna-TU WPIS DANE'!A389</f>
        <v>0</v>
      </c>
      <c r="B387" s="28">
        <f>'Merytoryczna-TU WPIS DANE'!B389</f>
        <v>0</v>
      </c>
      <c r="C387" s="12">
        <f>'Merytoryczna-TU WPIS DANE'!C389</f>
        <v>0</v>
      </c>
      <c r="D387" s="12">
        <f>'Merytoryczna-TU WPIS DANE'!D389</f>
        <v>0</v>
      </c>
      <c r="E387" s="12">
        <f>'Merytoryczna-TU WPIS DANE'!E389</f>
        <v>0</v>
      </c>
      <c r="F387" s="12">
        <f>'Merytoryczna-TU WPIS DANE'!F389</f>
        <v>0</v>
      </c>
      <c r="G387" s="13">
        <f>'Merytoryczna-TU WPIS DANE'!U389</f>
        <v>0</v>
      </c>
      <c r="H387" s="37">
        <f>'Merytoryczna-TU WPIS DANE'!H389</f>
        <v>0</v>
      </c>
      <c r="I387" s="12">
        <f>'Merytoryczna-TU WPIS DANE'!I389</f>
        <v>0</v>
      </c>
      <c r="J387" s="7">
        <v>35</v>
      </c>
      <c r="K387" s="18">
        <f t="shared" si="52"/>
        <v>0</v>
      </c>
      <c r="L387" s="25" t="str">
        <f t="shared" si="49"/>
        <v>NIE</v>
      </c>
      <c r="M387" s="26">
        <f t="shared" si="53"/>
        <v>0</v>
      </c>
      <c r="N387" s="9" t="str">
        <f t="shared" si="54"/>
        <v>NIE</v>
      </c>
      <c r="R387" s="15">
        <f t="shared" si="50"/>
        <v>0</v>
      </c>
      <c r="U387" s="17">
        <f t="shared" si="51"/>
        <v>0</v>
      </c>
      <c r="X387" s="159">
        <f t="shared" si="55"/>
        <v>0</v>
      </c>
      <c r="Y387" s="7">
        <f t="shared" si="56"/>
        <v>0</v>
      </c>
      <c r="Z387" s="22">
        <f t="shared" si="57"/>
        <v>10.5</v>
      </c>
    </row>
    <row r="388" spans="1:26" ht="12.75" hidden="1">
      <c r="A388" s="12">
        <f>'Merytoryczna-TU WPIS DANE'!A390</f>
        <v>0</v>
      </c>
      <c r="B388" s="28">
        <f>'Merytoryczna-TU WPIS DANE'!B390</f>
        <v>0</v>
      </c>
      <c r="C388" s="12">
        <f>'Merytoryczna-TU WPIS DANE'!C390</f>
        <v>0</v>
      </c>
      <c r="D388" s="12">
        <f>'Merytoryczna-TU WPIS DANE'!D390</f>
        <v>0</v>
      </c>
      <c r="E388" s="12">
        <f>'Merytoryczna-TU WPIS DANE'!E390</f>
        <v>0</v>
      </c>
      <c r="F388" s="12">
        <f>'Merytoryczna-TU WPIS DANE'!F390</f>
        <v>0</v>
      </c>
      <c r="G388" s="13">
        <f>'Merytoryczna-TU WPIS DANE'!U390</f>
        <v>0</v>
      </c>
      <c r="H388" s="37">
        <f>'Merytoryczna-TU WPIS DANE'!H390</f>
        <v>0</v>
      </c>
      <c r="I388" s="12">
        <f>'Merytoryczna-TU WPIS DANE'!I390</f>
        <v>0</v>
      </c>
      <c r="J388" s="7">
        <v>35</v>
      </c>
      <c r="K388" s="18">
        <f t="shared" si="52"/>
        <v>0</v>
      </c>
      <c r="L388" s="25" t="str">
        <f t="shared" si="49"/>
        <v>NIE</v>
      </c>
      <c r="M388" s="26">
        <f t="shared" si="53"/>
        <v>0</v>
      </c>
      <c r="N388" s="9" t="str">
        <f t="shared" si="54"/>
        <v>NIE</v>
      </c>
      <c r="R388" s="15">
        <f t="shared" si="50"/>
        <v>0</v>
      </c>
      <c r="U388" s="17">
        <f t="shared" si="51"/>
        <v>0</v>
      </c>
      <c r="X388" s="159">
        <f t="shared" si="55"/>
        <v>0</v>
      </c>
      <c r="Y388" s="7">
        <f t="shared" si="56"/>
        <v>0</v>
      </c>
      <c r="Z388" s="22">
        <f t="shared" si="57"/>
        <v>10.5</v>
      </c>
    </row>
    <row r="389" spans="1:26" ht="12.75" hidden="1">
      <c r="A389" s="12">
        <f>'Merytoryczna-TU WPIS DANE'!A391</f>
        <v>0</v>
      </c>
      <c r="B389" s="28">
        <f>'Merytoryczna-TU WPIS DANE'!B391</f>
        <v>0</v>
      </c>
      <c r="C389" s="12">
        <f>'Merytoryczna-TU WPIS DANE'!C391</f>
        <v>0</v>
      </c>
      <c r="D389" s="12">
        <f>'Merytoryczna-TU WPIS DANE'!D391</f>
        <v>0</v>
      </c>
      <c r="E389" s="12">
        <f>'Merytoryczna-TU WPIS DANE'!E391</f>
        <v>0</v>
      </c>
      <c r="F389" s="12">
        <f>'Merytoryczna-TU WPIS DANE'!F391</f>
        <v>0</v>
      </c>
      <c r="G389" s="13">
        <f>'Merytoryczna-TU WPIS DANE'!U391</f>
        <v>0</v>
      </c>
      <c r="H389" s="37">
        <f>'Merytoryczna-TU WPIS DANE'!H391</f>
        <v>0</v>
      </c>
      <c r="I389" s="12">
        <f>'Merytoryczna-TU WPIS DANE'!I391</f>
        <v>0</v>
      </c>
      <c r="J389" s="7">
        <v>35</v>
      </c>
      <c r="K389" s="18">
        <f t="shared" si="52"/>
        <v>0</v>
      </c>
      <c r="L389" s="25" t="str">
        <f t="shared" si="49"/>
        <v>NIE</v>
      </c>
      <c r="M389" s="26">
        <f t="shared" si="53"/>
        <v>0</v>
      </c>
      <c r="N389" s="9" t="str">
        <f t="shared" si="54"/>
        <v>NIE</v>
      </c>
      <c r="R389" s="15">
        <f t="shared" si="50"/>
        <v>0</v>
      </c>
      <c r="U389" s="17">
        <f t="shared" si="51"/>
        <v>0</v>
      </c>
      <c r="X389" s="159">
        <f t="shared" si="55"/>
        <v>0</v>
      </c>
      <c r="Y389" s="7">
        <f t="shared" si="56"/>
        <v>0</v>
      </c>
      <c r="Z389" s="22">
        <f t="shared" si="57"/>
        <v>10.5</v>
      </c>
    </row>
    <row r="390" spans="1:26" ht="12.75" hidden="1">
      <c r="A390" s="12">
        <f>'Merytoryczna-TU WPIS DANE'!A392</f>
        <v>0</v>
      </c>
      <c r="B390" s="28">
        <f>'Merytoryczna-TU WPIS DANE'!B392</f>
        <v>0</v>
      </c>
      <c r="C390" s="12">
        <f>'Merytoryczna-TU WPIS DANE'!C392</f>
        <v>0</v>
      </c>
      <c r="D390" s="12">
        <f>'Merytoryczna-TU WPIS DANE'!D392</f>
        <v>0</v>
      </c>
      <c r="E390" s="12">
        <f>'Merytoryczna-TU WPIS DANE'!E392</f>
        <v>0</v>
      </c>
      <c r="F390" s="12">
        <f>'Merytoryczna-TU WPIS DANE'!F392</f>
        <v>0</v>
      </c>
      <c r="G390" s="13">
        <f>'Merytoryczna-TU WPIS DANE'!U392</f>
        <v>0</v>
      </c>
      <c r="H390" s="37">
        <f>'Merytoryczna-TU WPIS DANE'!H392</f>
        <v>0</v>
      </c>
      <c r="I390" s="12">
        <f>'Merytoryczna-TU WPIS DANE'!I392</f>
        <v>0</v>
      </c>
      <c r="J390" s="7">
        <v>35</v>
      </c>
      <c r="K390" s="18">
        <f t="shared" si="52"/>
        <v>0</v>
      </c>
      <c r="L390" s="25" t="str">
        <f t="shared" si="49"/>
        <v>NIE</v>
      </c>
      <c r="M390" s="26">
        <f t="shared" si="53"/>
        <v>0</v>
      </c>
      <c r="N390" s="9" t="str">
        <f t="shared" si="54"/>
        <v>NIE</v>
      </c>
      <c r="R390" s="15">
        <f t="shared" si="50"/>
        <v>0</v>
      </c>
      <c r="U390" s="17">
        <f t="shared" si="51"/>
        <v>0</v>
      </c>
      <c r="X390" s="159">
        <f t="shared" si="55"/>
        <v>0</v>
      </c>
      <c r="Y390" s="7">
        <f t="shared" si="56"/>
        <v>0</v>
      </c>
      <c r="Z390" s="22">
        <f t="shared" si="57"/>
        <v>10.5</v>
      </c>
    </row>
    <row r="391" spans="1:26" ht="12.75" hidden="1">
      <c r="A391" s="12">
        <f>'Merytoryczna-TU WPIS DANE'!A393</f>
        <v>0</v>
      </c>
      <c r="B391" s="28">
        <f>'Merytoryczna-TU WPIS DANE'!B393</f>
        <v>0</v>
      </c>
      <c r="C391" s="12">
        <f>'Merytoryczna-TU WPIS DANE'!C393</f>
        <v>0</v>
      </c>
      <c r="D391" s="12">
        <f>'Merytoryczna-TU WPIS DANE'!D393</f>
        <v>0</v>
      </c>
      <c r="E391" s="12">
        <f>'Merytoryczna-TU WPIS DANE'!E393</f>
        <v>0</v>
      </c>
      <c r="F391" s="12">
        <f>'Merytoryczna-TU WPIS DANE'!F393</f>
        <v>0</v>
      </c>
      <c r="G391" s="13">
        <f>'Merytoryczna-TU WPIS DANE'!U393</f>
        <v>0</v>
      </c>
      <c r="H391" s="37">
        <f>'Merytoryczna-TU WPIS DANE'!H393</f>
        <v>0</v>
      </c>
      <c r="I391" s="12">
        <f>'Merytoryczna-TU WPIS DANE'!I393</f>
        <v>0</v>
      </c>
      <c r="J391" s="7">
        <v>35</v>
      </c>
      <c r="K391" s="18">
        <f t="shared" si="52"/>
        <v>0</v>
      </c>
      <c r="L391" s="25" t="str">
        <f t="shared" si="49"/>
        <v>NIE</v>
      </c>
      <c r="M391" s="26">
        <f t="shared" si="53"/>
        <v>0</v>
      </c>
      <c r="N391" s="9" t="str">
        <f t="shared" si="54"/>
        <v>NIE</v>
      </c>
      <c r="R391" s="15">
        <f t="shared" si="50"/>
        <v>0</v>
      </c>
      <c r="U391" s="17">
        <f t="shared" si="51"/>
        <v>0</v>
      </c>
      <c r="X391" s="159">
        <f t="shared" si="55"/>
        <v>0</v>
      </c>
      <c r="Y391" s="7">
        <f t="shared" si="56"/>
        <v>0</v>
      </c>
      <c r="Z391" s="22">
        <f t="shared" si="57"/>
        <v>10.5</v>
      </c>
    </row>
    <row r="392" spans="1:26" ht="12.75" hidden="1">
      <c r="A392" s="12">
        <f>'Merytoryczna-TU WPIS DANE'!A394</f>
        <v>0</v>
      </c>
      <c r="B392" s="28">
        <f>'Merytoryczna-TU WPIS DANE'!B394</f>
        <v>0</v>
      </c>
      <c r="C392" s="12">
        <f>'Merytoryczna-TU WPIS DANE'!C394</f>
        <v>0</v>
      </c>
      <c r="D392" s="12">
        <f>'Merytoryczna-TU WPIS DANE'!D394</f>
        <v>0</v>
      </c>
      <c r="E392" s="12">
        <f>'Merytoryczna-TU WPIS DANE'!E394</f>
        <v>0</v>
      </c>
      <c r="F392" s="12">
        <f>'Merytoryczna-TU WPIS DANE'!F394</f>
        <v>0</v>
      </c>
      <c r="G392" s="13">
        <f>'Merytoryczna-TU WPIS DANE'!U394</f>
        <v>0</v>
      </c>
      <c r="H392" s="37">
        <f>'Merytoryczna-TU WPIS DANE'!H394</f>
        <v>0</v>
      </c>
      <c r="I392" s="12">
        <f>'Merytoryczna-TU WPIS DANE'!I394</f>
        <v>0</v>
      </c>
      <c r="J392" s="7">
        <v>35</v>
      </c>
      <c r="K392" s="18">
        <f t="shared" si="52"/>
        <v>0</v>
      </c>
      <c r="L392" s="25" t="str">
        <f t="shared" si="49"/>
        <v>NIE</v>
      </c>
      <c r="M392" s="26">
        <f t="shared" si="53"/>
        <v>0</v>
      </c>
      <c r="N392" s="9" t="str">
        <f t="shared" si="54"/>
        <v>NIE</v>
      </c>
      <c r="R392" s="15">
        <f t="shared" si="50"/>
        <v>0</v>
      </c>
      <c r="U392" s="17">
        <f t="shared" si="51"/>
        <v>0</v>
      </c>
      <c r="X392" s="159">
        <f t="shared" si="55"/>
        <v>0</v>
      </c>
      <c r="Y392" s="7">
        <f t="shared" si="56"/>
        <v>0</v>
      </c>
      <c r="Z392" s="22">
        <f t="shared" si="57"/>
        <v>10.5</v>
      </c>
    </row>
    <row r="393" spans="1:26" ht="12.75" hidden="1">
      <c r="A393" s="12">
        <f>'Merytoryczna-TU WPIS DANE'!A395</f>
        <v>0</v>
      </c>
      <c r="B393" s="28">
        <f>'Merytoryczna-TU WPIS DANE'!B395</f>
        <v>0</v>
      </c>
      <c r="C393" s="12">
        <f>'Merytoryczna-TU WPIS DANE'!C395</f>
        <v>0</v>
      </c>
      <c r="D393" s="12">
        <f>'Merytoryczna-TU WPIS DANE'!D395</f>
        <v>0</v>
      </c>
      <c r="E393" s="12">
        <f>'Merytoryczna-TU WPIS DANE'!E395</f>
        <v>0</v>
      </c>
      <c r="F393" s="12">
        <f>'Merytoryczna-TU WPIS DANE'!F395</f>
        <v>0</v>
      </c>
      <c r="G393" s="13">
        <f>'Merytoryczna-TU WPIS DANE'!U395</f>
        <v>0</v>
      </c>
      <c r="H393" s="37">
        <f>'Merytoryczna-TU WPIS DANE'!H395</f>
        <v>0</v>
      </c>
      <c r="I393" s="12">
        <f>'Merytoryczna-TU WPIS DANE'!I395</f>
        <v>0</v>
      </c>
      <c r="J393" s="7">
        <v>35</v>
      </c>
      <c r="K393" s="18">
        <f t="shared" si="52"/>
        <v>0</v>
      </c>
      <c r="L393" s="25" t="str">
        <f t="shared" si="49"/>
        <v>NIE</v>
      </c>
      <c r="M393" s="26">
        <f t="shared" si="53"/>
        <v>0</v>
      </c>
      <c r="N393" s="9" t="str">
        <f t="shared" si="54"/>
        <v>NIE</v>
      </c>
      <c r="R393" s="15">
        <f t="shared" si="50"/>
        <v>0</v>
      </c>
      <c r="U393" s="17">
        <f t="shared" si="51"/>
        <v>0</v>
      </c>
      <c r="X393" s="159">
        <f t="shared" si="55"/>
        <v>0</v>
      </c>
      <c r="Y393" s="7">
        <f t="shared" si="56"/>
        <v>0</v>
      </c>
      <c r="Z393" s="22">
        <f t="shared" si="57"/>
        <v>10.5</v>
      </c>
    </row>
    <row r="394" spans="1:26" ht="12.75" hidden="1">
      <c r="A394" s="12">
        <f>'Merytoryczna-TU WPIS DANE'!A396</f>
        <v>0</v>
      </c>
      <c r="B394" s="28">
        <f>'Merytoryczna-TU WPIS DANE'!B396</f>
        <v>0</v>
      </c>
      <c r="C394" s="12">
        <f>'Merytoryczna-TU WPIS DANE'!C396</f>
        <v>0</v>
      </c>
      <c r="D394" s="12">
        <f>'Merytoryczna-TU WPIS DANE'!D396</f>
        <v>0</v>
      </c>
      <c r="E394" s="12">
        <f>'Merytoryczna-TU WPIS DANE'!E396</f>
        <v>0</v>
      </c>
      <c r="F394" s="12">
        <f>'Merytoryczna-TU WPIS DANE'!F396</f>
        <v>0</v>
      </c>
      <c r="G394" s="13">
        <f>'Merytoryczna-TU WPIS DANE'!U396</f>
        <v>0</v>
      </c>
      <c r="H394" s="37">
        <f>'Merytoryczna-TU WPIS DANE'!H396</f>
        <v>0</v>
      </c>
      <c r="I394" s="12">
        <f>'Merytoryczna-TU WPIS DANE'!I396</f>
        <v>0</v>
      </c>
      <c r="J394" s="7">
        <v>35</v>
      </c>
      <c r="K394" s="18">
        <f t="shared" si="52"/>
        <v>0</v>
      </c>
      <c r="L394" s="25" t="str">
        <f t="shared" si="49"/>
        <v>NIE</v>
      </c>
      <c r="M394" s="26">
        <f t="shared" si="53"/>
        <v>0</v>
      </c>
      <c r="N394" s="9" t="str">
        <f t="shared" si="54"/>
        <v>NIE</v>
      </c>
      <c r="R394" s="15">
        <f t="shared" si="50"/>
        <v>0</v>
      </c>
      <c r="U394" s="17">
        <f t="shared" si="51"/>
        <v>0</v>
      </c>
      <c r="X394" s="159">
        <f t="shared" si="55"/>
        <v>0</v>
      </c>
      <c r="Y394" s="7">
        <f t="shared" si="56"/>
        <v>0</v>
      </c>
      <c r="Z394" s="22">
        <f t="shared" si="57"/>
        <v>10.5</v>
      </c>
    </row>
    <row r="395" spans="1:26" ht="12.75" hidden="1">
      <c r="A395" s="12">
        <f>'Merytoryczna-TU WPIS DANE'!A397</f>
        <v>0</v>
      </c>
      <c r="B395" s="28">
        <f>'Merytoryczna-TU WPIS DANE'!B397</f>
        <v>0</v>
      </c>
      <c r="C395" s="12">
        <f>'Merytoryczna-TU WPIS DANE'!C397</f>
        <v>0</v>
      </c>
      <c r="D395" s="12">
        <f>'Merytoryczna-TU WPIS DANE'!D397</f>
        <v>0</v>
      </c>
      <c r="E395" s="12">
        <f>'Merytoryczna-TU WPIS DANE'!E397</f>
        <v>0</v>
      </c>
      <c r="F395" s="12">
        <f>'Merytoryczna-TU WPIS DANE'!F397</f>
        <v>0</v>
      </c>
      <c r="G395" s="13">
        <f>'Merytoryczna-TU WPIS DANE'!U397</f>
        <v>0</v>
      </c>
      <c r="H395" s="37">
        <f>'Merytoryczna-TU WPIS DANE'!H397</f>
        <v>0</v>
      </c>
      <c r="I395" s="12">
        <f>'Merytoryczna-TU WPIS DANE'!I397</f>
        <v>0</v>
      </c>
      <c r="J395" s="7">
        <v>35</v>
      </c>
      <c r="K395" s="18">
        <f t="shared" si="52"/>
        <v>0</v>
      </c>
      <c r="L395" s="25" t="str">
        <f t="shared" si="49"/>
        <v>NIE</v>
      </c>
      <c r="M395" s="26">
        <f t="shared" si="53"/>
        <v>0</v>
      </c>
      <c r="N395" s="9" t="str">
        <f t="shared" si="54"/>
        <v>NIE</v>
      </c>
      <c r="R395" s="15">
        <f t="shared" si="50"/>
        <v>0</v>
      </c>
      <c r="U395" s="17">
        <f t="shared" si="51"/>
        <v>0</v>
      </c>
      <c r="X395" s="159">
        <f t="shared" si="55"/>
        <v>0</v>
      </c>
      <c r="Y395" s="7">
        <f t="shared" si="56"/>
        <v>0</v>
      </c>
      <c r="Z395" s="22">
        <f t="shared" si="57"/>
        <v>10.5</v>
      </c>
    </row>
    <row r="396" spans="1:26" ht="12.75" hidden="1">
      <c r="A396" s="12">
        <f>'Merytoryczna-TU WPIS DANE'!A398</f>
        <v>0</v>
      </c>
      <c r="B396" s="28">
        <f>'Merytoryczna-TU WPIS DANE'!B398</f>
        <v>0</v>
      </c>
      <c r="C396" s="12">
        <f>'Merytoryczna-TU WPIS DANE'!C398</f>
        <v>0</v>
      </c>
      <c r="D396" s="12">
        <f>'Merytoryczna-TU WPIS DANE'!D398</f>
        <v>0</v>
      </c>
      <c r="E396" s="12">
        <f>'Merytoryczna-TU WPIS DANE'!E398</f>
        <v>0</v>
      </c>
      <c r="F396" s="12">
        <f>'Merytoryczna-TU WPIS DANE'!F398</f>
        <v>0</v>
      </c>
      <c r="G396" s="13">
        <f>'Merytoryczna-TU WPIS DANE'!U398</f>
        <v>0</v>
      </c>
      <c r="H396" s="37">
        <f>'Merytoryczna-TU WPIS DANE'!H398</f>
        <v>0</v>
      </c>
      <c r="I396" s="12">
        <f>'Merytoryczna-TU WPIS DANE'!I398</f>
        <v>0</v>
      </c>
      <c r="J396" s="7">
        <v>35</v>
      </c>
      <c r="K396" s="18">
        <f t="shared" si="52"/>
        <v>0</v>
      </c>
      <c r="L396" s="25" t="str">
        <f t="shared" si="49"/>
        <v>NIE</v>
      </c>
      <c r="M396" s="26">
        <f t="shared" si="53"/>
        <v>0</v>
      </c>
      <c r="N396" s="9" t="str">
        <f t="shared" si="54"/>
        <v>NIE</v>
      </c>
      <c r="R396" s="15">
        <f t="shared" si="50"/>
        <v>0</v>
      </c>
      <c r="U396" s="17">
        <f t="shared" si="51"/>
        <v>0</v>
      </c>
      <c r="X396" s="159">
        <f t="shared" si="55"/>
        <v>0</v>
      </c>
      <c r="Y396" s="7">
        <f t="shared" si="56"/>
        <v>0</v>
      </c>
      <c r="Z396" s="22">
        <f t="shared" si="57"/>
        <v>10.5</v>
      </c>
    </row>
    <row r="397" spans="1:26" ht="12.75" hidden="1">
      <c r="A397" s="12">
        <f>'Merytoryczna-TU WPIS DANE'!A399</f>
        <v>0</v>
      </c>
      <c r="B397" s="28">
        <f>'Merytoryczna-TU WPIS DANE'!B399</f>
        <v>0</v>
      </c>
      <c r="C397" s="12">
        <f>'Merytoryczna-TU WPIS DANE'!C399</f>
        <v>0</v>
      </c>
      <c r="D397" s="12">
        <f>'Merytoryczna-TU WPIS DANE'!D399</f>
        <v>0</v>
      </c>
      <c r="E397" s="12">
        <f>'Merytoryczna-TU WPIS DANE'!E399</f>
        <v>0</v>
      </c>
      <c r="F397" s="12">
        <f>'Merytoryczna-TU WPIS DANE'!F399</f>
        <v>0</v>
      </c>
      <c r="G397" s="13">
        <f>'Merytoryczna-TU WPIS DANE'!U399</f>
        <v>0</v>
      </c>
      <c r="H397" s="37">
        <f>'Merytoryczna-TU WPIS DANE'!H399</f>
        <v>0</v>
      </c>
      <c r="I397" s="12">
        <f>'Merytoryczna-TU WPIS DANE'!I399</f>
        <v>0</v>
      </c>
      <c r="J397" s="7">
        <v>35</v>
      </c>
      <c r="K397" s="18">
        <f t="shared" si="52"/>
        <v>0</v>
      </c>
      <c r="L397" s="25" t="str">
        <f t="shared" si="49"/>
        <v>NIE</v>
      </c>
      <c r="M397" s="26">
        <f t="shared" si="53"/>
        <v>0</v>
      </c>
      <c r="N397" s="9" t="str">
        <f t="shared" si="54"/>
        <v>NIE</v>
      </c>
      <c r="R397" s="15">
        <f t="shared" si="50"/>
        <v>0</v>
      </c>
      <c r="U397" s="17">
        <f t="shared" si="51"/>
        <v>0</v>
      </c>
      <c r="X397" s="159">
        <f t="shared" si="55"/>
        <v>0</v>
      </c>
      <c r="Y397" s="7">
        <f t="shared" si="56"/>
        <v>0</v>
      </c>
      <c r="Z397" s="22">
        <f t="shared" si="57"/>
        <v>10.5</v>
      </c>
    </row>
    <row r="398" spans="1:26" ht="12.75" hidden="1">
      <c r="A398" s="12">
        <f>'Merytoryczna-TU WPIS DANE'!A400</f>
        <v>0</v>
      </c>
      <c r="B398" s="28">
        <f>'Merytoryczna-TU WPIS DANE'!B400</f>
        <v>0</v>
      </c>
      <c r="C398" s="12">
        <f>'Merytoryczna-TU WPIS DANE'!C400</f>
        <v>0</v>
      </c>
      <c r="D398" s="12">
        <f>'Merytoryczna-TU WPIS DANE'!D400</f>
        <v>0</v>
      </c>
      <c r="E398" s="12">
        <f>'Merytoryczna-TU WPIS DANE'!E400</f>
        <v>0</v>
      </c>
      <c r="F398" s="12">
        <f>'Merytoryczna-TU WPIS DANE'!F400</f>
        <v>0</v>
      </c>
      <c r="G398" s="13">
        <f>'Merytoryczna-TU WPIS DANE'!U400</f>
        <v>0</v>
      </c>
      <c r="H398" s="37">
        <f>'Merytoryczna-TU WPIS DANE'!H400</f>
        <v>0</v>
      </c>
      <c r="I398" s="12">
        <f>'Merytoryczna-TU WPIS DANE'!I400</f>
        <v>0</v>
      </c>
      <c r="J398" s="7">
        <v>35</v>
      </c>
      <c r="K398" s="18">
        <f t="shared" si="52"/>
        <v>0</v>
      </c>
      <c r="L398" s="25" t="str">
        <f t="shared" si="49"/>
        <v>NIE</v>
      </c>
      <c r="M398" s="26">
        <f t="shared" si="53"/>
        <v>0</v>
      </c>
      <c r="N398" s="9" t="str">
        <f t="shared" si="54"/>
        <v>NIE</v>
      </c>
      <c r="R398" s="15">
        <f t="shared" si="50"/>
        <v>0</v>
      </c>
      <c r="U398" s="17">
        <f t="shared" si="51"/>
        <v>0</v>
      </c>
      <c r="X398" s="159">
        <f t="shared" si="55"/>
        <v>0</v>
      </c>
      <c r="Y398" s="7">
        <f t="shared" si="56"/>
        <v>0</v>
      </c>
      <c r="Z398" s="22">
        <f t="shared" si="57"/>
        <v>10.5</v>
      </c>
    </row>
    <row r="399" spans="1:26" ht="12.75" hidden="1">
      <c r="A399" s="12">
        <f>'Merytoryczna-TU WPIS DANE'!A401</f>
        <v>0</v>
      </c>
      <c r="B399" s="28">
        <f>'Merytoryczna-TU WPIS DANE'!B401</f>
        <v>0</v>
      </c>
      <c r="C399" s="12">
        <f>'Merytoryczna-TU WPIS DANE'!C401</f>
        <v>0</v>
      </c>
      <c r="D399" s="12">
        <f>'Merytoryczna-TU WPIS DANE'!D401</f>
        <v>0</v>
      </c>
      <c r="E399" s="12">
        <f>'Merytoryczna-TU WPIS DANE'!E401</f>
        <v>0</v>
      </c>
      <c r="F399" s="12">
        <f>'Merytoryczna-TU WPIS DANE'!F401</f>
        <v>0</v>
      </c>
      <c r="G399" s="13">
        <f>'Merytoryczna-TU WPIS DANE'!U401</f>
        <v>0</v>
      </c>
      <c r="H399" s="37">
        <f>'Merytoryczna-TU WPIS DANE'!H401</f>
        <v>0</v>
      </c>
      <c r="I399" s="12">
        <f>'Merytoryczna-TU WPIS DANE'!I401</f>
        <v>0</v>
      </c>
      <c r="J399" s="7">
        <v>35</v>
      </c>
      <c r="K399" s="18">
        <f t="shared" si="52"/>
        <v>0</v>
      </c>
      <c r="L399" s="25" t="str">
        <f t="shared" si="49"/>
        <v>NIE</v>
      </c>
      <c r="M399" s="26">
        <f t="shared" si="53"/>
        <v>0</v>
      </c>
      <c r="N399" s="9" t="str">
        <f t="shared" si="54"/>
        <v>NIE</v>
      </c>
      <c r="R399" s="15">
        <f t="shared" si="50"/>
        <v>0</v>
      </c>
      <c r="U399" s="17">
        <f t="shared" si="51"/>
        <v>0</v>
      </c>
      <c r="X399" s="159">
        <f t="shared" si="55"/>
        <v>0</v>
      </c>
      <c r="Y399" s="7">
        <f t="shared" si="56"/>
        <v>0</v>
      </c>
      <c r="Z399" s="22">
        <f t="shared" si="57"/>
        <v>10.5</v>
      </c>
    </row>
    <row r="400" spans="1:26" ht="12.75" hidden="1">
      <c r="A400" s="12">
        <f>'Merytoryczna-TU WPIS DANE'!A402</f>
        <v>0</v>
      </c>
      <c r="B400" s="28">
        <f>'Merytoryczna-TU WPIS DANE'!B402</f>
        <v>0</v>
      </c>
      <c r="C400" s="12">
        <f>'Merytoryczna-TU WPIS DANE'!C402</f>
        <v>0</v>
      </c>
      <c r="D400" s="12">
        <f>'Merytoryczna-TU WPIS DANE'!D402</f>
        <v>0</v>
      </c>
      <c r="E400" s="12">
        <f>'Merytoryczna-TU WPIS DANE'!E402</f>
        <v>0</v>
      </c>
      <c r="F400" s="12">
        <f>'Merytoryczna-TU WPIS DANE'!F402</f>
        <v>0</v>
      </c>
      <c r="G400" s="13">
        <f>'Merytoryczna-TU WPIS DANE'!U402</f>
        <v>0</v>
      </c>
      <c r="H400" s="37">
        <f>'Merytoryczna-TU WPIS DANE'!H402</f>
        <v>0</v>
      </c>
      <c r="I400" s="12">
        <f>'Merytoryczna-TU WPIS DANE'!I402</f>
        <v>0</v>
      </c>
      <c r="J400" s="7">
        <v>35</v>
      </c>
      <c r="K400" s="18">
        <f t="shared" si="52"/>
        <v>0</v>
      </c>
      <c r="L400" s="25" t="str">
        <f t="shared" si="49"/>
        <v>NIE</v>
      </c>
      <c r="M400" s="26">
        <f t="shared" si="53"/>
        <v>0</v>
      </c>
      <c r="N400" s="9" t="str">
        <f t="shared" si="54"/>
        <v>NIE</v>
      </c>
      <c r="R400" s="15">
        <f t="shared" si="50"/>
        <v>0</v>
      </c>
      <c r="U400" s="17">
        <f t="shared" si="51"/>
        <v>0</v>
      </c>
      <c r="X400" s="159">
        <f t="shared" si="55"/>
        <v>0</v>
      </c>
      <c r="Y400" s="7">
        <f t="shared" si="56"/>
        <v>0</v>
      </c>
      <c r="Z400" s="22">
        <f t="shared" si="57"/>
        <v>10.5</v>
      </c>
    </row>
    <row r="401" spans="1:26" ht="12.75" hidden="1">
      <c r="A401" s="12">
        <f>'Merytoryczna-TU WPIS DANE'!A403</f>
        <v>0</v>
      </c>
      <c r="B401" s="28">
        <f>'Merytoryczna-TU WPIS DANE'!B403</f>
        <v>0</v>
      </c>
      <c r="C401" s="12">
        <f>'Merytoryczna-TU WPIS DANE'!C403</f>
        <v>0</v>
      </c>
      <c r="D401" s="12">
        <f>'Merytoryczna-TU WPIS DANE'!D403</f>
        <v>0</v>
      </c>
      <c r="E401" s="12">
        <f>'Merytoryczna-TU WPIS DANE'!E403</f>
        <v>0</v>
      </c>
      <c r="F401" s="12">
        <f>'Merytoryczna-TU WPIS DANE'!F403</f>
        <v>0</v>
      </c>
      <c r="G401" s="13">
        <f>'Merytoryczna-TU WPIS DANE'!U403</f>
        <v>0</v>
      </c>
      <c r="H401" s="37">
        <f>'Merytoryczna-TU WPIS DANE'!H403</f>
        <v>0</v>
      </c>
      <c r="I401" s="12">
        <f>'Merytoryczna-TU WPIS DANE'!I403</f>
        <v>0</v>
      </c>
      <c r="J401" s="7">
        <v>35</v>
      </c>
      <c r="K401" s="18">
        <f t="shared" si="52"/>
        <v>0</v>
      </c>
      <c r="L401" s="25" t="str">
        <f t="shared" si="49"/>
        <v>NIE</v>
      </c>
      <c r="M401" s="26">
        <f t="shared" si="53"/>
        <v>0</v>
      </c>
      <c r="N401" s="9" t="str">
        <f t="shared" si="54"/>
        <v>NIE</v>
      </c>
      <c r="R401" s="15">
        <f t="shared" si="50"/>
        <v>0</v>
      </c>
      <c r="U401" s="17">
        <f t="shared" si="51"/>
        <v>0</v>
      </c>
      <c r="X401" s="159">
        <f t="shared" si="55"/>
        <v>0</v>
      </c>
      <c r="Y401" s="7">
        <f t="shared" si="56"/>
        <v>0</v>
      </c>
      <c r="Z401" s="22">
        <f t="shared" si="57"/>
        <v>10.5</v>
      </c>
    </row>
    <row r="402" spans="1:26" ht="12.75" hidden="1">
      <c r="A402" s="12">
        <f>'Merytoryczna-TU WPIS DANE'!A404</f>
        <v>0</v>
      </c>
      <c r="B402" s="28">
        <f>'Merytoryczna-TU WPIS DANE'!B404</f>
        <v>0</v>
      </c>
      <c r="C402" s="12">
        <f>'Merytoryczna-TU WPIS DANE'!C404</f>
        <v>0</v>
      </c>
      <c r="D402" s="12">
        <f>'Merytoryczna-TU WPIS DANE'!D404</f>
        <v>0</v>
      </c>
      <c r="E402" s="12">
        <f>'Merytoryczna-TU WPIS DANE'!E404</f>
        <v>0</v>
      </c>
      <c r="F402" s="12">
        <f>'Merytoryczna-TU WPIS DANE'!F404</f>
        <v>0</v>
      </c>
      <c r="G402" s="13">
        <f>'Merytoryczna-TU WPIS DANE'!U404</f>
        <v>0</v>
      </c>
      <c r="H402" s="37">
        <f>'Merytoryczna-TU WPIS DANE'!H404</f>
        <v>0</v>
      </c>
      <c r="I402" s="12">
        <f>'Merytoryczna-TU WPIS DANE'!I404</f>
        <v>0</v>
      </c>
      <c r="J402" s="7">
        <v>35</v>
      </c>
      <c r="K402" s="18">
        <f t="shared" si="52"/>
        <v>0</v>
      </c>
      <c r="L402" s="25" t="str">
        <f t="shared" si="49"/>
        <v>NIE</v>
      </c>
      <c r="M402" s="26">
        <f t="shared" si="53"/>
        <v>0</v>
      </c>
      <c r="N402" s="9" t="str">
        <f t="shared" si="54"/>
        <v>NIE</v>
      </c>
      <c r="R402" s="15">
        <f t="shared" si="50"/>
        <v>0</v>
      </c>
      <c r="U402" s="17">
        <f t="shared" si="51"/>
        <v>0</v>
      </c>
      <c r="X402" s="159">
        <f t="shared" si="55"/>
        <v>0</v>
      </c>
      <c r="Y402" s="7">
        <f t="shared" si="56"/>
        <v>0</v>
      </c>
      <c r="Z402" s="22">
        <f t="shared" si="57"/>
        <v>10.5</v>
      </c>
    </row>
    <row r="403" spans="1:26" ht="12.75" hidden="1">
      <c r="A403" s="12">
        <f>'Merytoryczna-TU WPIS DANE'!A405</f>
        <v>0</v>
      </c>
      <c r="B403" s="28">
        <f>'Merytoryczna-TU WPIS DANE'!B405</f>
        <v>0</v>
      </c>
      <c r="C403" s="12">
        <f>'Merytoryczna-TU WPIS DANE'!C405</f>
        <v>0</v>
      </c>
      <c r="D403" s="12">
        <f>'Merytoryczna-TU WPIS DANE'!D405</f>
        <v>0</v>
      </c>
      <c r="E403" s="12">
        <f>'Merytoryczna-TU WPIS DANE'!E405</f>
        <v>0</v>
      </c>
      <c r="F403" s="12">
        <f>'Merytoryczna-TU WPIS DANE'!F405</f>
        <v>0</v>
      </c>
      <c r="G403" s="13">
        <f>'Merytoryczna-TU WPIS DANE'!U405</f>
        <v>0</v>
      </c>
      <c r="H403" s="37">
        <f>'Merytoryczna-TU WPIS DANE'!H405</f>
        <v>0</v>
      </c>
      <c r="I403" s="12">
        <f>'Merytoryczna-TU WPIS DANE'!I405</f>
        <v>0</v>
      </c>
      <c r="J403" s="7">
        <v>35</v>
      </c>
      <c r="K403" s="18">
        <f t="shared" si="52"/>
        <v>0</v>
      </c>
      <c r="L403" s="25" t="str">
        <f t="shared" si="49"/>
        <v>NIE</v>
      </c>
      <c r="M403" s="26">
        <f t="shared" si="53"/>
        <v>0</v>
      </c>
      <c r="N403" s="9" t="str">
        <f t="shared" si="54"/>
        <v>NIE</v>
      </c>
      <c r="R403" s="15">
        <f t="shared" si="50"/>
        <v>0</v>
      </c>
      <c r="U403" s="17">
        <f t="shared" si="51"/>
        <v>0</v>
      </c>
      <c r="X403" s="159">
        <f t="shared" si="55"/>
        <v>0</v>
      </c>
      <c r="Y403" s="7">
        <f t="shared" si="56"/>
        <v>0</v>
      </c>
      <c r="Z403" s="22">
        <f t="shared" si="57"/>
        <v>10.5</v>
      </c>
    </row>
    <row r="404" spans="1:26" ht="12.75" hidden="1">
      <c r="A404" s="12">
        <f>'Merytoryczna-TU WPIS DANE'!A406</f>
        <v>0</v>
      </c>
      <c r="B404" s="28">
        <f>'Merytoryczna-TU WPIS DANE'!B406</f>
        <v>0</v>
      </c>
      <c r="C404" s="12">
        <f>'Merytoryczna-TU WPIS DANE'!C406</f>
        <v>0</v>
      </c>
      <c r="D404" s="12">
        <f>'Merytoryczna-TU WPIS DANE'!D406</f>
        <v>0</v>
      </c>
      <c r="E404" s="12">
        <f>'Merytoryczna-TU WPIS DANE'!E406</f>
        <v>0</v>
      </c>
      <c r="F404" s="12">
        <f>'Merytoryczna-TU WPIS DANE'!F406</f>
        <v>0</v>
      </c>
      <c r="G404" s="13">
        <f>'Merytoryczna-TU WPIS DANE'!U406</f>
        <v>0</v>
      </c>
      <c r="H404" s="37">
        <f>'Merytoryczna-TU WPIS DANE'!H406</f>
        <v>0</v>
      </c>
      <c r="I404" s="12">
        <f>'Merytoryczna-TU WPIS DANE'!I406</f>
        <v>0</v>
      </c>
      <c r="J404" s="7">
        <v>35</v>
      </c>
      <c r="K404" s="18">
        <f t="shared" si="52"/>
        <v>0</v>
      </c>
      <c r="L404" s="25" t="str">
        <f t="shared" si="49"/>
        <v>NIE</v>
      </c>
      <c r="M404" s="26">
        <f t="shared" si="53"/>
        <v>0</v>
      </c>
      <c r="N404" s="9" t="str">
        <f t="shared" si="54"/>
        <v>NIE</v>
      </c>
      <c r="R404" s="15">
        <f t="shared" si="50"/>
        <v>0</v>
      </c>
      <c r="U404" s="17">
        <f t="shared" si="51"/>
        <v>0</v>
      </c>
      <c r="X404" s="159">
        <f t="shared" si="55"/>
        <v>0</v>
      </c>
      <c r="Y404" s="7">
        <f t="shared" si="56"/>
        <v>0</v>
      </c>
      <c r="Z404" s="22">
        <f t="shared" si="57"/>
        <v>10.5</v>
      </c>
    </row>
    <row r="405" spans="1:26" ht="12.75" hidden="1">
      <c r="A405" s="12">
        <f>'Merytoryczna-TU WPIS DANE'!A407</f>
        <v>0</v>
      </c>
      <c r="B405" s="28">
        <f>'Merytoryczna-TU WPIS DANE'!B407</f>
        <v>0</v>
      </c>
      <c r="C405" s="12">
        <f>'Merytoryczna-TU WPIS DANE'!C407</f>
        <v>0</v>
      </c>
      <c r="D405" s="12">
        <f>'Merytoryczna-TU WPIS DANE'!D407</f>
        <v>0</v>
      </c>
      <c r="E405" s="12">
        <f>'Merytoryczna-TU WPIS DANE'!E407</f>
        <v>0</v>
      </c>
      <c r="F405" s="12">
        <f>'Merytoryczna-TU WPIS DANE'!F407</f>
        <v>0</v>
      </c>
      <c r="G405" s="13">
        <f>'Merytoryczna-TU WPIS DANE'!U407</f>
        <v>0</v>
      </c>
      <c r="H405" s="37">
        <f>'Merytoryczna-TU WPIS DANE'!H407</f>
        <v>0</v>
      </c>
      <c r="I405" s="12">
        <f>'Merytoryczna-TU WPIS DANE'!I407</f>
        <v>0</v>
      </c>
      <c r="J405" s="7">
        <v>35</v>
      </c>
      <c r="K405" s="18">
        <f t="shared" si="52"/>
        <v>0</v>
      </c>
      <c r="L405" s="25" t="str">
        <f t="shared" si="49"/>
        <v>NIE</v>
      </c>
      <c r="M405" s="26">
        <f t="shared" si="53"/>
        <v>0</v>
      </c>
      <c r="N405" s="9" t="str">
        <f t="shared" si="54"/>
        <v>NIE</v>
      </c>
      <c r="R405" s="15">
        <f t="shared" si="50"/>
        <v>0</v>
      </c>
      <c r="U405" s="17">
        <f t="shared" si="51"/>
        <v>0</v>
      </c>
      <c r="X405" s="159">
        <f t="shared" si="55"/>
        <v>0</v>
      </c>
      <c r="Y405" s="7">
        <f t="shared" si="56"/>
        <v>0</v>
      </c>
      <c r="Z405" s="22">
        <f t="shared" si="57"/>
        <v>10.5</v>
      </c>
    </row>
    <row r="406" spans="1:26" ht="12.75" hidden="1">
      <c r="A406" s="12">
        <f>'Merytoryczna-TU WPIS DANE'!A408</f>
        <v>0</v>
      </c>
      <c r="B406" s="28">
        <f>'Merytoryczna-TU WPIS DANE'!B408</f>
        <v>0</v>
      </c>
      <c r="C406" s="12">
        <f>'Merytoryczna-TU WPIS DANE'!C408</f>
        <v>0</v>
      </c>
      <c r="D406" s="12">
        <f>'Merytoryczna-TU WPIS DANE'!D408</f>
        <v>0</v>
      </c>
      <c r="E406" s="12">
        <f>'Merytoryczna-TU WPIS DANE'!E408</f>
        <v>0</v>
      </c>
      <c r="F406" s="12">
        <f>'Merytoryczna-TU WPIS DANE'!F408</f>
        <v>0</v>
      </c>
      <c r="G406" s="13">
        <f>'Merytoryczna-TU WPIS DANE'!U408</f>
        <v>0</v>
      </c>
      <c r="H406" s="37">
        <f>'Merytoryczna-TU WPIS DANE'!H408</f>
        <v>0</v>
      </c>
      <c r="I406" s="12">
        <f>'Merytoryczna-TU WPIS DANE'!I408</f>
        <v>0</v>
      </c>
      <c r="J406" s="7">
        <v>35</v>
      </c>
      <c r="K406" s="18">
        <f t="shared" si="52"/>
        <v>0</v>
      </c>
      <c r="L406" s="25" t="str">
        <f t="shared" si="49"/>
        <v>NIE</v>
      </c>
      <c r="M406" s="26">
        <f t="shared" si="53"/>
        <v>0</v>
      </c>
      <c r="N406" s="9" t="str">
        <f t="shared" si="54"/>
        <v>NIE</v>
      </c>
      <c r="R406" s="15">
        <f t="shared" si="50"/>
        <v>0</v>
      </c>
      <c r="U406" s="17">
        <f t="shared" si="51"/>
        <v>0</v>
      </c>
      <c r="X406" s="159">
        <f t="shared" si="55"/>
        <v>0</v>
      </c>
      <c r="Y406" s="7">
        <f t="shared" si="56"/>
        <v>0</v>
      </c>
      <c r="Z406" s="22">
        <f t="shared" si="57"/>
        <v>10.5</v>
      </c>
    </row>
    <row r="407" spans="1:26" ht="12.75" hidden="1">
      <c r="A407" s="12">
        <f>'Merytoryczna-TU WPIS DANE'!A409</f>
        <v>0</v>
      </c>
      <c r="B407" s="28">
        <f>'Merytoryczna-TU WPIS DANE'!B409</f>
        <v>0</v>
      </c>
      <c r="C407" s="12">
        <f>'Merytoryczna-TU WPIS DANE'!C409</f>
        <v>0</v>
      </c>
      <c r="D407" s="12">
        <f>'Merytoryczna-TU WPIS DANE'!D409</f>
        <v>0</v>
      </c>
      <c r="E407" s="12">
        <f>'Merytoryczna-TU WPIS DANE'!E409</f>
        <v>0</v>
      </c>
      <c r="F407" s="12">
        <f>'Merytoryczna-TU WPIS DANE'!F409</f>
        <v>0</v>
      </c>
      <c r="G407" s="13">
        <f>'Merytoryczna-TU WPIS DANE'!U409</f>
        <v>0</v>
      </c>
      <c r="H407" s="37">
        <f>'Merytoryczna-TU WPIS DANE'!H409</f>
        <v>0</v>
      </c>
      <c r="I407" s="12">
        <f>'Merytoryczna-TU WPIS DANE'!I409</f>
        <v>0</v>
      </c>
      <c r="J407" s="7">
        <v>35</v>
      </c>
      <c r="K407" s="18">
        <f t="shared" si="52"/>
        <v>0</v>
      </c>
      <c r="L407" s="25" t="str">
        <f t="shared" si="49"/>
        <v>NIE</v>
      </c>
      <c r="M407" s="26">
        <f t="shared" si="53"/>
        <v>0</v>
      </c>
      <c r="N407" s="9" t="str">
        <f t="shared" si="54"/>
        <v>NIE</v>
      </c>
      <c r="R407" s="15">
        <f t="shared" si="50"/>
        <v>0</v>
      </c>
      <c r="U407" s="17">
        <f t="shared" si="51"/>
        <v>0</v>
      </c>
      <c r="X407" s="159">
        <f t="shared" si="55"/>
        <v>0</v>
      </c>
      <c r="Y407" s="7">
        <f t="shared" si="56"/>
        <v>0</v>
      </c>
      <c r="Z407" s="22">
        <f t="shared" si="57"/>
        <v>10.5</v>
      </c>
    </row>
    <row r="408" spans="1:26" ht="12.75" hidden="1">
      <c r="A408" s="12">
        <f>'Merytoryczna-TU WPIS DANE'!A410</f>
        <v>0</v>
      </c>
      <c r="B408" s="28">
        <f>'Merytoryczna-TU WPIS DANE'!B410</f>
        <v>0</v>
      </c>
      <c r="C408" s="12">
        <f>'Merytoryczna-TU WPIS DANE'!C410</f>
        <v>0</v>
      </c>
      <c r="D408" s="12">
        <f>'Merytoryczna-TU WPIS DANE'!D410</f>
        <v>0</v>
      </c>
      <c r="E408" s="12">
        <f>'Merytoryczna-TU WPIS DANE'!E410</f>
        <v>0</v>
      </c>
      <c r="F408" s="12">
        <f>'Merytoryczna-TU WPIS DANE'!F410</f>
        <v>0</v>
      </c>
      <c r="G408" s="13">
        <f>'Merytoryczna-TU WPIS DANE'!U410</f>
        <v>0</v>
      </c>
      <c r="H408" s="37">
        <f>'Merytoryczna-TU WPIS DANE'!H410</f>
        <v>0</v>
      </c>
      <c r="I408" s="12">
        <f>'Merytoryczna-TU WPIS DANE'!I410</f>
        <v>0</v>
      </c>
      <c r="J408" s="7">
        <v>35</v>
      </c>
      <c r="K408" s="18">
        <f t="shared" si="52"/>
        <v>0</v>
      </c>
      <c r="L408" s="25" t="str">
        <f t="shared" si="49"/>
        <v>NIE</v>
      </c>
      <c r="M408" s="26">
        <f t="shared" si="53"/>
        <v>0</v>
      </c>
      <c r="N408" s="9" t="str">
        <f t="shared" si="54"/>
        <v>NIE</v>
      </c>
      <c r="R408" s="15">
        <f t="shared" si="50"/>
        <v>0</v>
      </c>
      <c r="U408" s="17">
        <f t="shared" si="51"/>
        <v>0</v>
      </c>
      <c r="X408" s="159">
        <f t="shared" si="55"/>
        <v>0</v>
      </c>
      <c r="Y408" s="7">
        <f t="shared" si="56"/>
        <v>0</v>
      </c>
      <c r="Z408" s="22">
        <f t="shared" si="57"/>
        <v>10.5</v>
      </c>
    </row>
    <row r="409" spans="1:26" ht="12.75" hidden="1">
      <c r="A409" s="12">
        <f>'Merytoryczna-TU WPIS DANE'!A411</f>
        <v>0</v>
      </c>
      <c r="B409" s="28">
        <f>'Merytoryczna-TU WPIS DANE'!B411</f>
        <v>0</v>
      </c>
      <c r="C409" s="12">
        <f>'Merytoryczna-TU WPIS DANE'!C411</f>
        <v>0</v>
      </c>
      <c r="D409" s="12">
        <f>'Merytoryczna-TU WPIS DANE'!D411</f>
        <v>0</v>
      </c>
      <c r="E409" s="12">
        <f>'Merytoryczna-TU WPIS DANE'!E411</f>
        <v>0</v>
      </c>
      <c r="F409" s="12">
        <f>'Merytoryczna-TU WPIS DANE'!F411</f>
        <v>0</v>
      </c>
      <c r="G409" s="13">
        <f>'Merytoryczna-TU WPIS DANE'!U411</f>
        <v>0</v>
      </c>
      <c r="H409" s="37">
        <f>'Merytoryczna-TU WPIS DANE'!H411</f>
        <v>0</v>
      </c>
      <c r="I409" s="12">
        <f>'Merytoryczna-TU WPIS DANE'!I411</f>
        <v>0</v>
      </c>
      <c r="J409" s="7">
        <v>35</v>
      </c>
      <c r="K409" s="18">
        <f t="shared" si="52"/>
        <v>0</v>
      </c>
      <c r="L409" s="25" t="str">
        <f t="shared" si="49"/>
        <v>NIE</v>
      </c>
      <c r="M409" s="26">
        <f t="shared" si="53"/>
        <v>0</v>
      </c>
      <c r="N409" s="9" t="str">
        <f t="shared" si="54"/>
        <v>NIE</v>
      </c>
      <c r="R409" s="15">
        <f t="shared" si="50"/>
        <v>0</v>
      </c>
      <c r="U409" s="17">
        <f t="shared" si="51"/>
        <v>0</v>
      </c>
      <c r="X409" s="159">
        <f t="shared" si="55"/>
        <v>0</v>
      </c>
      <c r="Y409" s="7">
        <f t="shared" si="56"/>
        <v>0</v>
      </c>
      <c r="Z409" s="22">
        <f t="shared" si="57"/>
        <v>10.5</v>
      </c>
    </row>
    <row r="410" spans="1:26" ht="12.75" hidden="1">
      <c r="A410" s="12">
        <f>'Merytoryczna-TU WPIS DANE'!A412</f>
        <v>0</v>
      </c>
      <c r="B410" s="28">
        <f>'Merytoryczna-TU WPIS DANE'!B412</f>
        <v>0</v>
      </c>
      <c r="C410" s="12">
        <f>'Merytoryczna-TU WPIS DANE'!C412</f>
        <v>0</v>
      </c>
      <c r="D410" s="12">
        <f>'Merytoryczna-TU WPIS DANE'!D412</f>
        <v>0</v>
      </c>
      <c r="E410" s="12">
        <f>'Merytoryczna-TU WPIS DANE'!E412</f>
        <v>0</v>
      </c>
      <c r="F410" s="12">
        <f>'Merytoryczna-TU WPIS DANE'!F412</f>
        <v>0</v>
      </c>
      <c r="G410" s="13">
        <f>'Merytoryczna-TU WPIS DANE'!U412</f>
        <v>0</v>
      </c>
      <c r="H410" s="37">
        <f>'Merytoryczna-TU WPIS DANE'!H412</f>
        <v>0</v>
      </c>
      <c r="I410" s="12">
        <f>'Merytoryczna-TU WPIS DANE'!I412</f>
        <v>0</v>
      </c>
      <c r="J410" s="7">
        <v>35</v>
      </c>
      <c r="K410" s="18">
        <f t="shared" si="52"/>
        <v>0</v>
      </c>
      <c r="L410" s="25" t="str">
        <f t="shared" si="49"/>
        <v>NIE</v>
      </c>
      <c r="M410" s="26">
        <f t="shared" si="53"/>
        <v>0</v>
      </c>
      <c r="N410" s="9" t="str">
        <f t="shared" si="54"/>
        <v>NIE</v>
      </c>
      <c r="R410" s="15">
        <f t="shared" si="50"/>
        <v>0</v>
      </c>
      <c r="U410" s="17">
        <f t="shared" si="51"/>
        <v>0</v>
      </c>
      <c r="X410" s="159">
        <f t="shared" si="55"/>
        <v>0</v>
      </c>
      <c r="Y410" s="7">
        <f t="shared" si="56"/>
        <v>0</v>
      </c>
      <c r="Z410" s="22">
        <f t="shared" si="57"/>
        <v>10.5</v>
      </c>
    </row>
    <row r="411" spans="1:26" ht="12.75" hidden="1">
      <c r="A411" s="12">
        <f>'Merytoryczna-TU WPIS DANE'!A413</f>
        <v>0</v>
      </c>
      <c r="B411" s="28">
        <f>'Merytoryczna-TU WPIS DANE'!B413</f>
        <v>0</v>
      </c>
      <c r="C411" s="12">
        <f>'Merytoryczna-TU WPIS DANE'!C413</f>
        <v>0</v>
      </c>
      <c r="D411" s="12">
        <f>'Merytoryczna-TU WPIS DANE'!D413</f>
        <v>0</v>
      </c>
      <c r="E411" s="12">
        <f>'Merytoryczna-TU WPIS DANE'!E413</f>
        <v>0</v>
      </c>
      <c r="F411" s="12">
        <f>'Merytoryczna-TU WPIS DANE'!F413</f>
        <v>0</v>
      </c>
      <c r="G411" s="13">
        <f>'Merytoryczna-TU WPIS DANE'!U413</f>
        <v>0</v>
      </c>
      <c r="H411" s="37">
        <f>'Merytoryczna-TU WPIS DANE'!H413</f>
        <v>0</v>
      </c>
      <c r="I411" s="12">
        <f>'Merytoryczna-TU WPIS DANE'!I413</f>
        <v>0</v>
      </c>
      <c r="J411" s="7">
        <v>35</v>
      </c>
      <c r="K411" s="18">
        <f t="shared" si="52"/>
        <v>0</v>
      </c>
      <c r="L411" s="25" t="str">
        <f t="shared" si="49"/>
        <v>NIE</v>
      </c>
      <c r="M411" s="26">
        <f t="shared" si="53"/>
        <v>0</v>
      </c>
      <c r="N411" s="9" t="str">
        <f t="shared" si="54"/>
        <v>NIE</v>
      </c>
      <c r="R411" s="15">
        <f t="shared" si="50"/>
        <v>0</v>
      </c>
      <c r="U411" s="17">
        <f t="shared" si="51"/>
        <v>0</v>
      </c>
      <c r="X411" s="159">
        <f t="shared" si="55"/>
        <v>0</v>
      </c>
      <c r="Y411" s="7">
        <f t="shared" si="56"/>
        <v>0</v>
      </c>
      <c r="Z411" s="22">
        <f t="shared" si="57"/>
        <v>10.5</v>
      </c>
    </row>
    <row r="412" spans="1:26" ht="12.75" hidden="1">
      <c r="A412" s="12">
        <f>'Merytoryczna-TU WPIS DANE'!A414</f>
        <v>0</v>
      </c>
      <c r="B412" s="28">
        <f>'Merytoryczna-TU WPIS DANE'!B414</f>
        <v>0</v>
      </c>
      <c r="C412" s="12">
        <f>'Merytoryczna-TU WPIS DANE'!C414</f>
        <v>0</v>
      </c>
      <c r="D412" s="12">
        <f>'Merytoryczna-TU WPIS DANE'!D414</f>
        <v>0</v>
      </c>
      <c r="E412" s="12">
        <f>'Merytoryczna-TU WPIS DANE'!E414</f>
        <v>0</v>
      </c>
      <c r="F412" s="12">
        <f>'Merytoryczna-TU WPIS DANE'!F414</f>
        <v>0</v>
      </c>
      <c r="G412" s="13">
        <f>'Merytoryczna-TU WPIS DANE'!U414</f>
        <v>0</v>
      </c>
      <c r="H412" s="37">
        <f>'Merytoryczna-TU WPIS DANE'!H414</f>
        <v>0</v>
      </c>
      <c r="I412" s="12">
        <f>'Merytoryczna-TU WPIS DANE'!I414</f>
        <v>0</v>
      </c>
      <c r="J412" s="7">
        <v>35</v>
      </c>
      <c r="K412" s="18">
        <f t="shared" si="52"/>
        <v>0</v>
      </c>
      <c r="L412" s="25" t="str">
        <f t="shared" si="49"/>
        <v>NIE</v>
      </c>
      <c r="M412" s="26">
        <f t="shared" si="53"/>
        <v>0</v>
      </c>
      <c r="N412" s="9" t="str">
        <f t="shared" si="54"/>
        <v>NIE</v>
      </c>
      <c r="R412" s="15">
        <f t="shared" si="50"/>
        <v>0</v>
      </c>
      <c r="U412" s="17">
        <f t="shared" si="51"/>
        <v>0</v>
      </c>
      <c r="X412" s="159">
        <f t="shared" si="55"/>
        <v>0</v>
      </c>
      <c r="Y412" s="7">
        <f t="shared" si="56"/>
        <v>0</v>
      </c>
      <c r="Z412" s="22">
        <f t="shared" si="57"/>
        <v>10.5</v>
      </c>
    </row>
    <row r="413" spans="1:26" ht="12.75" hidden="1">
      <c r="A413" s="12">
        <f>'Merytoryczna-TU WPIS DANE'!A415</f>
        <v>0</v>
      </c>
      <c r="B413" s="28">
        <f>'Merytoryczna-TU WPIS DANE'!B415</f>
        <v>0</v>
      </c>
      <c r="C413" s="12">
        <f>'Merytoryczna-TU WPIS DANE'!C415</f>
        <v>0</v>
      </c>
      <c r="D413" s="12">
        <f>'Merytoryczna-TU WPIS DANE'!D415</f>
        <v>0</v>
      </c>
      <c r="E413" s="12">
        <f>'Merytoryczna-TU WPIS DANE'!E415</f>
        <v>0</v>
      </c>
      <c r="F413" s="12">
        <f>'Merytoryczna-TU WPIS DANE'!F415</f>
        <v>0</v>
      </c>
      <c r="G413" s="13">
        <f>'Merytoryczna-TU WPIS DANE'!U415</f>
        <v>0</v>
      </c>
      <c r="H413" s="37">
        <f>'Merytoryczna-TU WPIS DANE'!H415</f>
        <v>0</v>
      </c>
      <c r="I413" s="12">
        <f>'Merytoryczna-TU WPIS DANE'!I415</f>
        <v>0</v>
      </c>
      <c r="J413" s="7">
        <v>35</v>
      </c>
      <c r="K413" s="18">
        <f t="shared" si="52"/>
        <v>0</v>
      </c>
      <c r="L413" s="25" t="str">
        <f t="shared" si="49"/>
        <v>NIE</v>
      </c>
      <c r="M413" s="26">
        <f t="shared" si="53"/>
        <v>0</v>
      </c>
      <c r="N413" s="9" t="str">
        <f t="shared" si="54"/>
        <v>NIE</v>
      </c>
      <c r="R413" s="15">
        <f t="shared" si="50"/>
        <v>0</v>
      </c>
      <c r="U413" s="17">
        <f t="shared" si="51"/>
        <v>0</v>
      </c>
      <c r="X413" s="159">
        <f t="shared" si="55"/>
        <v>0</v>
      </c>
      <c r="Y413" s="7">
        <f t="shared" si="56"/>
        <v>0</v>
      </c>
      <c r="Z413" s="22">
        <f t="shared" si="57"/>
        <v>10.5</v>
      </c>
    </row>
    <row r="414" spans="1:26" ht="12.75" hidden="1">
      <c r="A414" s="12">
        <f>'Merytoryczna-TU WPIS DANE'!A416</f>
        <v>0</v>
      </c>
      <c r="B414" s="28">
        <f>'Merytoryczna-TU WPIS DANE'!B416</f>
        <v>0</v>
      </c>
      <c r="C414" s="12">
        <f>'Merytoryczna-TU WPIS DANE'!C416</f>
        <v>0</v>
      </c>
      <c r="D414" s="12">
        <f>'Merytoryczna-TU WPIS DANE'!D416</f>
        <v>0</v>
      </c>
      <c r="E414" s="12">
        <f>'Merytoryczna-TU WPIS DANE'!E416</f>
        <v>0</v>
      </c>
      <c r="F414" s="12">
        <f>'Merytoryczna-TU WPIS DANE'!F416</f>
        <v>0</v>
      </c>
      <c r="G414" s="13">
        <f>'Merytoryczna-TU WPIS DANE'!U416</f>
        <v>0</v>
      </c>
      <c r="H414" s="37">
        <f>'Merytoryczna-TU WPIS DANE'!H416</f>
        <v>0</v>
      </c>
      <c r="I414" s="12">
        <f>'Merytoryczna-TU WPIS DANE'!I416</f>
        <v>0</v>
      </c>
      <c r="J414" s="7">
        <v>35</v>
      </c>
      <c r="K414" s="18">
        <f t="shared" si="52"/>
        <v>0</v>
      </c>
      <c r="L414" s="25" t="str">
        <f t="shared" si="49"/>
        <v>NIE</v>
      </c>
      <c r="M414" s="26">
        <f t="shared" si="53"/>
        <v>0</v>
      </c>
      <c r="N414" s="9" t="str">
        <f t="shared" si="54"/>
        <v>NIE</v>
      </c>
      <c r="R414" s="15">
        <f t="shared" si="50"/>
        <v>0</v>
      </c>
      <c r="U414" s="17">
        <f t="shared" si="51"/>
        <v>0</v>
      </c>
      <c r="X414" s="159">
        <f t="shared" si="55"/>
        <v>0</v>
      </c>
      <c r="Y414" s="7">
        <f t="shared" si="56"/>
        <v>0</v>
      </c>
      <c r="Z414" s="22">
        <f t="shared" si="57"/>
        <v>10.5</v>
      </c>
    </row>
    <row r="415" spans="1:26" ht="12.75" hidden="1">
      <c r="A415" s="12">
        <f>'Merytoryczna-TU WPIS DANE'!A417</f>
        <v>0</v>
      </c>
      <c r="B415" s="28">
        <f>'Merytoryczna-TU WPIS DANE'!B417</f>
        <v>0</v>
      </c>
      <c r="C415" s="12">
        <f>'Merytoryczna-TU WPIS DANE'!C417</f>
        <v>0</v>
      </c>
      <c r="D415" s="12">
        <f>'Merytoryczna-TU WPIS DANE'!D417</f>
        <v>0</v>
      </c>
      <c r="E415" s="12">
        <f>'Merytoryczna-TU WPIS DANE'!E417</f>
        <v>0</v>
      </c>
      <c r="F415" s="12">
        <f>'Merytoryczna-TU WPIS DANE'!F417</f>
        <v>0</v>
      </c>
      <c r="G415" s="13">
        <f>'Merytoryczna-TU WPIS DANE'!U417</f>
        <v>0</v>
      </c>
      <c r="H415" s="37">
        <f>'Merytoryczna-TU WPIS DANE'!H417</f>
        <v>0</v>
      </c>
      <c r="I415" s="12">
        <f>'Merytoryczna-TU WPIS DANE'!I417</f>
        <v>0</v>
      </c>
      <c r="J415" s="7">
        <v>35</v>
      </c>
      <c r="K415" s="18">
        <f t="shared" si="52"/>
        <v>0</v>
      </c>
      <c r="L415" s="25" t="str">
        <f t="shared" si="49"/>
        <v>NIE</v>
      </c>
      <c r="M415" s="26">
        <f t="shared" si="53"/>
        <v>0</v>
      </c>
      <c r="N415" s="9" t="str">
        <f t="shared" si="54"/>
        <v>NIE</v>
      </c>
      <c r="R415" s="15">
        <f t="shared" si="50"/>
        <v>0</v>
      </c>
      <c r="U415" s="17">
        <f t="shared" si="51"/>
        <v>0</v>
      </c>
      <c r="X415" s="159">
        <f t="shared" si="55"/>
        <v>0</v>
      </c>
      <c r="Y415" s="7">
        <f t="shared" si="56"/>
        <v>0</v>
      </c>
      <c r="Z415" s="22">
        <f t="shared" si="57"/>
        <v>10.5</v>
      </c>
    </row>
    <row r="416" spans="1:26" ht="12.75" hidden="1">
      <c r="A416" s="12">
        <f>'Merytoryczna-TU WPIS DANE'!A418</f>
        <v>0</v>
      </c>
      <c r="B416" s="28">
        <f>'Merytoryczna-TU WPIS DANE'!B418</f>
        <v>0</v>
      </c>
      <c r="C416" s="12">
        <f>'Merytoryczna-TU WPIS DANE'!C418</f>
        <v>0</v>
      </c>
      <c r="D416" s="12">
        <f>'Merytoryczna-TU WPIS DANE'!D418</f>
        <v>0</v>
      </c>
      <c r="E416" s="12">
        <f>'Merytoryczna-TU WPIS DANE'!E418</f>
        <v>0</v>
      </c>
      <c r="F416" s="12">
        <f>'Merytoryczna-TU WPIS DANE'!F418</f>
        <v>0</v>
      </c>
      <c r="G416" s="13">
        <f>'Merytoryczna-TU WPIS DANE'!U418</f>
        <v>0</v>
      </c>
      <c r="H416" s="37">
        <f>'Merytoryczna-TU WPIS DANE'!H418</f>
        <v>0</v>
      </c>
      <c r="I416" s="12">
        <f>'Merytoryczna-TU WPIS DANE'!I418</f>
        <v>0</v>
      </c>
      <c r="J416" s="7">
        <v>35</v>
      </c>
      <c r="K416" s="18">
        <f t="shared" si="52"/>
        <v>0</v>
      </c>
      <c r="L416" s="25" t="str">
        <f t="shared" ref="L416:L479" si="58">IF(OR(AND(R416&lt;60%,U416&lt;60%),AND(R416&gt;=60%,U416&lt;60%,Y416&lt;=Z416),AND(R416&gt;=60%,U416&gt;=60%,Y416&lt;=Z416),AND(R416&lt;60%,U416&gt;=60%,Y416&lt;=Z416)),"NIE","TAK")</f>
        <v>NIE</v>
      </c>
      <c r="M416" s="26">
        <f t="shared" si="53"/>
        <v>0</v>
      </c>
      <c r="N416" s="9" t="str">
        <f t="shared" si="54"/>
        <v>NIE</v>
      </c>
      <c r="R416" s="15">
        <f t="shared" ref="R416:R479" si="59">Q416/J416</f>
        <v>0</v>
      </c>
      <c r="U416" s="17">
        <f t="shared" ref="U416:U479" si="60">T416/J416</f>
        <v>0</v>
      </c>
      <c r="X416" s="159">
        <f t="shared" si="55"/>
        <v>0</v>
      </c>
      <c r="Y416" s="7">
        <f t="shared" si="56"/>
        <v>0</v>
      </c>
      <c r="Z416" s="22">
        <f t="shared" si="57"/>
        <v>10.5</v>
      </c>
    </row>
    <row r="417" spans="1:26" ht="12.75" hidden="1">
      <c r="A417" s="12">
        <f>'Merytoryczna-TU WPIS DANE'!A419</f>
        <v>0</v>
      </c>
      <c r="B417" s="28">
        <f>'Merytoryczna-TU WPIS DANE'!B419</f>
        <v>0</v>
      </c>
      <c r="C417" s="12">
        <f>'Merytoryczna-TU WPIS DANE'!C419</f>
        <v>0</v>
      </c>
      <c r="D417" s="12">
        <f>'Merytoryczna-TU WPIS DANE'!D419</f>
        <v>0</v>
      </c>
      <c r="E417" s="12">
        <f>'Merytoryczna-TU WPIS DANE'!E419</f>
        <v>0</v>
      </c>
      <c r="F417" s="12">
        <f>'Merytoryczna-TU WPIS DANE'!F419</f>
        <v>0</v>
      </c>
      <c r="G417" s="13">
        <f>'Merytoryczna-TU WPIS DANE'!U419</f>
        <v>0</v>
      </c>
      <c r="H417" s="37">
        <f>'Merytoryczna-TU WPIS DANE'!H419</f>
        <v>0</v>
      </c>
      <c r="I417" s="12">
        <f>'Merytoryczna-TU WPIS DANE'!I419</f>
        <v>0</v>
      </c>
      <c r="J417" s="7">
        <v>35</v>
      </c>
      <c r="K417" s="18">
        <f t="shared" ref="K417:K480" si="61">IF(L417="tak",X417,(R417+U417)/2)</f>
        <v>0</v>
      </c>
      <c r="L417" s="25" t="str">
        <f t="shared" si="58"/>
        <v>NIE</v>
      </c>
      <c r="M417" s="26">
        <f t="shared" ref="M417:M480" si="62">IF(L417="NIE",(Q417+T417)/2,"III oceniający")</f>
        <v>0</v>
      </c>
      <c r="N417" s="9" t="str">
        <f t="shared" ref="N417:N480" si="63">IF(K417&gt;=30%,"TAK","NIE")</f>
        <v>NIE</v>
      </c>
      <c r="R417" s="15">
        <f t="shared" si="59"/>
        <v>0</v>
      </c>
      <c r="U417" s="17">
        <f t="shared" si="60"/>
        <v>0</v>
      </c>
      <c r="X417" s="159">
        <f t="shared" ref="X417:X480" si="64">W417/J417</f>
        <v>0</v>
      </c>
      <c r="Y417" s="7">
        <f t="shared" ref="Y417:Y480" si="65">IF((Q417-T417)&gt;=0,(Q417-T417),(Q417-T417)*(-1))</f>
        <v>0</v>
      </c>
      <c r="Z417" s="22">
        <f t="shared" ref="Z417:Z480" si="66">J417*30%</f>
        <v>10.5</v>
      </c>
    </row>
    <row r="418" spans="1:26" ht="12.75" hidden="1">
      <c r="A418" s="12">
        <f>'Merytoryczna-TU WPIS DANE'!A420</f>
        <v>0</v>
      </c>
      <c r="B418" s="28">
        <f>'Merytoryczna-TU WPIS DANE'!B420</f>
        <v>0</v>
      </c>
      <c r="C418" s="12">
        <f>'Merytoryczna-TU WPIS DANE'!C420</f>
        <v>0</v>
      </c>
      <c r="D418" s="12">
        <f>'Merytoryczna-TU WPIS DANE'!D420</f>
        <v>0</v>
      </c>
      <c r="E418" s="12">
        <f>'Merytoryczna-TU WPIS DANE'!E420</f>
        <v>0</v>
      </c>
      <c r="F418" s="12">
        <f>'Merytoryczna-TU WPIS DANE'!F420</f>
        <v>0</v>
      </c>
      <c r="G418" s="13">
        <f>'Merytoryczna-TU WPIS DANE'!U420</f>
        <v>0</v>
      </c>
      <c r="H418" s="37">
        <f>'Merytoryczna-TU WPIS DANE'!H420</f>
        <v>0</v>
      </c>
      <c r="I418" s="12">
        <f>'Merytoryczna-TU WPIS DANE'!I420</f>
        <v>0</v>
      </c>
      <c r="J418" s="7">
        <v>35</v>
      </c>
      <c r="K418" s="18">
        <f t="shared" si="61"/>
        <v>0</v>
      </c>
      <c r="L418" s="25" t="str">
        <f t="shared" si="58"/>
        <v>NIE</v>
      </c>
      <c r="M418" s="26">
        <f t="shared" si="62"/>
        <v>0</v>
      </c>
      <c r="N418" s="9" t="str">
        <f t="shared" si="63"/>
        <v>NIE</v>
      </c>
      <c r="R418" s="15">
        <f t="shared" si="59"/>
        <v>0</v>
      </c>
      <c r="U418" s="17">
        <f t="shared" si="60"/>
        <v>0</v>
      </c>
      <c r="X418" s="159">
        <f t="shared" si="64"/>
        <v>0</v>
      </c>
      <c r="Y418" s="7">
        <f t="shared" si="65"/>
        <v>0</v>
      </c>
      <c r="Z418" s="22">
        <f t="shared" si="66"/>
        <v>10.5</v>
      </c>
    </row>
    <row r="419" spans="1:26" ht="12.75" hidden="1">
      <c r="A419" s="12">
        <f>'Merytoryczna-TU WPIS DANE'!A421</f>
        <v>0</v>
      </c>
      <c r="B419" s="28">
        <f>'Merytoryczna-TU WPIS DANE'!B421</f>
        <v>0</v>
      </c>
      <c r="C419" s="12">
        <f>'Merytoryczna-TU WPIS DANE'!C421</f>
        <v>0</v>
      </c>
      <c r="D419" s="12">
        <f>'Merytoryczna-TU WPIS DANE'!D421</f>
        <v>0</v>
      </c>
      <c r="E419" s="12">
        <f>'Merytoryczna-TU WPIS DANE'!E421</f>
        <v>0</v>
      </c>
      <c r="F419" s="12">
        <f>'Merytoryczna-TU WPIS DANE'!F421</f>
        <v>0</v>
      </c>
      <c r="G419" s="13">
        <f>'Merytoryczna-TU WPIS DANE'!U421</f>
        <v>0</v>
      </c>
      <c r="H419" s="37">
        <f>'Merytoryczna-TU WPIS DANE'!H421</f>
        <v>0</v>
      </c>
      <c r="I419" s="12">
        <f>'Merytoryczna-TU WPIS DANE'!I421</f>
        <v>0</v>
      </c>
      <c r="J419" s="7">
        <v>35</v>
      </c>
      <c r="K419" s="18">
        <f t="shared" si="61"/>
        <v>0</v>
      </c>
      <c r="L419" s="25" t="str">
        <f t="shared" si="58"/>
        <v>NIE</v>
      </c>
      <c r="M419" s="26">
        <f t="shared" si="62"/>
        <v>0</v>
      </c>
      <c r="N419" s="9" t="str">
        <f t="shared" si="63"/>
        <v>NIE</v>
      </c>
      <c r="R419" s="15">
        <f t="shared" si="59"/>
        <v>0</v>
      </c>
      <c r="U419" s="17">
        <f t="shared" si="60"/>
        <v>0</v>
      </c>
      <c r="X419" s="159">
        <f t="shared" si="64"/>
        <v>0</v>
      </c>
      <c r="Y419" s="7">
        <f t="shared" si="65"/>
        <v>0</v>
      </c>
      <c r="Z419" s="22">
        <f t="shared" si="66"/>
        <v>10.5</v>
      </c>
    </row>
    <row r="420" spans="1:26" ht="12.75" hidden="1">
      <c r="A420" s="12">
        <f>'Merytoryczna-TU WPIS DANE'!A422</f>
        <v>0</v>
      </c>
      <c r="B420" s="28">
        <f>'Merytoryczna-TU WPIS DANE'!B422</f>
        <v>0</v>
      </c>
      <c r="C420" s="12">
        <f>'Merytoryczna-TU WPIS DANE'!C422</f>
        <v>0</v>
      </c>
      <c r="D420" s="12">
        <f>'Merytoryczna-TU WPIS DANE'!D422</f>
        <v>0</v>
      </c>
      <c r="E420" s="12">
        <f>'Merytoryczna-TU WPIS DANE'!E422</f>
        <v>0</v>
      </c>
      <c r="F420" s="12">
        <f>'Merytoryczna-TU WPIS DANE'!F422</f>
        <v>0</v>
      </c>
      <c r="G420" s="13">
        <f>'Merytoryczna-TU WPIS DANE'!U422</f>
        <v>0</v>
      </c>
      <c r="H420" s="37">
        <f>'Merytoryczna-TU WPIS DANE'!H422</f>
        <v>0</v>
      </c>
      <c r="I420" s="12">
        <f>'Merytoryczna-TU WPIS DANE'!I422</f>
        <v>0</v>
      </c>
      <c r="J420" s="7">
        <v>35</v>
      </c>
      <c r="K420" s="18">
        <f t="shared" si="61"/>
        <v>0</v>
      </c>
      <c r="L420" s="25" t="str">
        <f t="shared" si="58"/>
        <v>NIE</v>
      </c>
      <c r="M420" s="26">
        <f t="shared" si="62"/>
        <v>0</v>
      </c>
      <c r="N420" s="9" t="str">
        <f t="shared" si="63"/>
        <v>NIE</v>
      </c>
      <c r="R420" s="15">
        <f t="shared" si="59"/>
        <v>0</v>
      </c>
      <c r="U420" s="17">
        <f t="shared" si="60"/>
        <v>0</v>
      </c>
      <c r="X420" s="159">
        <f t="shared" si="64"/>
        <v>0</v>
      </c>
      <c r="Y420" s="7">
        <f t="shared" si="65"/>
        <v>0</v>
      </c>
      <c r="Z420" s="22">
        <f t="shared" si="66"/>
        <v>10.5</v>
      </c>
    </row>
    <row r="421" spans="1:26" ht="12.75" hidden="1">
      <c r="A421" s="12">
        <f>'Merytoryczna-TU WPIS DANE'!A423</f>
        <v>0</v>
      </c>
      <c r="B421" s="28">
        <f>'Merytoryczna-TU WPIS DANE'!B423</f>
        <v>0</v>
      </c>
      <c r="C421" s="12">
        <f>'Merytoryczna-TU WPIS DANE'!C423</f>
        <v>0</v>
      </c>
      <c r="D421" s="12">
        <f>'Merytoryczna-TU WPIS DANE'!D423</f>
        <v>0</v>
      </c>
      <c r="E421" s="12">
        <f>'Merytoryczna-TU WPIS DANE'!E423</f>
        <v>0</v>
      </c>
      <c r="F421" s="12">
        <f>'Merytoryczna-TU WPIS DANE'!F423</f>
        <v>0</v>
      </c>
      <c r="G421" s="13">
        <f>'Merytoryczna-TU WPIS DANE'!U423</f>
        <v>0</v>
      </c>
      <c r="H421" s="37">
        <f>'Merytoryczna-TU WPIS DANE'!H423</f>
        <v>0</v>
      </c>
      <c r="I421" s="12">
        <f>'Merytoryczna-TU WPIS DANE'!I423</f>
        <v>0</v>
      </c>
      <c r="J421" s="7">
        <v>35</v>
      </c>
      <c r="K421" s="18">
        <f t="shared" si="61"/>
        <v>0</v>
      </c>
      <c r="L421" s="25" t="str">
        <f t="shared" si="58"/>
        <v>NIE</v>
      </c>
      <c r="M421" s="26">
        <f t="shared" si="62"/>
        <v>0</v>
      </c>
      <c r="N421" s="9" t="str">
        <f t="shared" si="63"/>
        <v>NIE</v>
      </c>
      <c r="R421" s="15">
        <f t="shared" si="59"/>
        <v>0</v>
      </c>
      <c r="U421" s="17">
        <f t="shared" si="60"/>
        <v>0</v>
      </c>
      <c r="X421" s="159">
        <f t="shared" si="64"/>
        <v>0</v>
      </c>
      <c r="Y421" s="7">
        <f t="shared" si="65"/>
        <v>0</v>
      </c>
      <c r="Z421" s="22">
        <f t="shared" si="66"/>
        <v>10.5</v>
      </c>
    </row>
    <row r="422" spans="1:26" ht="12.75" hidden="1">
      <c r="A422" s="12">
        <f>'Merytoryczna-TU WPIS DANE'!A424</f>
        <v>0</v>
      </c>
      <c r="B422" s="28">
        <f>'Merytoryczna-TU WPIS DANE'!B424</f>
        <v>0</v>
      </c>
      <c r="C422" s="12">
        <f>'Merytoryczna-TU WPIS DANE'!C424</f>
        <v>0</v>
      </c>
      <c r="D422" s="12">
        <f>'Merytoryczna-TU WPIS DANE'!D424</f>
        <v>0</v>
      </c>
      <c r="E422" s="12">
        <f>'Merytoryczna-TU WPIS DANE'!E424</f>
        <v>0</v>
      </c>
      <c r="F422" s="12">
        <f>'Merytoryczna-TU WPIS DANE'!F424</f>
        <v>0</v>
      </c>
      <c r="G422" s="13">
        <f>'Merytoryczna-TU WPIS DANE'!U424</f>
        <v>0</v>
      </c>
      <c r="H422" s="37">
        <f>'Merytoryczna-TU WPIS DANE'!H424</f>
        <v>0</v>
      </c>
      <c r="I422" s="12">
        <f>'Merytoryczna-TU WPIS DANE'!I424</f>
        <v>0</v>
      </c>
      <c r="J422" s="7">
        <v>35</v>
      </c>
      <c r="K422" s="18">
        <f t="shared" si="61"/>
        <v>0</v>
      </c>
      <c r="L422" s="25" t="str">
        <f t="shared" si="58"/>
        <v>NIE</v>
      </c>
      <c r="M422" s="26">
        <f t="shared" si="62"/>
        <v>0</v>
      </c>
      <c r="N422" s="9" t="str">
        <f t="shared" si="63"/>
        <v>NIE</v>
      </c>
      <c r="R422" s="15">
        <f t="shared" si="59"/>
        <v>0</v>
      </c>
      <c r="U422" s="17">
        <f t="shared" si="60"/>
        <v>0</v>
      </c>
      <c r="X422" s="159">
        <f t="shared" si="64"/>
        <v>0</v>
      </c>
      <c r="Y422" s="7">
        <f t="shared" si="65"/>
        <v>0</v>
      </c>
      <c r="Z422" s="22">
        <f t="shared" si="66"/>
        <v>10.5</v>
      </c>
    </row>
    <row r="423" spans="1:26" ht="12.75" hidden="1">
      <c r="A423" s="12">
        <f>'Merytoryczna-TU WPIS DANE'!A425</f>
        <v>0</v>
      </c>
      <c r="B423" s="28">
        <f>'Merytoryczna-TU WPIS DANE'!B425</f>
        <v>0</v>
      </c>
      <c r="C423" s="12">
        <f>'Merytoryczna-TU WPIS DANE'!C425</f>
        <v>0</v>
      </c>
      <c r="D423" s="12">
        <f>'Merytoryczna-TU WPIS DANE'!D425</f>
        <v>0</v>
      </c>
      <c r="E423" s="12">
        <f>'Merytoryczna-TU WPIS DANE'!E425</f>
        <v>0</v>
      </c>
      <c r="F423" s="12">
        <f>'Merytoryczna-TU WPIS DANE'!F425</f>
        <v>0</v>
      </c>
      <c r="G423" s="13">
        <f>'Merytoryczna-TU WPIS DANE'!U425</f>
        <v>0</v>
      </c>
      <c r="H423" s="37">
        <f>'Merytoryczna-TU WPIS DANE'!H425</f>
        <v>0</v>
      </c>
      <c r="I423" s="12">
        <f>'Merytoryczna-TU WPIS DANE'!I425</f>
        <v>0</v>
      </c>
      <c r="J423" s="7">
        <v>35</v>
      </c>
      <c r="K423" s="18">
        <f t="shared" si="61"/>
        <v>0</v>
      </c>
      <c r="L423" s="25" t="str">
        <f t="shared" si="58"/>
        <v>NIE</v>
      </c>
      <c r="M423" s="26">
        <f t="shared" si="62"/>
        <v>0</v>
      </c>
      <c r="N423" s="9" t="str">
        <f t="shared" si="63"/>
        <v>NIE</v>
      </c>
      <c r="R423" s="15">
        <f t="shared" si="59"/>
        <v>0</v>
      </c>
      <c r="U423" s="17">
        <f t="shared" si="60"/>
        <v>0</v>
      </c>
      <c r="X423" s="159">
        <f t="shared" si="64"/>
        <v>0</v>
      </c>
      <c r="Y423" s="7">
        <f t="shared" si="65"/>
        <v>0</v>
      </c>
      <c r="Z423" s="22">
        <f t="shared" si="66"/>
        <v>10.5</v>
      </c>
    </row>
    <row r="424" spans="1:26" ht="12.75" hidden="1">
      <c r="A424" s="12">
        <f>'Merytoryczna-TU WPIS DANE'!A426</f>
        <v>0</v>
      </c>
      <c r="B424" s="28">
        <f>'Merytoryczna-TU WPIS DANE'!B426</f>
        <v>0</v>
      </c>
      <c r="C424" s="12">
        <f>'Merytoryczna-TU WPIS DANE'!C426</f>
        <v>0</v>
      </c>
      <c r="D424" s="12">
        <f>'Merytoryczna-TU WPIS DANE'!D426</f>
        <v>0</v>
      </c>
      <c r="E424" s="12">
        <f>'Merytoryczna-TU WPIS DANE'!E426</f>
        <v>0</v>
      </c>
      <c r="F424" s="12">
        <f>'Merytoryczna-TU WPIS DANE'!F426</f>
        <v>0</v>
      </c>
      <c r="G424" s="13">
        <f>'Merytoryczna-TU WPIS DANE'!U426</f>
        <v>0</v>
      </c>
      <c r="H424" s="37">
        <f>'Merytoryczna-TU WPIS DANE'!H426</f>
        <v>0</v>
      </c>
      <c r="I424" s="12">
        <f>'Merytoryczna-TU WPIS DANE'!I426</f>
        <v>0</v>
      </c>
      <c r="J424" s="7">
        <v>35</v>
      </c>
      <c r="K424" s="18">
        <f t="shared" si="61"/>
        <v>0</v>
      </c>
      <c r="L424" s="25" t="str">
        <f t="shared" si="58"/>
        <v>NIE</v>
      </c>
      <c r="M424" s="26">
        <f t="shared" si="62"/>
        <v>0</v>
      </c>
      <c r="N424" s="9" t="str">
        <f t="shared" si="63"/>
        <v>NIE</v>
      </c>
      <c r="R424" s="15">
        <f t="shared" si="59"/>
        <v>0</v>
      </c>
      <c r="U424" s="17">
        <f t="shared" si="60"/>
        <v>0</v>
      </c>
      <c r="X424" s="159">
        <f t="shared" si="64"/>
        <v>0</v>
      </c>
      <c r="Y424" s="7">
        <f t="shared" si="65"/>
        <v>0</v>
      </c>
      <c r="Z424" s="22">
        <f t="shared" si="66"/>
        <v>10.5</v>
      </c>
    </row>
    <row r="425" spans="1:26" ht="12.75" hidden="1">
      <c r="A425" s="12">
        <f>'Merytoryczna-TU WPIS DANE'!A427</f>
        <v>0</v>
      </c>
      <c r="B425" s="28">
        <f>'Merytoryczna-TU WPIS DANE'!B427</f>
        <v>0</v>
      </c>
      <c r="C425" s="12">
        <f>'Merytoryczna-TU WPIS DANE'!C427</f>
        <v>0</v>
      </c>
      <c r="D425" s="12">
        <f>'Merytoryczna-TU WPIS DANE'!D427</f>
        <v>0</v>
      </c>
      <c r="E425" s="12">
        <f>'Merytoryczna-TU WPIS DANE'!E427</f>
        <v>0</v>
      </c>
      <c r="F425" s="12">
        <f>'Merytoryczna-TU WPIS DANE'!F427</f>
        <v>0</v>
      </c>
      <c r="G425" s="13">
        <f>'Merytoryczna-TU WPIS DANE'!U427</f>
        <v>0</v>
      </c>
      <c r="H425" s="37">
        <f>'Merytoryczna-TU WPIS DANE'!H427</f>
        <v>0</v>
      </c>
      <c r="I425" s="12">
        <f>'Merytoryczna-TU WPIS DANE'!I427</f>
        <v>0</v>
      </c>
      <c r="J425" s="7">
        <v>35</v>
      </c>
      <c r="K425" s="18">
        <f t="shared" si="61"/>
        <v>0</v>
      </c>
      <c r="L425" s="25" t="str">
        <f t="shared" si="58"/>
        <v>NIE</v>
      </c>
      <c r="M425" s="26">
        <f t="shared" si="62"/>
        <v>0</v>
      </c>
      <c r="N425" s="9" t="str">
        <f t="shared" si="63"/>
        <v>NIE</v>
      </c>
      <c r="R425" s="15">
        <f t="shared" si="59"/>
        <v>0</v>
      </c>
      <c r="U425" s="17">
        <f t="shared" si="60"/>
        <v>0</v>
      </c>
      <c r="X425" s="159">
        <f t="shared" si="64"/>
        <v>0</v>
      </c>
      <c r="Y425" s="7">
        <f t="shared" si="65"/>
        <v>0</v>
      </c>
      <c r="Z425" s="22">
        <f t="shared" si="66"/>
        <v>10.5</v>
      </c>
    </row>
    <row r="426" spans="1:26" ht="12.75" hidden="1">
      <c r="A426" s="12">
        <f>'Merytoryczna-TU WPIS DANE'!A428</f>
        <v>0</v>
      </c>
      <c r="B426" s="28">
        <f>'Merytoryczna-TU WPIS DANE'!B428</f>
        <v>0</v>
      </c>
      <c r="C426" s="12">
        <f>'Merytoryczna-TU WPIS DANE'!C428</f>
        <v>0</v>
      </c>
      <c r="D426" s="12">
        <f>'Merytoryczna-TU WPIS DANE'!D428</f>
        <v>0</v>
      </c>
      <c r="E426" s="12">
        <f>'Merytoryczna-TU WPIS DANE'!E428</f>
        <v>0</v>
      </c>
      <c r="F426" s="12">
        <f>'Merytoryczna-TU WPIS DANE'!F428</f>
        <v>0</v>
      </c>
      <c r="G426" s="13">
        <f>'Merytoryczna-TU WPIS DANE'!U428</f>
        <v>0</v>
      </c>
      <c r="H426" s="37">
        <f>'Merytoryczna-TU WPIS DANE'!H428</f>
        <v>0</v>
      </c>
      <c r="I426" s="12">
        <f>'Merytoryczna-TU WPIS DANE'!I428</f>
        <v>0</v>
      </c>
      <c r="J426" s="7">
        <v>35</v>
      </c>
      <c r="K426" s="18">
        <f t="shared" si="61"/>
        <v>0</v>
      </c>
      <c r="L426" s="25" t="str">
        <f t="shared" si="58"/>
        <v>NIE</v>
      </c>
      <c r="M426" s="26">
        <f t="shared" si="62"/>
        <v>0</v>
      </c>
      <c r="N426" s="9" t="str">
        <f t="shared" si="63"/>
        <v>NIE</v>
      </c>
      <c r="R426" s="15">
        <f t="shared" si="59"/>
        <v>0</v>
      </c>
      <c r="U426" s="17">
        <f t="shared" si="60"/>
        <v>0</v>
      </c>
      <c r="X426" s="159">
        <f t="shared" si="64"/>
        <v>0</v>
      </c>
      <c r="Y426" s="7">
        <f t="shared" si="65"/>
        <v>0</v>
      </c>
      <c r="Z426" s="22">
        <f t="shared" si="66"/>
        <v>10.5</v>
      </c>
    </row>
    <row r="427" spans="1:26" ht="12.75" hidden="1">
      <c r="A427" s="12">
        <f>'Merytoryczna-TU WPIS DANE'!A429</f>
        <v>0</v>
      </c>
      <c r="B427" s="28">
        <f>'Merytoryczna-TU WPIS DANE'!B429</f>
        <v>0</v>
      </c>
      <c r="C427" s="12">
        <f>'Merytoryczna-TU WPIS DANE'!C429</f>
        <v>0</v>
      </c>
      <c r="D427" s="12">
        <f>'Merytoryczna-TU WPIS DANE'!D429</f>
        <v>0</v>
      </c>
      <c r="E427" s="12">
        <f>'Merytoryczna-TU WPIS DANE'!E429</f>
        <v>0</v>
      </c>
      <c r="F427" s="12">
        <f>'Merytoryczna-TU WPIS DANE'!F429</f>
        <v>0</v>
      </c>
      <c r="G427" s="13">
        <f>'Merytoryczna-TU WPIS DANE'!U429</f>
        <v>0</v>
      </c>
      <c r="H427" s="37">
        <f>'Merytoryczna-TU WPIS DANE'!H429</f>
        <v>0</v>
      </c>
      <c r="I427" s="12">
        <f>'Merytoryczna-TU WPIS DANE'!I429</f>
        <v>0</v>
      </c>
      <c r="J427" s="7">
        <v>35</v>
      </c>
      <c r="K427" s="18">
        <f t="shared" si="61"/>
        <v>0</v>
      </c>
      <c r="L427" s="25" t="str">
        <f t="shared" si="58"/>
        <v>NIE</v>
      </c>
      <c r="M427" s="26">
        <f t="shared" si="62"/>
        <v>0</v>
      </c>
      <c r="N427" s="9" t="str">
        <f t="shared" si="63"/>
        <v>NIE</v>
      </c>
      <c r="R427" s="15">
        <f t="shared" si="59"/>
        <v>0</v>
      </c>
      <c r="U427" s="17">
        <f t="shared" si="60"/>
        <v>0</v>
      </c>
      <c r="X427" s="159">
        <f t="shared" si="64"/>
        <v>0</v>
      </c>
      <c r="Y427" s="7">
        <f t="shared" si="65"/>
        <v>0</v>
      </c>
      <c r="Z427" s="22">
        <f t="shared" si="66"/>
        <v>10.5</v>
      </c>
    </row>
    <row r="428" spans="1:26" ht="12.75" hidden="1">
      <c r="A428" s="12">
        <f>'Merytoryczna-TU WPIS DANE'!A430</f>
        <v>0</v>
      </c>
      <c r="B428" s="28">
        <f>'Merytoryczna-TU WPIS DANE'!B430</f>
        <v>0</v>
      </c>
      <c r="C428" s="12">
        <f>'Merytoryczna-TU WPIS DANE'!C430</f>
        <v>0</v>
      </c>
      <c r="D428" s="12">
        <f>'Merytoryczna-TU WPIS DANE'!D430</f>
        <v>0</v>
      </c>
      <c r="E428" s="12">
        <f>'Merytoryczna-TU WPIS DANE'!E430</f>
        <v>0</v>
      </c>
      <c r="F428" s="12">
        <f>'Merytoryczna-TU WPIS DANE'!F430</f>
        <v>0</v>
      </c>
      <c r="G428" s="13">
        <f>'Merytoryczna-TU WPIS DANE'!U430</f>
        <v>0</v>
      </c>
      <c r="H428" s="37">
        <f>'Merytoryczna-TU WPIS DANE'!H430</f>
        <v>0</v>
      </c>
      <c r="I428" s="12">
        <f>'Merytoryczna-TU WPIS DANE'!I430</f>
        <v>0</v>
      </c>
      <c r="J428" s="7">
        <v>35</v>
      </c>
      <c r="K428" s="18">
        <f t="shared" si="61"/>
        <v>0</v>
      </c>
      <c r="L428" s="25" t="str">
        <f t="shared" si="58"/>
        <v>NIE</v>
      </c>
      <c r="M428" s="26">
        <f t="shared" si="62"/>
        <v>0</v>
      </c>
      <c r="N428" s="9" t="str">
        <f t="shared" si="63"/>
        <v>NIE</v>
      </c>
      <c r="R428" s="15">
        <f t="shared" si="59"/>
        <v>0</v>
      </c>
      <c r="U428" s="17">
        <f t="shared" si="60"/>
        <v>0</v>
      </c>
      <c r="X428" s="159">
        <f t="shared" si="64"/>
        <v>0</v>
      </c>
      <c r="Y428" s="7">
        <f t="shared" si="65"/>
        <v>0</v>
      </c>
      <c r="Z428" s="22">
        <f t="shared" si="66"/>
        <v>10.5</v>
      </c>
    </row>
    <row r="429" spans="1:26" ht="12.75" hidden="1">
      <c r="A429" s="12">
        <f>'Merytoryczna-TU WPIS DANE'!A431</f>
        <v>0</v>
      </c>
      <c r="B429" s="28">
        <f>'Merytoryczna-TU WPIS DANE'!B431</f>
        <v>0</v>
      </c>
      <c r="C429" s="12">
        <f>'Merytoryczna-TU WPIS DANE'!C431</f>
        <v>0</v>
      </c>
      <c r="D429" s="12">
        <f>'Merytoryczna-TU WPIS DANE'!D431</f>
        <v>0</v>
      </c>
      <c r="E429" s="12">
        <f>'Merytoryczna-TU WPIS DANE'!E431</f>
        <v>0</v>
      </c>
      <c r="F429" s="12">
        <f>'Merytoryczna-TU WPIS DANE'!F431</f>
        <v>0</v>
      </c>
      <c r="G429" s="13">
        <f>'Merytoryczna-TU WPIS DANE'!U431</f>
        <v>0</v>
      </c>
      <c r="H429" s="37">
        <f>'Merytoryczna-TU WPIS DANE'!H431</f>
        <v>0</v>
      </c>
      <c r="I429" s="12">
        <f>'Merytoryczna-TU WPIS DANE'!I431</f>
        <v>0</v>
      </c>
      <c r="J429" s="7">
        <v>35</v>
      </c>
      <c r="K429" s="18">
        <f t="shared" si="61"/>
        <v>0</v>
      </c>
      <c r="L429" s="25" t="str">
        <f t="shared" si="58"/>
        <v>NIE</v>
      </c>
      <c r="M429" s="26">
        <f t="shared" si="62"/>
        <v>0</v>
      </c>
      <c r="N429" s="9" t="str">
        <f t="shared" si="63"/>
        <v>NIE</v>
      </c>
      <c r="R429" s="15">
        <f t="shared" si="59"/>
        <v>0</v>
      </c>
      <c r="U429" s="17">
        <f t="shared" si="60"/>
        <v>0</v>
      </c>
      <c r="X429" s="159">
        <f t="shared" si="64"/>
        <v>0</v>
      </c>
      <c r="Y429" s="7">
        <f t="shared" si="65"/>
        <v>0</v>
      </c>
      <c r="Z429" s="22">
        <f t="shared" si="66"/>
        <v>10.5</v>
      </c>
    </row>
    <row r="430" spans="1:26" ht="12.75" hidden="1">
      <c r="A430" s="12">
        <f>'Merytoryczna-TU WPIS DANE'!A432</f>
        <v>0</v>
      </c>
      <c r="B430" s="28">
        <f>'Merytoryczna-TU WPIS DANE'!B432</f>
        <v>0</v>
      </c>
      <c r="C430" s="12">
        <f>'Merytoryczna-TU WPIS DANE'!C432</f>
        <v>0</v>
      </c>
      <c r="D430" s="12">
        <f>'Merytoryczna-TU WPIS DANE'!D432</f>
        <v>0</v>
      </c>
      <c r="E430" s="12">
        <f>'Merytoryczna-TU WPIS DANE'!E432</f>
        <v>0</v>
      </c>
      <c r="F430" s="12">
        <f>'Merytoryczna-TU WPIS DANE'!F432</f>
        <v>0</v>
      </c>
      <c r="G430" s="13">
        <f>'Merytoryczna-TU WPIS DANE'!U432</f>
        <v>0</v>
      </c>
      <c r="H430" s="37">
        <f>'Merytoryczna-TU WPIS DANE'!H432</f>
        <v>0</v>
      </c>
      <c r="I430" s="12">
        <f>'Merytoryczna-TU WPIS DANE'!I432</f>
        <v>0</v>
      </c>
      <c r="J430" s="7">
        <v>35</v>
      </c>
      <c r="K430" s="18">
        <f t="shared" si="61"/>
        <v>0</v>
      </c>
      <c r="L430" s="25" t="str">
        <f t="shared" si="58"/>
        <v>NIE</v>
      </c>
      <c r="M430" s="26">
        <f t="shared" si="62"/>
        <v>0</v>
      </c>
      <c r="N430" s="9" t="str">
        <f t="shared" si="63"/>
        <v>NIE</v>
      </c>
      <c r="R430" s="15">
        <f t="shared" si="59"/>
        <v>0</v>
      </c>
      <c r="U430" s="17">
        <f t="shared" si="60"/>
        <v>0</v>
      </c>
      <c r="X430" s="159">
        <f t="shared" si="64"/>
        <v>0</v>
      </c>
      <c r="Y430" s="7">
        <f t="shared" si="65"/>
        <v>0</v>
      </c>
      <c r="Z430" s="22">
        <f t="shared" si="66"/>
        <v>10.5</v>
      </c>
    </row>
    <row r="431" spans="1:26" ht="12.75" hidden="1">
      <c r="A431" s="12">
        <f>'Merytoryczna-TU WPIS DANE'!A433</f>
        <v>0</v>
      </c>
      <c r="B431" s="28">
        <f>'Merytoryczna-TU WPIS DANE'!B433</f>
        <v>0</v>
      </c>
      <c r="C431" s="12">
        <f>'Merytoryczna-TU WPIS DANE'!C433</f>
        <v>0</v>
      </c>
      <c r="D431" s="12">
        <f>'Merytoryczna-TU WPIS DANE'!D433</f>
        <v>0</v>
      </c>
      <c r="E431" s="12">
        <f>'Merytoryczna-TU WPIS DANE'!E433</f>
        <v>0</v>
      </c>
      <c r="F431" s="12">
        <f>'Merytoryczna-TU WPIS DANE'!F433</f>
        <v>0</v>
      </c>
      <c r="G431" s="13">
        <f>'Merytoryczna-TU WPIS DANE'!U433</f>
        <v>0</v>
      </c>
      <c r="H431" s="37">
        <f>'Merytoryczna-TU WPIS DANE'!H433</f>
        <v>0</v>
      </c>
      <c r="I431" s="12">
        <f>'Merytoryczna-TU WPIS DANE'!I433</f>
        <v>0</v>
      </c>
      <c r="J431" s="7">
        <v>35</v>
      </c>
      <c r="K431" s="18">
        <f t="shared" si="61"/>
        <v>0</v>
      </c>
      <c r="L431" s="25" t="str">
        <f t="shared" si="58"/>
        <v>NIE</v>
      </c>
      <c r="M431" s="26">
        <f t="shared" si="62"/>
        <v>0</v>
      </c>
      <c r="N431" s="9" t="str">
        <f t="shared" si="63"/>
        <v>NIE</v>
      </c>
      <c r="R431" s="15">
        <f t="shared" si="59"/>
        <v>0</v>
      </c>
      <c r="U431" s="17">
        <f t="shared" si="60"/>
        <v>0</v>
      </c>
      <c r="X431" s="159">
        <f t="shared" si="64"/>
        <v>0</v>
      </c>
      <c r="Y431" s="7">
        <f t="shared" si="65"/>
        <v>0</v>
      </c>
      <c r="Z431" s="22">
        <f t="shared" si="66"/>
        <v>10.5</v>
      </c>
    </row>
    <row r="432" spans="1:26" ht="12.75" hidden="1">
      <c r="A432" s="12">
        <f>'Merytoryczna-TU WPIS DANE'!A434</f>
        <v>0</v>
      </c>
      <c r="B432" s="28">
        <f>'Merytoryczna-TU WPIS DANE'!B434</f>
        <v>0</v>
      </c>
      <c r="C432" s="12">
        <f>'Merytoryczna-TU WPIS DANE'!C434</f>
        <v>0</v>
      </c>
      <c r="D432" s="12">
        <f>'Merytoryczna-TU WPIS DANE'!D434</f>
        <v>0</v>
      </c>
      <c r="E432" s="12">
        <f>'Merytoryczna-TU WPIS DANE'!E434</f>
        <v>0</v>
      </c>
      <c r="F432" s="12">
        <f>'Merytoryczna-TU WPIS DANE'!F434</f>
        <v>0</v>
      </c>
      <c r="G432" s="13">
        <f>'Merytoryczna-TU WPIS DANE'!U434</f>
        <v>0</v>
      </c>
      <c r="H432" s="37">
        <f>'Merytoryczna-TU WPIS DANE'!H434</f>
        <v>0</v>
      </c>
      <c r="I432" s="12">
        <f>'Merytoryczna-TU WPIS DANE'!I434</f>
        <v>0</v>
      </c>
      <c r="J432" s="7">
        <v>35</v>
      </c>
      <c r="K432" s="18">
        <f t="shared" si="61"/>
        <v>0</v>
      </c>
      <c r="L432" s="25" t="str">
        <f t="shared" si="58"/>
        <v>NIE</v>
      </c>
      <c r="M432" s="26">
        <f t="shared" si="62"/>
        <v>0</v>
      </c>
      <c r="N432" s="9" t="str">
        <f t="shared" si="63"/>
        <v>NIE</v>
      </c>
      <c r="R432" s="15">
        <f t="shared" si="59"/>
        <v>0</v>
      </c>
      <c r="U432" s="17">
        <f t="shared" si="60"/>
        <v>0</v>
      </c>
      <c r="X432" s="159">
        <f t="shared" si="64"/>
        <v>0</v>
      </c>
      <c r="Y432" s="7">
        <f t="shared" si="65"/>
        <v>0</v>
      </c>
      <c r="Z432" s="22">
        <f t="shared" si="66"/>
        <v>10.5</v>
      </c>
    </row>
    <row r="433" spans="1:26" ht="12.75" hidden="1">
      <c r="A433" s="12">
        <f>'Merytoryczna-TU WPIS DANE'!A435</f>
        <v>0</v>
      </c>
      <c r="B433" s="28">
        <f>'Merytoryczna-TU WPIS DANE'!B435</f>
        <v>0</v>
      </c>
      <c r="C433" s="12">
        <f>'Merytoryczna-TU WPIS DANE'!C435</f>
        <v>0</v>
      </c>
      <c r="D433" s="12">
        <f>'Merytoryczna-TU WPIS DANE'!D435</f>
        <v>0</v>
      </c>
      <c r="E433" s="12">
        <f>'Merytoryczna-TU WPIS DANE'!E435</f>
        <v>0</v>
      </c>
      <c r="F433" s="12">
        <f>'Merytoryczna-TU WPIS DANE'!F435</f>
        <v>0</v>
      </c>
      <c r="G433" s="13">
        <f>'Merytoryczna-TU WPIS DANE'!U435</f>
        <v>0</v>
      </c>
      <c r="H433" s="37">
        <f>'Merytoryczna-TU WPIS DANE'!H435</f>
        <v>0</v>
      </c>
      <c r="I433" s="12">
        <f>'Merytoryczna-TU WPIS DANE'!I435</f>
        <v>0</v>
      </c>
      <c r="J433" s="7">
        <v>35</v>
      </c>
      <c r="K433" s="18">
        <f t="shared" si="61"/>
        <v>0</v>
      </c>
      <c r="L433" s="25" t="str">
        <f t="shared" si="58"/>
        <v>NIE</v>
      </c>
      <c r="M433" s="26">
        <f t="shared" si="62"/>
        <v>0</v>
      </c>
      <c r="N433" s="9" t="str">
        <f t="shared" si="63"/>
        <v>NIE</v>
      </c>
      <c r="R433" s="15">
        <f t="shared" si="59"/>
        <v>0</v>
      </c>
      <c r="U433" s="17">
        <f t="shared" si="60"/>
        <v>0</v>
      </c>
      <c r="X433" s="159">
        <f t="shared" si="64"/>
        <v>0</v>
      </c>
      <c r="Y433" s="7">
        <f t="shared" si="65"/>
        <v>0</v>
      </c>
      <c r="Z433" s="22">
        <f t="shared" si="66"/>
        <v>10.5</v>
      </c>
    </row>
    <row r="434" spans="1:26" ht="12.75" hidden="1">
      <c r="A434" s="12">
        <f>'Merytoryczna-TU WPIS DANE'!A436</f>
        <v>0</v>
      </c>
      <c r="B434" s="28">
        <f>'Merytoryczna-TU WPIS DANE'!B436</f>
        <v>0</v>
      </c>
      <c r="C434" s="12">
        <f>'Merytoryczna-TU WPIS DANE'!C436</f>
        <v>0</v>
      </c>
      <c r="D434" s="12">
        <f>'Merytoryczna-TU WPIS DANE'!D436</f>
        <v>0</v>
      </c>
      <c r="E434" s="12">
        <f>'Merytoryczna-TU WPIS DANE'!E436</f>
        <v>0</v>
      </c>
      <c r="F434" s="12">
        <f>'Merytoryczna-TU WPIS DANE'!F436</f>
        <v>0</v>
      </c>
      <c r="G434" s="13">
        <f>'Merytoryczna-TU WPIS DANE'!U436</f>
        <v>0</v>
      </c>
      <c r="H434" s="37">
        <f>'Merytoryczna-TU WPIS DANE'!H436</f>
        <v>0</v>
      </c>
      <c r="I434" s="12">
        <f>'Merytoryczna-TU WPIS DANE'!I436</f>
        <v>0</v>
      </c>
      <c r="J434" s="7">
        <v>35</v>
      </c>
      <c r="K434" s="18">
        <f t="shared" si="61"/>
        <v>0</v>
      </c>
      <c r="L434" s="25" t="str">
        <f t="shared" si="58"/>
        <v>NIE</v>
      </c>
      <c r="M434" s="26">
        <f t="shared" si="62"/>
        <v>0</v>
      </c>
      <c r="N434" s="9" t="str">
        <f t="shared" si="63"/>
        <v>NIE</v>
      </c>
      <c r="R434" s="15">
        <f t="shared" si="59"/>
        <v>0</v>
      </c>
      <c r="U434" s="17">
        <f t="shared" si="60"/>
        <v>0</v>
      </c>
      <c r="X434" s="159">
        <f t="shared" si="64"/>
        <v>0</v>
      </c>
      <c r="Y434" s="7">
        <f t="shared" si="65"/>
        <v>0</v>
      </c>
      <c r="Z434" s="22">
        <f t="shared" si="66"/>
        <v>10.5</v>
      </c>
    </row>
    <row r="435" spans="1:26" ht="12.75" hidden="1">
      <c r="A435" s="12">
        <f>'Merytoryczna-TU WPIS DANE'!A437</f>
        <v>0</v>
      </c>
      <c r="B435" s="28">
        <f>'Merytoryczna-TU WPIS DANE'!B437</f>
        <v>0</v>
      </c>
      <c r="C435" s="12">
        <f>'Merytoryczna-TU WPIS DANE'!C437</f>
        <v>0</v>
      </c>
      <c r="D435" s="12">
        <f>'Merytoryczna-TU WPIS DANE'!D437</f>
        <v>0</v>
      </c>
      <c r="E435" s="12">
        <f>'Merytoryczna-TU WPIS DANE'!E437</f>
        <v>0</v>
      </c>
      <c r="F435" s="12">
        <f>'Merytoryczna-TU WPIS DANE'!F437</f>
        <v>0</v>
      </c>
      <c r="G435" s="13">
        <f>'Merytoryczna-TU WPIS DANE'!U437</f>
        <v>0</v>
      </c>
      <c r="H435" s="37">
        <f>'Merytoryczna-TU WPIS DANE'!H437</f>
        <v>0</v>
      </c>
      <c r="I435" s="12">
        <f>'Merytoryczna-TU WPIS DANE'!I437</f>
        <v>0</v>
      </c>
      <c r="J435" s="7">
        <v>35</v>
      </c>
      <c r="K435" s="18">
        <f t="shared" si="61"/>
        <v>0</v>
      </c>
      <c r="L435" s="25" t="str">
        <f t="shared" si="58"/>
        <v>NIE</v>
      </c>
      <c r="M435" s="26">
        <f t="shared" si="62"/>
        <v>0</v>
      </c>
      <c r="N435" s="9" t="str">
        <f t="shared" si="63"/>
        <v>NIE</v>
      </c>
      <c r="R435" s="15">
        <f t="shared" si="59"/>
        <v>0</v>
      </c>
      <c r="U435" s="17">
        <f t="shared" si="60"/>
        <v>0</v>
      </c>
      <c r="X435" s="159">
        <f t="shared" si="64"/>
        <v>0</v>
      </c>
      <c r="Y435" s="7">
        <f t="shared" si="65"/>
        <v>0</v>
      </c>
      <c r="Z435" s="22">
        <f t="shared" si="66"/>
        <v>10.5</v>
      </c>
    </row>
    <row r="436" spans="1:26" ht="12.75" hidden="1">
      <c r="A436" s="12">
        <f>'Merytoryczna-TU WPIS DANE'!A438</f>
        <v>0</v>
      </c>
      <c r="B436" s="28">
        <f>'Merytoryczna-TU WPIS DANE'!B438</f>
        <v>0</v>
      </c>
      <c r="C436" s="12">
        <f>'Merytoryczna-TU WPIS DANE'!C438</f>
        <v>0</v>
      </c>
      <c r="D436" s="12">
        <f>'Merytoryczna-TU WPIS DANE'!D438</f>
        <v>0</v>
      </c>
      <c r="E436" s="12">
        <f>'Merytoryczna-TU WPIS DANE'!E438</f>
        <v>0</v>
      </c>
      <c r="F436" s="12">
        <f>'Merytoryczna-TU WPIS DANE'!F438</f>
        <v>0</v>
      </c>
      <c r="G436" s="13">
        <f>'Merytoryczna-TU WPIS DANE'!U438</f>
        <v>0</v>
      </c>
      <c r="H436" s="37">
        <f>'Merytoryczna-TU WPIS DANE'!H438</f>
        <v>0</v>
      </c>
      <c r="I436" s="12">
        <f>'Merytoryczna-TU WPIS DANE'!I438</f>
        <v>0</v>
      </c>
      <c r="J436" s="7">
        <v>35</v>
      </c>
      <c r="K436" s="18">
        <f t="shared" si="61"/>
        <v>0</v>
      </c>
      <c r="L436" s="25" t="str">
        <f t="shared" si="58"/>
        <v>NIE</v>
      </c>
      <c r="M436" s="26">
        <f t="shared" si="62"/>
        <v>0</v>
      </c>
      <c r="N436" s="9" t="str">
        <f t="shared" si="63"/>
        <v>NIE</v>
      </c>
      <c r="R436" s="15">
        <f t="shared" si="59"/>
        <v>0</v>
      </c>
      <c r="U436" s="17">
        <f t="shared" si="60"/>
        <v>0</v>
      </c>
      <c r="X436" s="159">
        <f t="shared" si="64"/>
        <v>0</v>
      </c>
      <c r="Y436" s="7">
        <f t="shared" si="65"/>
        <v>0</v>
      </c>
      <c r="Z436" s="22">
        <f t="shared" si="66"/>
        <v>10.5</v>
      </c>
    </row>
    <row r="437" spans="1:26" ht="12.75" hidden="1">
      <c r="A437" s="12">
        <f>'Merytoryczna-TU WPIS DANE'!A439</f>
        <v>0</v>
      </c>
      <c r="B437" s="28">
        <f>'Merytoryczna-TU WPIS DANE'!B439</f>
        <v>0</v>
      </c>
      <c r="C437" s="12">
        <f>'Merytoryczna-TU WPIS DANE'!C439</f>
        <v>0</v>
      </c>
      <c r="D437" s="12">
        <f>'Merytoryczna-TU WPIS DANE'!D439</f>
        <v>0</v>
      </c>
      <c r="E437" s="12">
        <f>'Merytoryczna-TU WPIS DANE'!E439</f>
        <v>0</v>
      </c>
      <c r="F437" s="12">
        <f>'Merytoryczna-TU WPIS DANE'!F439</f>
        <v>0</v>
      </c>
      <c r="G437" s="13">
        <f>'Merytoryczna-TU WPIS DANE'!U439</f>
        <v>0</v>
      </c>
      <c r="H437" s="37">
        <f>'Merytoryczna-TU WPIS DANE'!H439</f>
        <v>0</v>
      </c>
      <c r="I437" s="12">
        <f>'Merytoryczna-TU WPIS DANE'!I439</f>
        <v>0</v>
      </c>
      <c r="J437" s="7">
        <v>35</v>
      </c>
      <c r="K437" s="18">
        <f t="shared" si="61"/>
        <v>0</v>
      </c>
      <c r="L437" s="25" t="str">
        <f t="shared" si="58"/>
        <v>NIE</v>
      </c>
      <c r="M437" s="26">
        <f t="shared" si="62"/>
        <v>0</v>
      </c>
      <c r="N437" s="9" t="str">
        <f t="shared" si="63"/>
        <v>NIE</v>
      </c>
      <c r="R437" s="15">
        <f t="shared" si="59"/>
        <v>0</v>
      </c>
      <c r="U437" s="17">
        <f t="shared" si="60"/>
        <v>0</v>
      </c>
      <c r="X437" s="159">
        <f t="shared" si="64"/>
        <v>0</v>
      </c>
      <c r="Y437" s="7">
        <f t="shared" si="65"/>
        <v>0</v>
      </c>
      <c r="Z437" s="22">
        <f t="shared" si="66"/>
        <v>10.5</v>
      </c>
    </row>
    <row r="438" spans="1:26" ht="12.75" hidden="1">
      <c r="A438" s="12">
        <f>'Merytoryczna-TU WPIS DANE'!A440</f>
        <v>0</v>
      </c>
      <c r="B438" s="28">
        <f>'Merytoryczna-TU WPIS DANE'!B440</f>
        <v>0</v>
      </c>
      <c r="C438" s="12">
        <f>'Merytoryczna-TU WPIS DANE'!C440</f>
        <v>0</v>
      </c>
      <c r="D438" s="12">
        <f>'Merytoryczna-TU WPIS DANE'!D440</f>
        <v>0</v>
      </c>
      <c r="E438" s="12">
        <f>'Merytoryczna-TU WPIS DANE'!E440</f>
        <v>0</v>
      </c>
      <c r="F438" s="12">
        <f>'Merytoryczna-TU WPIS DANE'!F440</f>
        <v>0</v>
      </c>
      <c r="G438" s="13">
        <f>'Merytoryczna-TU WPIS DANE'!U440</f>
        <v>0</v>
      </c>
      <c r="H438" s="37">
        <f>'Merytoryczna-TU WPIS DANE'!H440</f>
        <v>0</v>
      </c>
      <c r="I438" s="12">
        <f>'Merytoryczna-TU WPIS DANE'!I440</f>
        <v>0</v>
      </c>
      <c r="J438" s="7">
        <v>35</v>
      </c>
      <c r="K438" s="18">
        <f t="shared" si="61"/>
        <v>0</v>
      </c>
      <c r="L438" s="25" t="str">
        <f t="shared" si="58"/>
        <v>NIE</v>
      </c>
      <c r="M438" s="26">
        <f t="shared" si="62"/>
        <v>0</v>
      </c>
      <c r="N438" s="9" t="str">
        <f t="shared" si="63"/>
        <v>NIE</v>
      </c>
      <c r="R438" s="15">
        <f t="shared" si="59"/>
        <v>0</v>
      </c>
      <c r="U438" s="17">
        <f t="shared" si="60"/>
        <v>0</v>
      </c>
      <c r="X438" s="159">
        <f t="shared" si="64"/>
        <v>0</v>
      </c>
      <c r="Y438" s="7">
        <f t="shared" si="65"/>
        <v>0</v>
      </c>
      <c r="Z438" s="22">
        <f t="shared" si="66"/>
        <v>10.5</v>
      </c>
    </row>
    <row r="439" spans="1:26" ht="12.75" hidden="1">
      <c r="A439" s="12">
        <f>'Merytoryczna-TU WPIS DANE'!A441</f>
        <v>0</v>
      </c>
      <c r="B439" s="28">
        <f>'Merytoryczna-TU WPIS DANE'!B441</f>
        <v>0</v>
      </c>
      <c r="C439" s="12">
        <f>'Merytoryczna-TU WPIS DANE'!C441</f>
        <v>0</v>
      </c>
      <c r="D439" s="12">
        <f>'Merytoryczna-TU WPIS DANE'!D441</f>
        <v>0</v>
      </c>
      <c r="E439" s="12">
        <f>'Merytoryczna-TU WPIS DANE'!E441</f>
        <v>0</v>
      </c>
      <c r="F439" s="12">
        <f>'Merytoryczna-TU WPIS DANE'!F441</f>
        <v>0</v>
      </c>
      <c r="G439" s="13">
        <f>'Merytoryczna-TU WPIS DANE'!U441</f>
        <v>0</v>
      </c>
      <c r="H439" s="37">
        <f>'Merytoryczna-TU WPIS DANE'!H441</f>
        <v>0</v>
      </c>
      <c r="I439" s="12">
        <f>'Merytoryczna-TU WPIS DANE'!I441</f>
        <v>0</v>
      </c>
      <c r="J439" s="7">
        <v>35</v>
      </c>
      <c r="K439" s="18">
        <f t="shared" si="61"/>
        <v>0</v>
      </c>
      <c r="L439" s="25" t="str">
        <f t="shared" si="58"/>
        <v>NIE</v>
      </c>
      <c r="M439" s="26">
        <f t="shared" si="62"/>
        <v>0</v>
      </c>
      <c r="N439" s="9" t="str">
        <f t="shared" si="63"/>
        <v>NIE</v>
      </c>
      <c r="R439" s="15">
        <f t="shared" si="59"/>
        <v>0</v>
      </c>
      <c r="U439" s="17">
        <f t="shared" si="60"/>
        <v>0</v>
      </c>
      <c r="X439" s="159">
        <f t="shared" si="64"/>
        <v>0</v>
      </c>
      <c r="Y439" s="7">
        <f t="shared" si="65"/>
        <v>0</v>
      </c>
      <c r="Z439" s="22">
        <f t="shared" si="66"/>
        <v>10.5</v>
      </c>
    </row>
    <row r="440" spans="1:26" ht="12.75" hidden="1">
      <c r="A440" s="12">
        <f>'Merytoryczna-TU WPIS DANE'!A442</f>
        <v>0</v>
      </c>
      <c r="B440" s="28">
        <f>'Merytoryczna-TU WPIS DANE'!B442</f>
        <v>0</v>
      </c>
      <c r="C440" s="12">
        <f>'Merytoryczna-TU WPIS DANE'!C442</f>
        <v>0</v>
      </c>
      <c r="D440" s="12">
        <f>'Merytoryczna-TU WPIS DANE'!D442</f>
        <v>0</v>
      </c>
      <c r="E440" s="12">
        <f>'Merytoryczna-TU WPIS DANE'!E442</f>
        <v>0</v>
      </c>
      <c r="F440" s="12">
        <f>'Merytoryczna-TU WPIS DANE'!F442</f>
        <v>0</v>
      </c>
      <c r="G440" s="13">
        <f>'Merytoryczna-TU WPIS DANE'!U442</f>
        <v>0</v>
      </c>
      <c r="H440" s="37">
        <f>'Merytoryczna-TU WPIS DANE'!H442</f>
        <v>0</v>
      </c>
      <c r="I440" s="12">
        <f>'Merytoryczna-TU WPIS DANE'!I442</f>
        <v>0</v>
      </c>
      <c r="J440" s="7">
        <v>35</v>
      </c>
      <c r="K440" s="18">
        <f t="shared" si="61"/>
        <v>0</v>
      </c>
      <c r="L440" s="25" t="str">
        <f t="shared" si="58"/>
        <v>NIE</v>
      </c>
      <c r="M440" s="26">
        <f t="shared" si="62"/>
        <v>0</v>
      </c>
      <c r="N440" s="9" t="str">
        <f t="shared" si="63"/>
        <v>NIE</v>
      </c>
      <c r="R440" s="15">
        <f t="shared" si="59"/>
        <v>0</v>
      </c>
      <c r="U440" s="17">
        <f t="shared" si="60"/>
        <v>0</v>
      </c>
      <c r="X440" s="159">
        <f t="shared" si="64"/>
        <v>0</v>
      </c>
      <c r="Y440" s="7">
        <f t="shared" si="65"/>
        <v>0</v>
      </c>
      <c r="Z440" s="22">
        <f t="shared" si="66"/>
        <v>10.5</v>
      </c>
    </row>
    <row r="441" spans="1:26" ht="12.75" hidden="1">
      <c r="A441" s="12">
        <f>'Merytoryczna-TU WPIS DANE'!A443</f>
        <v>0</v>
      </c>
      <c r="B441" s="28">
        <f>'Merytoryczna-TU WPIS DANE'!B443</f>
        <v>0</v>
      </c>
      <c r="C441" s="12">
        <f>'Merytoryczna-TU WPIS DANE'!C443</f>
        <v>0</v>
      </c>
      <c r="D441" s="12">
        <f>'Merytoryczna-TU WPIS DANE'!D443</f>
        <v>0</v>
      </c>
      <c r="E441" s="12">
        <f>'Merytoryczna-TU WPIS DANE'!E443</f>
        <v>0</v>
      </c>
      <c r="F441" s="12">
        <f>'Merytoryczna-TU WPIS DANE'!F443</f>
        <v>0</v>
      </c>
      <c r="G441" s="13">
        <f>'Merytoryczna-TU WPIS DANE'!U443</f>
        <v>0</v>
      </c>
      <c r="H441" s="37">
        <f>'Merytoryczna-TU WPIS DANE'!H443</f>
        <v>0</v>
      </c>
      <c r="I441" s="12">
        <f>'Merytoryczna-TU WPIS DANE'!I443</f>
        <v>0</v>
      </c>
      <c r="J441" s="7">
        <v>35</v>
      </c>
      <c r="K441" s="18">
        <f t="shared" si="61"/>
        <v>0</v>
      </c>
      <c r="L441" s="25" t="str">
        <f t="shared" si="58"/>
        <v>NIE</v>
      </c>
      <c r="M441" s="26">
        <f t="shared" si="62"/>
        <v>0</v>
      </c>
      <c r="N441" s="9" t="str">
        <f t="shared" si="63"/>
        <v>NIE</v>
      </c>
      <c r="R441" s="15">
        <f t="shared" si="59"/>
        <v>0</v>
      </c>
      <c r="U441" s="17">
        <f t="shared" si="60"/>
        <v>0</v>
      </c>
      <c r="X441" s="159">
        <f t="shared" si="64"/>
        <v>0</v>
      </c>
      <c r="Y441" s="7">
        <f t="shared" si="65"/>
        <v>0</v>
      </c>
      <c r="Z441" s="22">
        <f t="shared" si="66"/>
        <v>10.5</v>
      </c>
    </row>
    <row r="442" spans="1:26" ht="12.75" hidden="1">
      <c r="A442" s="12">
        <f>'Merytoryczna-TU WPIS DANE'!A444</f>
        <v>0</v>
      </c>
      <c r="B442" s="28">
        <f>'Merytoryczna-TU WPIS DANE'!B444</f>
        <v>0</v>
      </c>
      <c r="C442" s="12">
        <f>'Merytoryczna-TU WPIS DANE'!C444</f>
        <v>0</v>
      </c>
      <c r="D442" s="12">
        <f>'Merytoryczna-TU WPIS DANE'!D444</f>
        <v>0</v>
      </c>
      <c r="E442" s="12">
        <f>'Merytoryczna-TU WPIS DANE'!E444</f>
        <v>0</v>
      </c>
      <c r="F442" s="12">
        <f>'Merytoryczna-TU WPIS DANE'!F444</f>
        <v>0</v>
      </c>
      <c r="G442" s="13">
        <f>'Merytoryczna-TU WPIS DANE'!U444</f>
        <v>0</v>
      </c>
      <c r="H442" s="37">
        <f>'Merytoryczna-TU WPIS DANE'!H444</f>
        <v>0</v>
      </c>
      <c r="I442" s="12">
        <f>'Merytoryczna-TU WPIS DANE'!I444</f>
        <v>0</v>
      </c>
      <c r="J442" s="7">
        <v>35</v>
      </c>
      <c r="K442" s="18">
        <f t="shared" si="61"/>
        <v>0</v>
      </c>
      <c r="L442" s="25" t="str">
        <f t="shared" si="58"/>
        <v>NIE</v>
      </c>
      <c r="M442" s="26">
        <f t="shared" si="62"/>
        <v>0</v>
      </c>
      <c r="N442" s="9" t="str">
        <f t="shared" si="63"/>
        <v>NIE</v>
      </c>
      <c r="R442" s="15">
        <f t="shared" si="59"/>
        <v>0</v>
      </c>
      <c r="U442" s="17">
        <f t="shared" si="60"/>
        <v>0</v>
      </c>
      <c r="X442" s="159">
        <f t="shared" si="64"/>
        <v>0</v>
      </c>
      <c r="Y442" s="7">
        <f t="shared" si="65"/>
        <v>0</v>
      </c>
      <c r="Z442" s="22">
        <f t="shared" si="66"/>
        <v>10.5</v>
      </c>
    </row>
    <row r="443" spans="1:26" ht="12.75" hidden="1">
      <c r="A443" s="12">
        <f>'Merytoryczna-TU WPIS DANE'!A445</f>
        <v>0</v>
      </c>
      <c r="B443" s="28">
        <f>'Merytoryczna-TU WPIS DANE'!B445</f>
        <v>0</v>
      </c>
      <c r="C443" s="12">
        <f>'Merytoryczna-TU WPIS DANE'!C445</f>
        <v>0</v>
      </c>
      <c r="D443" s="12">
        <f>'Merytoryczna-TU WPIS DANE'!D445</f>
        <v>0</v>
      </c>
      <c r="E443" s="12">
        <f>'Merytoryczna-TU WPIS DANE'!E445</f>
        <v>0</v>
      </c>
      <c r="F443" s="12">
        <f>'Merytoryczna-TU WPIS DANE'!F445</f>
        <v>0</v>
      </c>
      <c r="G443" s="13">
        <f>'Merytoryczna-TU WPIS DANE'!U445</f>
        <v>0</v>
      </c>
      <c r="H443" s="37">
        <f>'Merytoryczna-TU WPIS DANE'!H445</f>
        <v>0</v>
      </c>
      <c r="I443" s="12">
        <f>'Merytoryczna-TU WPIS DANE'!I445</f>
        <v>0</v>
      </c>
      <c r="J443" s="7">
        <v>35</v>
      </c>
      <c r="K443" s="18">
        <f t="shared" si="61"/>
        <v>0</v>
      </c>
      <c r="L443" s="25" t="str">
        <f t="shared" si="58"/>
        <v>NIE</v>
      </c>
      <c r="M443" s="26">
        <f t="shared" si="62"/>
        <v>0</v>
      </c>
      <c r="N443" s="9" t="str">
        <f t="shared" si="63"/>
        <v>NIE</v>
      </c>
      <c r="R443" s="15">
        <f t="shared" si="59"/>
        <v>0</v>
      </c>
      <c r="U443" s="17">
        <f t="shared" si="60"/>
        <v>0</v>
      </c>
      <c r="X443" s="159">
        <f t="shared" si="64"/>
        <v>0</v>
      </c>
      <c r="Y443" s="7">
        <f t="shared" si="65"/>
        <v>0</v>
      </c>
      <c r="Z443" s="22">
        <f t="shared" si="66"/>
        <v>10.5</v>
      </c>
    </row>
    <row r="444" spans="1:26" ht="12.75" hidden="1">
      <c r="A444" s="12">
        <f>'Merytoryczna-TU WPIS DANE'!A446</f>
        <v>0</v>
      </c>
      <c r="B444" s="28">
        <f>'Merytoryczna-TU WPIS DANE'!B446</f>
        <v>0</v>
      </c>
      <c r="C444" s="12">
        <f>'Merytoryczna-TU WPIS DANE'!C446</f>
        <v>0</v>
      </c>
      <c r="D444" s="12">
        <f>'Merytoryczna-TU WPIS DANE'!D446</f>
        <v>0</v>
      </c>
      <c r="E444" s="12">
        <f>'Merytoryczna-TU WPIS DANE'!E446</f>
        <v>0</v>
      </c>
      <c r="F444" s="12">
        <f>'Merytoryczna-TU WPIS DANE'!F446</f>
        <v>0</v>
      </c>
      <c r="G444" s="13">
        <f>'Merytoryczna-TU WPIS DANE'!U446</f>
        <v>0</v>
      </c>
      <c r="H444" s="37">
        <f>'Merytoryczna-TU WPIS DANE'!H446</f>
        <v>0</v>
      </c>
      <c r="I444" s="12">
        <f>'Merytoryczna-TU WPIS DANE'!I446</f>
        <v>0</v>
      </c>
      <c r="J444" s="7">
        <v>35</v>
      </c>
      <c r="K444" s="18">
        <f t="shared" si="61"/>
        <v>0</v>
      </c>
      <c r="L444" s="25" t="str">
        <f t="shared" si="58"/>
        <v>NIE</v>
      </c>
      <c r="M444" s="26">
        <f t="shared" si="62"/>
        <v>0</v>
      </c>
      <c r="N444" s="9" t="str">
        <f t="shared" si="63"/>
        <v>NIE</v>
      </c>
      <c r="R444" s="15">
        <f t="shared" si="59"/>
        <v>0</v>
      </c>
      <c r="U444" s="17">
        <f t="shared" si="60"/>
        <v>0</v>
      </c>
      <c r="X444" s="159">
        <f t="shared" si="64"/>
        <v>0</v>
      </c>
      <c r="Y444" s="7">
        <f t="shared" si="65"/>
        <v>0</v>
      </c>
      <c r="Z444" s="22">
        <f t="shared" si="66"/>
        <v>10.5</v>
      </c>
    </row>
    <row r="445" spans="1:26" ht="12.75" hidden="1">
      <c r="A445" s="12">
        <f>'Merytoryczna-TU WPIS DANE'!A447</f>
        <v>0</v>
      </c>
      <c r="B445" s="28">
        <f>'Merytoryczna-TU WPIS DANE'!B447</f>
        <v>0</v>
      </c>
      <c r="C445" s="12">
        <f>'Merytoryczna-TU WPIS DANE'!C447</f>
        <v>0</v>
      </c>
      <c r="D445" s="12">
        <f>'Merytoryczna-TU WPIS DANE'!D447</f>
        <v>0</v>
      </c>
      <c r="E445" s="12">
        <f>'Merytoryczna-TU WPIS DANE'!E447</f>
        <v>0</v>
      </c>
      <c r="F445" s="12">
        <f>'Merytoryczna-TU WPIS DANE'!F447</f>
        <v>0</v>
      </c>
      <c r="G445" s="13">
        <f>'Merytoryczna-TU WPIS DANE'!U447</f>
        <v>0</v>
      </c>
      <c r="H445" s="37">
        <f>'Merytoryczna-TU WPIS DANE'!H447</f>
        <v>0</v>
      </c>
      <c r="I445" s="12">
        <f>'Merytoryczna-TU WPIS DANE'!I447</f>
        <v>0</v>
      </c>
      <c r="J445" s="7">
        <v>35</v>
      </c>
      <c r="K445" s="18">
        <f t="shared" si="61"/>
        <v>0</v>
      </c>
      <c r="L445" s="25" t="str">
        <f t="shared" si="58"/>
        <v>NIE</v>
      </c>
      <c r="M445" s="26">
        <f t="shared" si="62"/>
        <v>0</v>
      </c>
      <c r="N445" s="9" t="str">
        <f t="shared" si="63"/>
        <v>NIE</v>
      </c>
      <c r="R445" s="15">
        <f t="shared" si="59"/>
        <v>0</v>
      </c>
      <c r="U445" s="17">
        <f t="shared" si="60"/>
        <v>0</v>
      </c>
      <c r="X445" s="159">
        <f t="shared" si="64"/>
        <v>0</v>
      </c>
      <c r="Y445" s="7">
        <f t="shared" si="65"/>
        <v>0</v>
      </c>
      <c r="Z445" s="22">
        <f t="shared" si="66"/>
        <v>10.5</v>
      </c>
    </row>
    <row r="446" spans="1:26" ht="12.75" hidden="1">
      <c r="A446" s="12">
        <f>'Merytoryczna-TU WPIS DANE'!A448</f>
        <v>0</v>
      </c>
      <c r="B446" s="28">
        <f>'Merytoryczna-TU WPIS DANE'!B448</f>
        <v>0</v>
      </c>
      <c r="C446" s="12">
        <f>'Merytoryczna-TU WPIS DANE'!C448</f>
        <v>0</v>
      </c>
      <c r="D446" s="12">
        <f>'Merytoryczna-TU WPIS DANE'!D448</f>
        <v>0</v>
      </c>
      <c r="E446" s="12">
        <f>'Merytoryczna-TU WPIS DANE'!E448</f>
        <v>0</v>
      </c>
      <c r="F446" s="12">
        <f>'Merytoryczna-TU WPIS DANE'!F448</f>
        <v>0</v>
      </c>
      <c r="G446" s="13">
        <f>'Merytoryczna-TU WPIS DANE'!U448</f>
        <v>0</v>
      </c>
      <c r="H446" s="37">
        <f>'Merytoryczna-TU WPIS DANE'!H448</f>
        <v>0</v>
      </c>
      <c r="I446" s="12">
        <f>'Merytoryczna-TU WPIS DANE'!I448</f>
        <v>0</v>
      </c>
      <c r="J446" s="7">
        <v>35</v>
      </c>
      <c r="K446" s="18">
        <f t="shared" si="61"/>
        <v>0</v>
      </c>
      <c r="L446" s="25" t="str">
        <f t="shared" si="58"/>
        <v>NIE</v>
      </c>
      <c r="M446" s="26">
        <f t="shared" si="62"/>
        <v>0</v>
      </c>
      <c r="N446" s="9" t="str">
        <f t="shared" si="63"/>
        <v>NIE</v>
      </c>
      <c r="R446" s="15">
        <f t="shared" si="59"/>
        <v>0</v>
      </c>
      <c r="U446" s="17">
        <f t="shared" si="60"/>
        <v>0</v>
      </c>
      <c r="X446" s="159">
        <f t="shared" si="64"/>
        <v>0</v>
      </c>
      <c r="Y446" s="7">
        <f t="shared" si="65"/>
        <v>0</v>
      </c>
      <c r="Z446" s="22">
        <f t="shared" si="66"/>
        <v>10.5</v>
      </c>
    </row>
    <row r="447" spans="1:26" ht="12.75" hidden="1">
      <c r="A447" s="12">
        <f>'Merytoryczna-TU WPIS DANE'!A449</f>
        <v>0</v>
      </c>
      <c r="B447" s="28">
        <f>'Merytoryczna-TU WPIS DANE'!B449</f>
        <v>0</v>
      </c>
      <c r="C447" s="12">
        <f>'Merytoryczna-TU WPIS DANE'!C449</f>
        <v>0</v>
      </c>
      <c r="D447" s="12">
        <f>'Merytoryczna-TU WPIS DANE'!D449</f>
        <v>0</v>
      </c>
      <c r="E447" s="12">
        <f>'Merytoryczna-TU WPIS DANE'!E449</f>
        <v>0</v>
      </c>
      <c r="F447" s="12">
        <f>'Merytoryczna-TU WPIS DANE'!F449</f>
        <v>0</v>
      </c>
      <c r="G447" s="13">
        <f>'Merytoryczna-TU WPIS DANE'!U449</f>
        <v>0</v>
      </c>
      <c r="H447" s="37">
        <f>'Merytoryczna-TU WPIS DANE'!H449</f>
        <v>0</v>
      </c>
      <c r="I447" s="12">
        <f>'Merytoryczna-TU WPIS DANE'!I449</f>
        <v>0</v>
      </c>
      <c r="J447" s="7">
        <v>35</v>
      </c>
      <c r="K447" s="18">
        <f t="shared" si="61"/>
        <v>0</v>
      </c>
      <c r="L447" s="25" t="str">
        <f t="shared" si="58"/>
        <v>NIE</v>
      </c>
      <c r="M447" s="26">
        <f t="shared" si="62"/>
        <v>0</v>
      </c>
      <c r="N447" s="9" t="str">
        <f t="shared" si="63"/>
        <v>NIE</v>
      </c>
      <c r="R447" s="15">
        <f t="shared" si="59"/>
        <v>0</v>
      </c>
      <c r="U447" s="17">
        <f t="shared" si="60"/>
        <v>0</v>
      </c>
      <c r="X447" s="159">
        <f t="shared" si="64"/>
        <v>0</v>
      </c>
      <c r="Y447" s="7">
        <f t="shared" si="65"/>
        <v>0</v>
      </c>
      <c r="Z447" s="22">
        <f t="shared" si="66"/>
        <v>10.5</v>
      </c>
    </row>
    <row r="448" spans="1:26" ht="12.75" hidden="1">
      <c r="A448" s="12">
        <f>'Merytoryczna-TU WPIS DANE'!A450</f>
        <v>0</v>
      </c>
      <c r="B448" s="28">
        <f>'Merytoryczna-TU WPIS DANE'!B450</f>
        <v>0</v>
      </c>
      <c r="C448" s="12">
        <f>'Merytoryczna-TU WPIS DANE'!C450</f>
        <v>0</v>
      </c>
      <c r="D448" s="12">
        <f>'Merytoryczna-TU WPIS DANE'!D450</f>
        <v>0</v>
      </c>
      <c r="E448" s="12">
        <f>'Merytoryczna-TU WPIS DANE'!E450</f>
        <v>0</v>
      </c>
      <c r="F448" s="12">
        <f>'Merytoryczna-TU WPIS DANE'!F450</f>
        <v>0</v>
      </c>
      <c r="G448" s="13">
        <f>'Merytoryczna-TU WPIS DANE'!U450</f>
        <v>0</v>
      </c>
      <c r="H448" s="37">
        <f>'Merytoryczna-TU WPIS DANE'!H450</f>
        <v>0</v>
      </c>
      <c r="I448" s="12">
        <f>'Merytoryczna-TU WPIS DANE'!I450</f>
        <v>0</v>
      </c>
      <c r="J448" s="7">
        <v>35</v>
      </c>
      <c r="K448" s="18">
        <f t="shared" si="61"/>
        <v>0</v>
      </c>
      <c r="L448" s="25" t="str">
        <f t="shared" si="58"/>
        <v>NIE</v>
      </c>
      <c r="M448" s="26">
        <f t="shared" si="62"/>
        <v>0</v>
      </c>
      <c r="N448" s="9" t="str">
        <f t="shared" si="63"/>
        <v>NIE</v>
      </c>
      <c r="R448" s="15">
        <f t="shared" si="59"/>
        <v>0</v>
      </c>
      <c r="U448" s="17">
        <f t="shared" si="60"/>
        <v>0</v>
      </c>
      <c r="X448" s="159">
        <f t="shared" si="64"/>
        <v>0</v>
      </c>
      <c r="Y448" s="7">
        <f t="shared" si="65"/>
        <v>0</v>
      </c>
      <c r="Z448" s="22">
        <f t="shared" si="66"/>
        <v>10.5</v>
      </c>
    </row>
    <row r="449" spans="1:26" ht="12.75" hidden="1">
      <c r="A449" s="12">
        <f>'Merytoryczna-TU WPIS DANE'!A451</f>
        <v>0</v>
      </c>
      <c r="B449" s="28">
        <f>'Merytoryczna-TU WPIS DANE'!B451</f>
        <v>0</v>
      </c>
      <c r="C449" s="12">
        <f>'Merytoryczna-TU WPIS DANE'!C451</f>
        <v>0</v>
      </c>
      <c r="D449" s="12">
        <f>'Merytoryczna-TU WPIS DANE'!D451</f>
        <v>0</v>
      </c>
      <c r="E449" s="12">
        <f>'Merytoryczna-TU WPIS DANE'!E451</f>
        <v>0</v>
      </c>
      <c r="F449" s="12">
        <f>'Merytoryczna-TU WPIS DANE'!F451</f>
        <v>0</v>
      </c>
      <c r="G449" s="13">
        <f>'Merytoryczna-TU WPIS DANE'!U451</f>
        <v>0</v>
      </c>
      <c r="H449" s="37">
        <f>'Merytoryczna-TU WPIS DANE'!H451</f>
        <v>0</v>
      </c>
      <c r="I449" s="12">
        <f>'Merytoryczna-TU WPIS DANE'!I451</f>
        <v>0</v>
      </c>
      <c r="J449" s="7">
        <v>35</v>
      </c>
      <c r="K449" s="18">
        <f t="shared" si="61"/>
        <v>0</v>
      </c>
      <c r="L449" s="25" t="str">
        <f t="shared" si="58"/>
        <v>NIE</v>
      </c>
      <c r="M449" s="26">
        <f t="shared" si="62"/>
        <v>0</v>
      </c>
      <c r="N449" s="9" t="str">
        <f t="shared" si="63"/>
        <v>NIE</v>
      </c>
      <c r="R449" s="15">
        <f t="shared" si="59"/>
        <v>0</v>
      </c>
      <c r="U449" s="17">
        <f t="shared" si="60"/>
        <v>0</v>
      </c>
      <c r="X449" s="159">
        <f t="shared" si="64"/>
        <v>0</v>
      </c>
      <c r="Y449" s="7">
        <f t="shared" si="65"/>
        <v>0</v>
      </c>
      <c r="Z449" s="22">
        <f t="shared" si="66"/>
        <v>10.5</v>
      </c>
    </row>
    <row r="450" spans="1:26" ht="12.75" hidden="1">
      <c r="A450" s="12">
        <f>'Merytoryczna-TU WPIS DANE'!A452</f>
        <v>0</v>
      </c>
      <c r="B450" s="28">
        <f>'Merytoryczna-TU WPIS DANE'!B452</f>
        <v>0</v>
      </c>
      <c r="C450" s="12">
        <f>'Merytoryczna-TU WPIS DANE'!C452</f>
        <v>0</v>
      </c>
      <c r="D450" s="12">
        <f>'Merytoryczna-TU WPIS DANE'!D452</f>
        <v>0</v>
      </c>
      <c r="E450" s="12">
        <f>'Merytoryczna-TU WPIS DANE'!E452</f>
        <v>0</v>
      </c>
      <c r="F450" s="12">
        <f>'Merytoryczna-TU WPIS DANE'!F452</f>
        <v>0</v>
      </c>
      <c r="G450" s="13">
        <f>'Merytoryczna-TU WPIS DANE'!U452</f>
        <v>0</v>
      </c>
      <c r="H450" s="37">
        <f>'Merytoryczna-TU WPIS DANE'!H452</f>
        <v>0</v>
      </c>
      <c r="I450" s="12">
        <f>'Merytoryczna-TU WPIS DANE'!I452</f>
        <v>0</v>
      </c>
      <c r="J450" s="7">
        <v>35</v>
      </c>
      <c r="K450" s="18">
        <f t="shared" si="61"/>
        <v>0</v>
      </c>
      <c r="L450" s="25" t="str">
        <f t="shared" si="58"/>
        <v>NIE</v>
      </c>
      <c r="M450" s="26">
        <f t="shared" si="62"/>
        <v>0</v>
      </c>
      <c r="N450" s="9" t="str">
        <f t="shared" si="63"/>
        <v>NIE</v>
      </c>
      <c r="R450" s="15">
        <f t="shared" si="59"/>
        <v>0</v>
      </c>
      <c r="U450" s="17">
        <f t="shared" si="60"/>
        <v>0</v>
      </c>
      <c r="X450" s="159">
        <f t="shared" si="64"/>
        <v>0</v>
      </c>
      <c r="Y450" s="7">
        <f t="shared" si="65"/>
        <v>0</v>
      </c>
      <c r="Z450" s="22">
        <f t="shared" si="66"/>
        <v>10.5</v>
      </c>
    </row>
    <row r="451" spans="1:26" ht="12.75" hidden="1">
      <c r="A451" s="12">
        <f>'Merytoryczna-TU WPIS DANE'!A453</f>
        <v>0</v>
      </c>
      <c r="B451" s="28">
        <f>'Merytoryczna-TU WPIS DANE'!B453</f>
        <v>0</v>
      </c>
      <c r="C451" s="12">
        <f>'Merytoryczna-TU WPIS DANE'!C453</f>
        <v>0</v>
      </c>
      <c r="D451" s="12">
        <f>'Merytoryczna-TU WPIS DANE'!D453</f>
        <v>0</v>
      </c>
      <c r="E451" s="12">
        <f>'Merytoryczna-TU WPIS DANE'!E453</f>
        <v>0</v>
      </c>
      <c r="F451" s="12">
        <f>'Merytoryczna-TU WPIS DANE'!F453</f>
        <v>0</v>
      </c>
      <c r="G451" s="13">
        <f>'Merytoryczna-TU WPIS DANE'!U453</f>
        <v>0</v>
      </c>
      <c r="H451" s="37">
        <f>'Merytoryczna-TU WPIS DANE'!H453</f>
        <v>0</v>
      </c>
      <c r="I451" s="12">
        <f>'Merytoryczna-TU WPIS DANE'!I453</f>
        <v>0</v>
      </c>
      <c r="J451" s="7">
        <v>35</v>
      </c>
      <c r="K451" s="18">
        <f t="shared" si="61"/>
        <v>0</v>
      </c>
      <c r="L451" s="25" t="str">
        <f t="shared" si="58"/>
        <v>NIE</v>
      </c>
      <c r="M451" s="26">
        <f t="shared" si="62"/>
        <v>0</v>
      </c>
      <c r="N451" s="9" t="str">
        <f t="shared" si="63"/>
        <v>NIE</v>
      </c>
      <c r="R451" s="15">
        <f t="shared" si="59"/>
        <v>0</v>
      </c>
      <c r="U451" s="17">
        <f t="shared" si="60"/>
        <v>0</v>
      </c>
      <c r="X451" s="159">
        <f t="shared" si="64"/>
        <v>0</v>
      </c>
      <c r="Y451" s="7">
        <f t="shared" si="65"/>
        <v>0</v>
      </c>
      <c r="Z451" s="22">
        <f t="shared" si="66"/>
        <v>10.5</v>
      </c>
    </row>
    <row r="452" spans="1:26" ht="12.75" hidden="1">
      <c r="A452" s="12">
        <f>'Merytoryczna-TU WPIS DANE'!A454</f>
        <v>0</v>
      </c>
      <c r="B452" s="28">
        <f>'Merytoryczna-TU WPIS DANE'!B454</f>
        <v>0</v>
      </c>
      <c r="C452" s="12">
        <f>'Merytoryczna-TU WPIS DANE'!C454</f>
        <v>0</v>
      </c>
      <c r="D452" s="12">
        <f>'Merytoryczna-TU WPIS DANE'!D454</f>
        <v>0</v>
      </c>
      <c r="E452" s="12">
        <f>'Merytoryczna-TU WPIS DANE'!E454</f>
        <v>0</v>
      </c>
      <c r="F452" s="12">
        <f>'Merytoryczna-TU WPIS DANE'!F454</f>
        <v>0</v>
      </c>
      <c r="G452" s="13">
        <f>'Merytoryczna-TU WPIS DANE'!U454</f>
        <v>0</v>
      </c>
      <c r="H452" s="37">
        <f>'Merytoryczna-TU WPIS DANE'!H454</f>
        <v>0</v>
      </c>
      <c r="I452" s="12">
        <f>'Merytoryczna-TU WPIS DANE'!I454</f>
        <v>0</v>
      </c>
      <c r="J452" s="7">
        <v>35</v>
      </c>
      <c r="K452" s="18">
        <f t="shared" si="61"/>
        <v>0</v>
      </c>
      <c r="L452" s="25" t="str">
        <f t="shared" si="58"/>
        <v>NIE</v>
      </c>
      <c r="M452" s="26">
        <f t="shared" si="62"/>
        <v>0</v>
      </c>
      <c r="N452" s="9" t="str">
        <f t="shared" si="63"/>
        <v>NIE</v>
      </c>
      <c r="R452" s="15">
        <f t="shared" si="59"/>
        <v>0</v>
      </c>
      <c r="U452" s="17">
        <f t="shared" si="60"/>
        <v>0</v>
      </c>
      <c r="X452" s="159">
        <f t="shared" si="64"/>
        <v>0</v>
      </c>
      <c r="Y452" s="7">
        <f t="shared" si="65"/>
        <v>0</v>
      </c>
      <c r="Z452" s="22">
        <f t="shared" si="66"/>
        <v>10.5</v>
      </c>
    </row>
    <row r="453" spans="1:26" ht="12.75" hidden="1">
      <c r="A453" s="12">
        <f>'Merytoryczna-TU WPIS DANE'!A455</f>
        <v>0</v>
      </c>
      <c r="B453" s="28">
        <f>'Merytoryczna-TU WPIS DANE'!B455</f>
        <v>0</v>
      </c>
      <c r="C453" s="12">
        <f>'Merytoryczna-TU WPIS DANE'!C455</f>
        <v>0</v>
      </c>
      <c r="D453" s="12">
        <f>'Merytoryczna-TU WPIS DANE'!D455</f>
        <v>0</v>
      </c>
      <c r="E453" s="12">
        <f>'Merytoryczna-TU WPIS DANE'!E455</f>
        <v>0</v>
      </c>
      <c r="F453" s="12">
        <f>'Merytoryczna-TU WPIS DANE'!F455</f>
        <v>0</v>
      </c>
      <c r="G453" s="13">
        <f>'Merytoryczna-TU WPIS DANE'!U455</f>
        <v>0</v>
      </c>
      <c r="H453" s="37">
        <f>'Merytoryczna-TU WPIS DANE'!H455</f>
        <v>0</v>
      </c>
      <c r="I453" s="12">
        <f>'Merytoryczna-TU WPIS DANE'!I455</f>
        <v>0</v>
      </c>
      <c r="J453" s="7">
        <v>35</v>
      </c>
      <c r="K453" s="18">
        <f t="shared" si="61"/>
        <v>0</v>
      </c>
      <c r="L453" s="25" t="str">
        <f t="shared" si="58"/>
        <v>NIE</v>
      </c>
      <c r="M453" s="26">
        <f t="shared" si="62"/>
        <v>0</v>
      </c>
      <c r="N453" s="9" t="str">
        <f t="shared" si="63"/>
        <v>NIE</v>
      </c>
      <c r="R453" s="15">
        <f t="shared" si="59"/>
        <v>0</v>
      </c>
      <c r="U453" s="17">
        <f t="shared" si="60"/>
        <v>0</v>
      </c>
      <c r="X453" s="159">
        <f t="shared" si="64"/>
        <v>0</v>
      </c>
      <c r="Y453" s="7">
        <f t="shared" si="65"/>
        <v>0</v>
      </c>
      <c r="Z453" s="22">
        <f t="shared" si="66"/>
        <v>10.5</v>
      </c>
    </row>
    <row r="454" spans="1:26" ht="12.75" hidden="1">
      <c r="A454" s="12">
        <f>'Merytoryczna-TU WPIS DANE'!A456</f>
        <v>0</v>
      </c>
      <c r="B454" s="28">
        <f>'Merytoryczna-TU WPIS DANE'!B456</f>
        <v>0</v>
      </c>
      <c r="C454" s="12">
        <f>'Merytoryczna-TU WPIS DANE'!C456</f>
        <v>0</v>
      </c>
      <c r="D454" s="12">
        <f>'Merytoryczna-TU WPIS DANE'!D456</f>
        <v>0</v>
      </c>
      <c r="E454" s="12">
        <f>'Merytoryczna-TU WPIS DANE'!E456</f>
        <v>0</v>
      </c>
      <c r="F454" s="12">
        <f>'Merytoryczna-TU WPIS DANE'!F456</f>
        <v>0</v>
      </c>
      <c r="G454" s="13">
        <f>'Merytoryczna-TU WPIS DANE'!U456</f>
        <v>0</v>
      </c>
      <c r="H454" s="37">
        <f>'Merytoryczna-TU WPIS DANE'!H456</f>
        <v>0</v>
      </c>
      <c r="I454" s="12">
        <f>'Merytoryczna-TU WPIS DANE'!I456</f>
        <v>0</v>
      </c>
      <c r="J454" s="7">
        <v>35</v>
      </c>
      <c r="K454" s="18">
        <f t="shared" si="61"/>
        <v>0</v>
      </c>
      <c r="L454" s="25" t="str">
        <f t="shared" si="58"/>
        <v>NIE</v>
      </c>
      <c r="M454" s="26">
        <f t="shared" si="62"/>
        <v>0</v>
      </c>
      <c r="N454" s="9" t="str">
        <f t="shared" si="63"/>
        <v>NIE</v>
      </c>
      <c r="R454" s="15">
        <f t="shared" si="59"/>
        <v>0</v>
      </c>
      <c r="U454" s="17">
        <f t="shared" si="60"/>
        <v>0</v>
      </c>
      <c r="X454" s="159">
        <f t="shared" si="64"/>
        <v>0</v>
      </c>
      <c r="Y454" s="7">
        <f t="shared" si="65"/>
        <v>0</v>
      </c>
      <c r="Z454" s="22">
        <f t="shared" si="66"/>
        <v>10.5</v>
      </c>
    </row>
    <row r="455" spans="1:26" ht="12.75" hidden="1">
      <c r="A455" s="12">
        <f>'Merytoryczna-TU WPIS DANE'!A457</f>
        <v>0</v>
      </c>
      <c r="B455" s="28">
        <f>'Merytoryczna-TU WPIS DANE'!B457</f>
        <v>0</v>
      </c>
      <c r="C455" s="12">
        <f>'Merytoryczna-TU WPIS DANE'!C457</f>
        <v>0</v>
      </c>
      <c r="D455" s="12">
        <f>'Merytoryczna-TU WPIS DANE'!D457</f>
        <v>0</v>
      </c>
      <c r="E455" s="12">
        <f>'Merytoryczna-TU WPIS DANE'!E457</f>
        <v>0</v>
      </c>
      <c r="F455" s="12">
        <f>'Merytoryczna-TU WPIS DANE'!F457</f>
        <v>0</v>
      </c>
      <c r="G455" s="13">
        <f>'Merytoryczna-TU WPIS DANE'!U457</f>
        <v>0</v>
      </c>
      <c r="H455" s="37">
        <f>'Merytoryczna-TU WPIS DANE'!H457</f>
        <v>0</v>
      </c>
      <c r="I455" s="12">
        <f>'Merytoryczna-TU WPIS DANE'!I457</f>
        <v>0</v>
      </c>
      <c r="J455" s="7">
        <v>35</v>
      </c>
      <c r="K455" s="18">
        <f t="shared" si="61"/>
        <v>0</v>
      </c>
      <c r="L455" s="25" t="str">
        <f t="shared" si="58"/>
        <v>NIE</v>
      </c>
      <c r="M455" s="26">
        <f t="shared" si="62"/>
        <v>0</v>
      </c>
      <c r="N455" s="9" t="str">
        <f t="shared" si="63"/>
        <v>NIE</v>
      </c>
      <c r="R455" s="15">
        <f t="shared" si="59"/>
        <v>0</v>
      </c>
      <c r="U455" s="17">
        <f t="shared" si="60"/>
        <v>0</v>
      </c>
      <c r="X455" s="159">
        <f t="shared" si="64"/>
        <v>0</v>
      </c>
      <c r="Y455" s="7">
        <f t="shared" si="65"/>
        <v>0</v>
      </c>
      <c r="Z455" s="22">
        <f t="shared" si="66"/>
        <v>10.5</v>
      </c>
    </row>
    <row r="456" spans="1:26" ht="12.75" hidden="1">
      <c r="A456" s="12">
        <f>'Merytoryczna-TU WPIS DANE'!A458</f>
        <v>0</v>
      </c>
      <c r="B456" s="28">
        <f>'Merytoryczna-TU WPIS DANE'!B458</f>
        <v>0</v>
      </c>
      <c r="C456" s="12">
        <f>'Merytoryczna-TU WPIS DANE'!C458</f>
        <v>0</v>
      </c>
      <c r="D456" s="12">
        <f>'Merytoryczna-TU WPIS DANE'!D458</f>
        <v>0</v>
      </c>
      <c r="E456" s="12">
        <f>'Merytoryczna-TU WPIS DANE'!E458</f>
        <v>0</v>
      </c>
      <c r="F456" s="12">
        <f>'Merytoryczna-TU WPIS DANE'!F458</f>
        <v>0</v>
      </c>
      <c r="G456" s="13">
        <f>'Merytoryczna-TU WPIS DANE'!U458</f>
        <v>0</v>
      </c>
      <c r="H456" s="37">
        <f>'Merytoryczna-TU WPIS DANE'!H458</f>
        <v>0</v>
      </c>
      <c r="I456" s="12">
        <f>'Merytoryczna-TU WPIS DANE'!I458</f>
        <v>0</v>
      </c>
      <c r="J456" s="7">
        <v>35</v>
      </c>
      <c r="K456" s="18">
        <f t="shared" si="61"/>
        <v>0</v>
      </c>
      <c r="L456" s="25" t="str">
        <f t="shared" si="58"/>
        <v>NIE</v>
      </c>
      <c r="M456" s="26">
        <f t="shared" si="62"/>
        <v>0</v>
      </c>
      <c r="N456" s="9" t="str">
        <f t="shared" si="63"/>
        <v>NIE</v>
      </c>
      <c r="R456" s="15">
        <f t="shared" si="59"/>
        <v>0</v>
      </c>
      <c r="U456" s="17">
        <f t="shared" si="60"/>
        <v>0</v>
      </c>
      <c r="X456" s="159">
        <f t="shared" si="64"/>
        <v>0</v>
      </c>
      <c r="Y456" s="7">
        <f t="shared" si="65"/>
        <v>0</v>
      </c>
      <c r="Z456" s="22">
        <f t="shared" si="66"/>
        <v>10.5</v>
      </c>
    </row>
    <row r="457" spans="1:26" ht="12.75" hidden="1">
      <c r="A457" s="12">
        <f>'Merytoryczna-TU WPIS DANE'!A459</f>
        <v>0</v>
      </c>
      <c r="B457" s="28">
        <f>'Merytoryczna-TU WPIS DANE'!B459</f>
        <v>0</v>
      </c>
      <c r="C457" s="12">
        <f>'Merytoryczna-TU WPIS DANE'!C459</f>
        <v>0</v>
      </c>
      <c r="D457" s="12">
        <f>'Merytoryczna-TU WPIS DANE'!D459</f>
        <v>0</v>
      </c>
      <c r="E457" s="12">
        <f>'Merytoryczna-TU WPIS DANE'!E459</f>
        <v>0</v>
      </c>
      <c r="F457" s="12">
        <f>'Merytoryczna-TU WPIS DANE'!F459</f>
        <v>0</v>
      </c>
      <c r="G457" s="13">
        <f>'Merytoryczna-TU WPIS DANE'!U459</f>
        <v>0</v>
      </c>
      <c r="H457" s="37">
        <f>'Merytoryczna-TU WPIS DANE'!H459</f>
        <v>0</v>
      </c>
      <c r="I457" s="12">
        <f>'Merytoryczna-TU WPIS DANE'!I459</f>
        <v>0</v>
      </c>
      <c r="J457" s="7">
        <v>35</v>
      </c>
      <c r="K457" s="18">
        <f t="shared" si="61"/>
        <v>0</v>
      </c>
      <c r="L457" s="25" t="str">
        <f t="shared" si="58"/>
        <v>NIE</v>
      </c>
      <c r="M457" s="26">
        <f t="shared" si="62"/>
        <v>0</v>
      </c>
      <c r="N457" s="9" t="str">
        <f t="shared" si="63"/>
        <v>NIE</v>
      </c>
      <c r="R457" s="15">
        <f t="shared" si="59"/>
        <v>0</v>
      </c>
      <c r="U457" s="17">
        <f t="shared" si="60"/>
        <v>0</v>
      </c>
      <c r="X457" s="159">
        <f t="shared" si="64"/>
        <v>0</v>
      </c>
      <c r="Y457" s="7">
        <f t="shared" si="65"/>
        <v>0</v>
      </c>
      <c r="Z457" s="22">
        <f t="shared" si="66"/>
        <v>10.5</v>
      </c>
    </row>
    <row r="458" spans="1:26" ht="12.75" hidden="1">
      <c r="A458" s="12">
        <f>'Merytoryczna-TU WPIS DANE'!A460</f>
        <v>0</v>
      </c>
      <c r="B458" s="28">
        <f>'Merytoryczna-TU WPIS DANE'!B460</f>
        <v>0</v>
      </c>
      <c r="C458" s="12">
        <f>'Merytoryczna-TU WPIS DANE'!C460</f>
        <v>0</v>
      </c>
      <c r="D458" s="12">
        <f>'Merytoryczna-TU WPIS DANE'!D460</f>
        <v>0</v>
      </c>
      <c r="E458" s="12">
        <f>'Merytoryczna-TU WPIS DANE'!E460</f>
        <v>0</v>
      </c>
      <c r="F458" s="12">
        <f>'Merytoryczna-TU WPIS DANE'!F460</f>
        <v>0</v>
      </c>
      <c r="G458" s="13">
        <f>'Merytoryczna-TU WPIS DANE'!U460</f>
        <v>0</v>
      </c>
      <c r="H458" s="37">
        <f>'Merytoryczna-TU WPIS DANE'!H460</f>
        <v>0</v>
      </c>
      <c r="I458" s="12">
        <f>'Merytoryczna-TU WPIS DANE'!I460</f>
        <v>0</v>
      </c>
      <c r="J458" s="7">
        <v>35</v>
      </c>
      <c r="K458" s="18">
        <f t="shared" si="61"/>
        <v>0</v>
      </c>
      <c r="L458" s="25" t="str">
        <f t="shared" si="58"/>
        <v>NIE</v>
      </c>
      <c r="M458" s="26">
        <f t="shared" si="62"/>
        <v>0</v>
      </c>
      <c r="N458" s="9" t="str">
        <f t="shared" si="63"/>
        <v>NIE</v>
      </c>
      <c r="R458" s="15">
        <f t="shared" si="59"/>
        <v>0</v>
      </c>
      <c r="U458" s="17">
        <f t="shared" si="60"/>
        <v>0</v>
      </c>
      <c r="X458" s="159">
        <f t="shared" si="64"/>
        <v>0</v>
      </c>
      <c r="Y458" s="7">
        <f t="shared" si="65"/>
        <v>0</v>
      </c>
      <c r="Z458" s="22">
        <f t="shared" si="66"/>
        <v>10.5</v>
      </c>
    </row>
    <row r="459" spans="1:26" ht="12.75" hidden="1">
      <c r="A459" s="12">
        <f>'Merytoryczna-TU WPIS DANE'!A461</f>
        <v>0</v>
      </c>
      <c r="B459" s="28">
        <f>'Merytoryczna-TU WPIS DANE'!B461</f>
        <v>0</v>
      </c>
      <c r="C459" s="12">
        <f>'Merytoryczna-TU WPIS DANE'!C461</f>
        <v>0</v>
      </c>
      <c r="D459" s="12">
        <f>'Merytoryczna-TU WPIS DANE'!D461</f>
        <v>0</v>
      </c>
      <c r="E459" s="12">
        <f>'Merytoryczna-TU WPIS DANE'!E461</f>
        <v>0</v>
      </c>
      <c r="F459" s="12">
        <f>'Merytoryczna-TU WPIS DANE'!F461</f>
        <v>0</v>
      </c>
      <c r="G459" s="13">
        <f>'Merytoryczna-TU WPIS DANE'!U461</f>
        <v>0</v>
      </c>
      <c r="H459" s="37">
        <f>'Merytoryczna-TU WPIS DANE'!H461</f>
        <v>0</v>
      </c>
      <c r="I459" s="12">
        <f>'Merytoryczna-TU WPIS DANE'!I461</f>
        <v>0</v>
      </c>
      <c r="J459" s="7">
        <v>35</v>
      </c>
      <c r="K459" s="18">
        <f t="shared" si="61"/>
        <v>0</v>
      </c>
      <c r="L459" s="25" t="str">
        <f t="shared" si="58"/>
        <v>NIE</v>
      </c>
      <c r="M459" s="26">
        <f t="shared" si="62"/>
        <v>0</v>
      </c>
      <c r="N459" s="9" t="str">
        <f t="shared" si="63"/>
        <v>NIE</v>
      </c>
      <c r="R459" s="15">
        <f t="shared" si="59"/>
        <v>0</v>
      </c>
      <c r="U459" s="17">
        <f t="shared" si="60"/>
        <v>0</v>
      </c>
      <c r="X459" s="159">
        <f t="shared" si="64"/>
        <v>0</v>
      </c>
      <c r="Y459" s="7">
        <f t="shared" si="65"/>
        <v>0</v>
      </c>
      <c r="Z459" s="22">
        <f t="shared" si="66"/>
        <v>10.5</v>
      </c>
    </row>
    <row r="460" spans="1:26" ht="12.75" hidden="1">
      <c r="A460" s="12">
        <f>'Merytoryczna-TU WPIS DANE'!A462</f>
        <v>0</v>
      </c>
      <c r="B460" s="28">
        <f>'Merytoryczna-TU WPIS DANE'!B462</f>
        <v>0</v>
      </c>
      <c r="C460" s="12">
        <f>'Merytoryczna-TU WPIS DANE'!C462</f>
        <v>0</v>
      </c>
      <c r="D460" s="12">
        <f>'Merytoryczna-TU WPIS DANE'!D462</f>
        <v>0</v>
      </c>
      <c r="E460" s="12">
        <f>'Merytoryczna-TU WPIS DANE'!E462</f>
        <v>0</v>
      </c>
      <c r="F460" s="12">
        <f>'Merytoryczna-TU WPIS DANE'!F462</f>
        <v>0</v>
      </c>
      <c r="G460" s="13">
        <f>'Merytoryczna-TU WPIS DANE'!U462</f>
        <v>0</v>
      </c>
      <c r="H460" s="37">
        <f>'Merytoryczna-TU WPIS DANE'!H462</f>
        <v>0</v>
      </c>
      <c r="I460" s="12">
        <f>'Merytoryczna-TU WPIS DANE'!I462</f>
        <v>0</v>
      </c>
      <c r="J460" s="7">
        <v>35</v>
      </c>
      <c r="K460" s="18">
        <f t="shared" si="61"/>
        <v>0</v>
      </c>
      <c r="L460" s="25" t="str">
        <f t="shared" si="58"/>
        <v>NIE</v>
      </c>
      <c r="M460" s="26">
        <f t="shared" si="62"/>
        <v>0</v>
      </c>
      <c r="N460" s="9" t="str">
        <f t="shared" si="63"/>
        <v>NIE</v>
      </c>
      <c r="R460" s="15">
        <f t="shared" si="59"/>
        <v>0</v>
      </c>
      <c r="U460" s="17">
        <f t="shared" si="60"/>
        <v>0</v>
      </c>
      <c r="X460" s="159">
        <f t="shared" si="64"/>
        <v>0</v>
      </c>
      <c r="Y460" s="7">
        <f t="shared" si="65"/>
        <v>0</v>
      </c>
      <c r="Z460" s="22">
        <f t="shared" si="66"/>
        <v>10.5</v>
      </c>
    </row>
    <row r="461" spans="1:26" ht="12.75" hidden="1">
      <c r="A461" s="12">
        <f>'Merytoryczna-TU WPIS DANE'!A463</f>
        <v>0</v>
      </c>
      <c r="B461" s="28">
        <f>'Merytoryczna-TU WPIS DANE'!B463</f>
        <v>0</v>
      </c>
      <c r="C461" s="12">
        <f>'Merytoryczna-TU WPIS DANE'!C463</f>
        <v>0</v>
      </c>
      <c r="D461" s="12">
        <f>'Merytoryczna-TU WPIS DANE'!D463</f>
        <v>0</v>
      </c>
      <c r="E461" s="12">
        <f>'Merytoryczna-TU WPIS DANE'!E463</f>
        <v>0</v>
      </c>
      <c r="F461" s="12">
        <f>'Merytoryczna-TU WPIS DANE'!F463</f>
        <v>0</v>
      </c>
      <c r="G461" s="13">
        <f>'Merytoryczna-TU WPIS DANE'!U463</f>
        <v>0</v>
      </c>
      <c r="H461" s="37">
        <f>'Merytoryczna-TU WPIS DANE'!H463</f>
        <v>0</v>
      </c>
      <c r="I461" s="12">
        <f>'Merytoryczna-TU WPIS DANE'!I463</f>
        <v>0</v>
      </c>
      <c r="J461" s="7">
        <v>35</v>
      </c>
      <c r="K461" s="18">
        <f t="shared" si="61"/>
        <v>0</v>
      </c>
      <c r="L461" s="25" t="str">
        <f t="shared" si="58"/>
        <v>NIE</v>
      </c>
      <c r="M461" s="26">
        <f t="shared" si="62"/>
        <v>0</v>
      </c>
      <c r="N461" s="9" t="str">
        <f t="shared" si="63"/>
        <v>NIE</v>
      </c>
      <c r="R461" s="15">
        <f t="shared" si="59"/>
        <v>0</v>
      </c>
      <c r="U461" s="17">
        <f t="shared" si="60"/>
        <v>0</v>
      </c>
      <c r="X461" s="159">
        <f t="shared" si="64"/>
        <v>0</v>
      </c>
      <c r="Y461" s="7">
        <f t="shared" si="65"/>
        <v>0</v>
      </c>
      <c r="Z461" s="22">
        <f t="shared" si="66"/>
        <v>10.5</v>
      </c>
    </row>
    <row r="462" spans="1:26" ht="12.75" hidden="1">
      <c r="A462" s="12">
        <f>'Merytoryczna-TU WPIS DANE'!A464</f>
        <v>0</v>
      </c>
      <c r="B462" s="28">
        <f>'Merytoryczna-TU WPIS DANE'!B464</f>
        <v>0</v>
      </c>
      <c r="C462" s="12">
        <f>'Merytoryczna-TU WPIS DANE'!C464</f>
        <v>0</v>
      </c>
      <c r="D462" s="12">
        <f>'Merytoryczna-TU WPIS DANE'!D464</f>
        <v>0</v>
      </c>
      <c r="E462" s="12">
        <f>'Merytoryczna-TU WPIS DANE'!E464</f>
        <v>0</v>
      </c>
      <c r="F462" s="12">
        <f>'Merytoryczna-TU WPIS DANE'!F464</f>
        <v>0</v>
      </c>
      <c r="G462" s="13">
        <f>'Merytoryczna-TU WPIS DANE'!U464</f>
        <v>0</v>
      </c>
      <c r="H462" s="37">
        <f>'Merytoryczna-TU WPIS DANE'!H464</f>
        <v>0</v>
      </c>
      <c r="I462" s="12">
        <f>'Merytoryczna-TU WPIS DANE'!I464</f>
        <v>0</v>
      </c>
      <c r="J462" s="7">
        <v>35</v>
      </c>
      <c r="K462" s="18">
        <f t="shared" si="61"/>
        <v>0</v>
      </c>
      <c r="L462" s="25" t="str">
        <f t="shared" si="58"/>
        <v>NIE</v>
      </c>
      <c r="M462" s="26">
        <f t="shared" si="62"/>
        <v>0</v>
      </c>
      <c r="N462" s="9" t="str">
        <f t="shared" si="63"/>
        <v>NIE</v>
      </c>
      <c r="R462" s="15">
        <f t="shared" si="59"/>
        <v>0</v>
      </c>
      <c r="U462" s="17">
        <f t="shared" si="60"/>
        <v>0</v>
      </c>
      <c r="X462" s="159">
        <f t="shared" si="64"/>
        <v>0</v>
      </c>
      <c r="Y462" s="7">
        <f t="shared" si="65"/>
        <v>0</v>
      </c>
      <c r="Z462" s="22">
        <f t="shared" si="66"/>
        <v>10.5</v>
      </c>
    </row>
    <row r="463" spans="1:26" ht="12.75" hidden="1">
      <c r="A463" s="12">
        <f>'Merytoryczna-TU WPIS DANE'!A465</f>
        <v>0</v>
      </c>
      <c r="B463" s="28">
        <f>'Merytoryczna-TU WPIS DANE'!B465</f>
        <v>0</v>
      </c>
      <c r="C463" s="12">
        <f>'Merytoryczna-TU WPIS DANE'!C465</f>
        <v>0</v>
      </c>
      <c r="D463" s="12">
        <f>'Merytoryczna-TU WPIS DANE'!D465</f>
        <v>0</v>
      </c>
      <c r="E463" s="12">
        <f>'Merytoryczna-TU WPIS DANE'!E465</f>
        <v>0</v>
      </c>
      <c r="F463" s="12">
        <f>'Merytoryczna-TU WPIS DANE'!F465</f>
        <v>0</v>
      </c>
      <c r="G463" s="13">
        <f>'Merytoryczna-TU WPIS DANE'!U465</f>
        <v>0</v>
      </c>
      <c r="H463" s="37">
        <f>'Merytoryczna-TU WPIS DANE'!H465</f>
        <v>0</v>
      </c>
      <c r="I463" s="12">
        <f>'Merytoryczna-TU WPIS DANE'!I465</f>
        <v>0</v>
      </c>
      <c r="J463" s="7">
        <v>35</v>
      </c>
      <c r="K463" s="18">
        <f t="shared" si="61"/>
        <v>0</v>
      </c>
      <c r="L463" s="25" t="str">
        <f t="shared" si="58"/>
        <v>NIE</v>
      </c>
      <c r="M463" s="26">
        <f t="shared" si="62"/>
        <v>0</v>
      </c>
      <c r="N463" s="9" t="str">
        <f t="shared" si="63"/>
        <v>NIE</v>
      </c>
      <c r="R463" s="15">
        <f t="shared" si="59"/>
        <v>0</v>
      </c>
      <c r="U463" s="17">
        <f t="shared" si="60"/>
        <v>0</v>
      </c>
      <c r="X463" s="159">
        <f t="shared" si="64"/>
        <v>0</v>
      </c>
      <c r="Y463" s="7">
        <f t="shared" si="65"/>
        <v>0</v>
      </c>
      <c r="Z463" s="22">
        <f t="shared" si="66"/>
        <v>10.5</v>
      </c>
    </row>
    <row r="464" spans="1:26" ht="12.75" hidden="1">
      <c r="A464" s="12">
        <f>'Merytoryczna-TU WPIS DANE'!A466</f>
        <v>0</v>
      </c>
      <c r="B464" s="28">
        <f>'Merytoryczna-TU WPIS DANE'!B466</f>
        <v>0</v>
      </c>
      <c r="C464" s="12">
        <f>'Merytoryczna-TU WPIS DANE'!C466</f>
        <v>0</v>
      </c>
      <c r="D464" s="12">
        <f>'Merytoryczna-TU WPIS DANE'!D466</f>
        <v>0</v>
      </c>
      <c r="E464" s="12">
        <f>'Merytoryczna-TU WPIS DANE'!E466</f>
        <v>0</v>
      </c>
      <c r="F464" s="12">
        <f>'Merytoryczna-TU WPIS DANE'!F466</f>
        <v>0</v>
      </c>
      <c r="G464" s="13">
        <f>'Merytoryczna-TU WPIS DANE'!U466</f>
        <v>0</v>
      </c>
      <c r="H464" s="37">
        <f>'Merytoryczna-TU WPIS DANE'!H466</f>
        <v>0</v>
      </c>
      <c r="I464" s="12">
        <f>'Merytoryczna-TU WPIS DANE'!I466</f>
        <v>0</v>
      </c>
      <c r="J464" s="7">
        <v>35</v>
      </c>
      <c r="K464" s="18">
        <f t="shared" si="61"/>
        <v>0</v>
      </c>
      <c r="L464" s="25" t="str">
        <f t="shared" si="58"/>
        <v>NIE</v>
      </c>
      <c r="M464" s="26">
        <f t="shared" si="62"/>
        <v>0</v>
      </c>
      <c r="N464" s="9" t="str">
        <f t="shared" si="63"/>
        <v>NIE</v>
      </c>
      <c r="R464" s="15">
        <f t="shared" si="59"/>
        <v>0</v>
      </c>
      <c r="U464" s="17">
        <f t="shared" si="60"/>
        <v>0</v>
      </c>
      <c r="X464" s="159">
        <f t="shared" si="64"/>
        <v>0</v>
      </c>
      <c r="Y464" s="7">
        <f t="shared" si="65"/>
        <v>0</v>
      </c>
      <c r="Z464" s="22">
        <f t="shared" si="66"/>
        <v>10.5</v>
      </c>
    </row>
    <row r="465" spans="1:26" ht="12.75" hidden="1">
      <c r="A465" s="12">
        <f>'Merytoryczna-TU WPIS DANE'!A467</f>
        <v>0</v>
      </c>
      <c r="B465" s="28">
        <f>'Merytoryczna-TU WPIS DANE'!B467</f>
        <v>0</v>
      </c>
      <c r="C465" s="12">
        <f>'Merytoryczna-TU WPIS DANE'!C467</f>
        <v>0</v>
      </c>
      <c r="D465" s="12">
        <f>'Merytoryczna-TU WPIS DANE'!D467</f>
        <v>0</v>
      </c>
      <c r="E465" s="12">
        <f>'Merytoryczna-TU WPIS DANE'!E467</f>
        <v>0</v>
      </c>
      <c r="F465" s="12">
        <f>'Merytoryczna-TU WPIS DANE'!F467</f>
        <v>0</v>
      </c>
      <c r="G465" s="13">
        <f>'Merytoryczna-TU WPIS DANE'!U467</f>
        <v>0</v>
      </c>
      <c r="H465" s="37">
        <f>'Merytoryczna-TU WPIS DANE'!H467</f>
        <v>0</v>
      </c>
      <c r="I465" s="12">
        <f>'Merytoryczna-TU WPIS DANE'!I467</f>
        <v>0</v>
      </c>
      <c r="J465" s="7">
        <v>35</v>
      </c>
      <c r="K465" s="18">
        <f t="shared" si="61"/>
        <v>0</v>
      </c>
      <c r="L465" s="25" t="str">
        <f t="shared" si="58"/>
        <v>NIE</v>
      </c>
      <c r="M465" s="26">
        <f t="shared" si="62"/>
        <v>0</v>
      </c>
      <c r="N465" s="9" t="str">
        <f t="shared" si="63"/>
        <v>NIE</v>
      </c>
      <c r="R465" s="15">
        <f t="shared" si="59"/>
        <v>0</v>
      </c>
      <c r="U465" s="17">
        <f t="shared" si="60"/>
        <v>0</v>
      </c>
      <c r="X465" s="159">
        <f t="shared" si="64"/>
        <v>0</v>
      </c>
      <c r="Y465" s="7">
        <f t="shared" si="65"/>
        <v>0</v>
      </c>
      <c r="Z465" s="22">
        <f t="shared" si="66"/>
        <v>10.5</v>
      </c>
    </row>
    <row r="466" spans="1:26" ht="12.75" hidden="1">
      <c r="A466" s="12">
        <f>'Merytoryczna-TU WPIS DANE'!A468</f>
        <v>0</v>
      </c>
      <c r="B466" s="28">
        <f>'Merytoryczna-TU WPIS DANE'!B468</f>
        <v>0</v>
      </c>
      <c r="C466" s="12">
        <f>'Merytoryczna-TU WPIS DANE'!C468</f>
        <v>0</v>
      </c>
      <c r="D466" s="12">
        <f>'Merytoryczna-TU WPIS DANE'!D468</f>
        <v>0</v>
      </c>
      <c r="E466" s="12">
        <f>'Merytoryczna-TU WPIS DANE'!E468</f>
        <v>0</v>
      </c>
      <c r="F466" s="12">
        <f>'Merytoryczna-TU WPIS DANE'!F468</f>
        <v>0</v>
      </c>
      <c r="G466" s="13">
        <f>'Merytoryczna-TU WPIS DANE'!U468</f>
        <v>0</v>
      </c>
      <c r="H466" s="37">
        <f>'Merytoryczna-TU WPIS DANE'!H468</f>
        <v>0</v>
      </c>
      <c r="I466" s="12">
        <f>'Merytoryczna-TU WPIS DANE'!I468</f>
        <v>0</v>
      </c>
      <c r="J466" s="7">
        <v>35</v>
      </c>
      <c r="K466" s="18">
        <f t="shared" si="61"/>
        <v>0</v>
      </c>
      <c r="L466" s="25" t="str">
        <f t="shared" si="58"/>
        <v>NIE</v>
      </c>
      <c r="M466" s="26">
        <f t="shared" si="62"/>
        <v>0</v>
      </c>
      <c r="N466" s="9" t="str">
        <f t="shared" si="63"/>
        <v>NIE</v>
      </c>
      <c r="R466" s="15">
        <f t="shared" si="59"/>
        <v>0</v>
      </c>
      <c r="U466" s="17">
        <f t="shared" si="60"/>
        <v>0</v>
      </c>
      <c r="X466" s="159">
        <f t="shared" si="64"/>
        <v>0</v>
      </c>
      <c r="Y466" s="7">
        <f t="shared" si="65"/>
        <v>0</v>
      </c>
      <c r="Z466" s="22">
        <f t="shared" si="66"/>
        <v>10.5</v>
      </c>
    </row>
    <row r="467" spans="1:26" ht="12.75" hidden="1">
      <c r="A467" s="12">
        <f>'Merytoryczna-TU WPIS DANE'!A469</f>
        <v>0</v>
      </c>
      <c r="B467" s="28">
        <f>'Merytoryczna-TU WPIS DANE'!B469</f>
        <v>0</v>
      </c>
      <c r="C467" s="12">
        <f>'Merytoryczna-TU WPIS DANE'!C469</f>
        <v>0</v>
      </c>
      <c r="D467" s="12">
        <f>'Merytoryczna-TU WPIS DANE'!D469</f>
        <v>0</v>
      </c>
      <c r="E467" s="12">
        <f>'Merytoryczna-TU WPIS DANE'!E469</f>
        <v>0</v>
      </c>
      <c r="F467" s="12">
        <f>'Merytoryczna-TU WPIS DANE'!F469</f>
        <v>0</v>
      </c>
      <c r="G467" s="13">
        <f>'Merytoryczna-TU WPIS DANE'!U469</f>
        <v>0</v>
      </c>
      <c r="H467" s="37">
        <f>'Merytoryczna-TU WPIS DANE'!H469</f>
        <v>0</v>
      </c>
      <c r="I467" s="12">
        <f>'Merytoryczna-TU WPIS DANE'!I469</f>
        <v>0</v>
      </c>
      <c r="J467" s="7">
        <v>35</v>
      </c>
      <c r="K467" s="18">
        <f t="shared" si="61"/>
        <v>0</v>
      </c>
      <c r="L467" s="25" t="str">
        <f t="shared" si="58"/>
        <v>NIE</v>
      </c>
      <c r="M467" s="26">
        <f t="shared" si="62"/>
        <v>0</v>
      </c>
      <c r="N467" s="9" t="str">
        <f t="shared" si="63"/>
        <v>NIE</v>
      </c>
      <c r="R467" s="15">
        <f t="shared" si="59"/>
        <v>0</v>
      </c>
      <c r="U467" s="17">
        <f t="shared" si="60"/>
        <v>0</v>
      </c>
      <c r="X467" s="159">
        <f t="shared" si="64"/>
        <v>0</v>
      </c>
      <c r="Y467" s="7">
        <f t="shared" si="65"/>
        <v>0</v>
      </c>
      <c r="Z467" s="22">
        <f t="shared" si="66"/>
        <v>10.5</v>
      </c>
    </row>
    <row r="468" spans="1:26" ht="12.75" hidden="1">
      <c r="A468" s="12">
        <f>'Merytoryczna-TU WPIS DANE'!A470</f>
        <v>0</v>
      </c>
      <c r="B468" s="28">
        <f>'Merytoryczna-TU WPIS DANE'!B470</f>
        <v>0</v>
      </c>
      <c r="C468" s="12">
        <f>'Merytoryczna-TU WPIS DANE'!C470</f>
        <v>0</v>
      </c>
      <c r="D468" s="12">
        <f>'Merytoryczna-TU WPIS DANE'!D470</f>
        <v>0</v>
      </c>
      <c r="E468" s="12">
        <f>'Merytoryczna-TU WPIS DANE'!E470</f>
        <v>0</v>
      </c>
      <c r="F468" s="12">
        <f>'Merytoryczna-TU WPIS DANE'!F470</f>
        <v>0</v>
      </c>
      <c r="G468" s="13">
        <f>'Merytoryczna-TU WPIS DANE'!U470</f>
        <v>0</v>
      </c>
      <c r="H468" s="37">
        <f>'Merytoryczna-TU WPIS DANE'!H470</f>
        <v>0</v>
      </c>
      <c r="I468" s="12">
        <f>'Merytoryczna-TU WPIS DANE'!I470</f>
        <v>0</v>
      </c>
      <c r="J468" s="7">
        <v>35</v>
      </c>
      <c r="K468" s="18">
        <f t="shared" si="61"/>
        <v>0</v>
      </c>
      <c r="L468" s="25" t="str">
        <f t="shared" si="58"/>
        <v>NIE</v>
      </c>
      <c r="M468" s="26">
        <f t="shared" si="62"/>
        <v>0</v>
      </c>
      <c r="N468" s="9" t="str">
        <f t="shared" si="63"/>
        <v>NIE</v>
      </c>
      <c r="R468" s="15">
        <f t="shared" si="59"/>
        <v>0</v>
      </c>
      <c r="U468" s="17">
        <f t="shared" si="60"/>
        <v>0</v>
      </c>
      <c r="X468" s="159">
        <f t="shared" si="64"/>
        <v>0</v>
      </c>
      <c r="Y468" s="7">
        <f t="shared" si="65"/>
        <v>0</v>
      </c>
      <c r="Z468" s="22">
        <f t="shared" si="66"/>
        <v>10.5</v>
      </c>
    </row>
    <row r="469" spans="1:26" ht="12.75" hidden="1">
      <c r="A469" s="12">
        <f>'Merytoryczna-TU WPIS DANE'!A471</f>
        <v>0</v>
      </c>
      <c r="B469" s="28">
        <f>'Merytoryczna-TU WPIS DANE'!B471</f>
        <v>0</v>
      </c>
      <c r="C469" s="12">
        <f>'Merytoryczna-TU WPIS DANE'!C471</f>
        <v>0</v>
      </c>
      <c r="D469" s="12">
        <f>'Merytoryczna-TU WPIS DANE'!D471</f>
        <v>0</v>
      </c>
      <c r="E469" s="12">
        <f>'Merytoryczna-TU WPIS DANE'!E471</f>
        <v>0</v>
      </c>
      <c r="F469" s="12">
        <f>'Merytoryczna-TU WPIS DANE'!F471</f>
        <v>0</v>
      </c>
      <c r="G469" s="13">
        <f>'Merytoryczna-TU WPIS DANE'!U471</f>
        <v>0</v>
      </c>
      <c r="H469" s="37">
        <f>'Merytoryczna-TU WPIS DANE'!H471</f>
        <v>0</v>
      </c>
      <c r="I469" s="12">
        <f>'Merytoryczna-TU WPIS DANE'!I471</f>
        <v>0</v>
      </c>
      <c r="J469" s="7">
        <v>35</v>
      </c>
      <c r="K469" s="18">
        <f t="shared" si="61"/>
        <v>0</v>
      </c>
      <c r="L469" s="25" t="str">
        <f t="shared" si="58"/>
        <v>NIE</v>
      </c>
      <c r="M469" s="26">
        <f t="shared" si="62"/>
        <v>0</v>
      </c>
      <c r="N469" s="9" t="str">
        <f t="shared" si="63"/>
        <v>NIE</v>
      </c>
      <c r="R469" s="15">
        <f t="shared" si="59"/>
        <v>0</v>
      </c>
      <c r="U469" s="17">
        <f t="shared" si="60"/>
        <v>0</v>
      </c>
      <c r="X469" s="159">
        <f t="shared" si="64"/>
        <v>0</v>
      </c>
      <c r="Y469" s="7">
        <f t="shared" si="65"/>
        <v>0</v>
      </c>
      <c r="Z469" s="22">
        <f t="shared" si="66"/>
        <v>10.5</v>
      </c>
    </row>
    <row r="470" spans="1:26" ht="12.75" hidden="1">
      <c r="A470" s="12">
        <f>'Merytoryczna-TU WPIS DANE'!A472</f>
        <v>0</v>
      </c>
      <c r="B470" s="28">
        <f>'Merytoryczna-TU WPIS DANE'!B472</f>
        <v>0</v>
      </c>
      <c r="C470" s="12">
        <f>'Merytoryczna-TU WPIS DANE'!C472</f>
        <v>0</v>
      </c>
      <c r="D470" s="12">
        <f>'Merytoryczna-TU WPIS DANE'!D472</f>
        <v>0</v>
      </c>
      <c r="E470" s="12">
        <f>'Merytoryczna-TU WPIS DANE'!E472</f>
        <v>0</v>
      </c>
      <c r="F470" s="12">
        <f>'Merytoryczna-TU WPIS DANE'!F472</f>
        <v>0</v>
      </c>
      <c r="G470" s="13">
        <f>'Merytoryczna-TU WPIS DANE'!U472</f>
        <v>0</v>
      </c>
      <c r="H470" s="37">
        <f>'Merytoryczna-TU WPIS DANE'!H472</f>
        <v>0</v>
      </c>
      <c r="I470" s="12">
        <f>'Merytoryczna-TU WPIS DANE'!I472</f>
        <v>0</v>
      </c>
      <c r="J470" s="7">
        <v>35</v>
      </c>
      <c r="K470" s="18">
        <f t="shared" si="61"/>
        <v>0</v>
      </c>
      <c r="L470" s="25" t="str">
        <f t="shared" si="58"/>
        <v>NIE</v>
      </c>
      <c r="M470" s="26">
        <f t="shared" si="62"/>
        <v>0</v>
      </c>
      <c r="N470" s="9" t="str">
        <f t="shared" si="63"/>
        <v>NIE</v>
      </c>
      <c r="R470" s="15">
        <f t="shared" si="59"/>
        <v>0</v>
      </c>
      <c r="U470" s="17">
        <f t="shared" si="60"/>
        <v>0</v>
      </c>
      <c r="X470" s="159">
        <f t="shared" si="64"/>
        <v>0</v>
      </c>
      <c r="Y470" s="7">
        <f t="shared" si="65"/>
        <v>0</v>
      </c>
      <c r="Z470" s="22">
        <f t="shared" si="66"/>
        <v>10.5</v>
      </c>
    </row>
    <row r="471" spans="1:26" ht="12.75" hidden="1">
      <c r="A471" s="12">
        <f>'Merytoryczna-TU WPIS DANE'!A473</f>
        <v>0</v>
      </c>
      <c r="B471" s="28">
        <f>'Merytoryczna-TU WPIS DANE'!B473</f>
        <v>0</v>
      </c>
      <c r="C471" s="12">
        <f>'Merytoryczna-TU WPIS DANE'!C473</f>
        <v>0</v>
      </c>
      <c r="D471" s="12">
        <f>'Merytoryczna-TU WPIS DANE'!D473</f>
        <v>0</v>
      </c>
      <c r="E471" s="12">
        <f>'Merytoryczna-TU WPIS DANE'!E473</f>
        <v>0</v>
      </c>
      <c r="F471" s="12">
        <f>'Merytoryczna-TU WPIS DANE'!F473</f>
        <v>0</v>
      </c>
      <c r="G471" s="13">
        <f>'Merytoryczna-TU WPIS DANE'!U473</f>
        <v>0</v>
      </c>
      <c r="H471" s="37">
        <f>'Merytoryczna-TU WPIS DANE'!H473</f>
        <v>0</v>
      </c>
      <c r="I471" s="12">
        <f>'Merytoryczna-TU WPIS DANE'!I473</f>
        <v>0</v>
      </c>
      <c r="J471" s="7">
        <v>35</v>
      </c>
      <c r="K471" s="18">
        <f t="shared" si="61"/>
        <v>0</v>
      </c>
      <c r="L471" s="25" t="str">
        <f t="shared" si="58"/>
        <v>NIE</v>
      </c>
      <c r="M471" s="26">
        <f t="shared" si="62"/>
        <v>0</v>
      </c>
      <c r="N471" s="9" t="str">
        <f t="shared" si="63"/>
        <v>NIE</v>
      </c>
      <c r="R471" s="15">
        <f t="shared" si="59"/>
        <v>0</v>
      </c>
      <c r="U471" s="17">
        <f t="shared" si="60"/>
        <v>0</v>
      </c>
      <c r="X471" s="159">
        <f t="shared" si="64"/>
        <v>0</v>
      </c>
      <c r="Y471" s="7">
        <f t="shared" si="65"/>
        <v>0</v>
      </c>
      <c r="Z471" s="22">
        <f t="shared" si="66"/>
        <v>10.5</v>
      </c>
    </row>
    <row r="472" spans="1:26" ht="12.75" hidden="1">
      <c r="A472" s="12">
        <f>'Merytoryczna-TU WPIS DANE'!A474</f>
        <v>0</v>
      </c>
      <c r="B472" s="28">
        <f>'Merytoryczna-TU WPIS DANE'!B474</f>
        <v>0</v>
      </c>
      <c r="C472" s="12">
        <f>'Merytoryczna-TU WPIS DANE'!C474</f>
        <v>0</v>
      </c>
      <c r="D472" s="12">
        <f>'Merytoryczna-TU WPIS DANE'!D474</f>
        <v>0</v>
      </c>
      <c r="E472" s="12">
        <f>'Merytoryczna-TU WPIS DANE'!E474</f>
        <v>0</v>
      </c>
      <c r="F472" s="12">
        <f>'Merytoryczna-TU WPIS DANE'!F474</f>
        <v>0</v>
      </c>
      <c r="G472" s="13">
        <f>'Merytoryczna-TU WPIS DANE'!U474</f>
        <v>0</v>
      </c>
      <c r="H472" s="37">
        <f>'Merytoryczna-TU WPIS DANE'!H474</f>
        <v>0</v>
      </c>
      <c r="I472" s="12">
        <f>'Merytoryczna-TU WPIS DANE'!I474</f>
        <v>0</v>
      </c>
      <c r="J472" s="7">
        <v>35</v>
      </c>
      <c r="K472" s="18">
        <f t="shared" si="61"/>
        <v>0</v>
      </c>
      <c r="L472" s="25" t="str">
        <f t="shared" si="58"/>
        <v>NIE</v>
      </c>
      <c r="M472" s="26">
        <f t="shared" si="62"/>
        <v>0</v>
      </c>
      <c r="N472" s="9" t="str">
        <f t="shared" si="63"/>
        <v>NIE</v>
      </c>
      <c r="R472" s="15">
        <f t="shared" si="59"/>
        <v>0</v>
      </c>
      <c r="U472" s="17">
        <f t="shared" si="60"/>
        <v>0</v>
      </c>
      <c r="X472" s="159">
        <f t="shared" si="64"/>
        <v>0</v>
      </c>
      <c r="Y472" s="7">
        <f t="shared" si="65"/>
        <v>0</v>
      </c>
      <c r="Z472" s="22">
        <f t="shared" si="66"/>
        <v>10.5</v>
      </c>
    </row>
    <row r="473" spans="1:26" ht="12.75" hidden="1">
      <c r="A473" s="12">
        <f>'Merytoryczna-TU WPIS DANE'!A475</f>
        <v>0</v>
      </c>
      <c r="B473" s="28">
        <f>'Merytoryczna-TU WPIS DANE'!B475</f>
        <v>0</v>
      </c>
      <c r="C473" s="12">
        <f>'Merytoryczna-TU WPIS DANE'!C475</f>
        <v>0</v>
      </c>
      <c r="D473" s="12">
        <f>'Merytoryczna-TU WPIS DANE'!D475</f>
        <v>0</v>
      </c>
      <c r="E473" s="12">
        <f>'Merytoryczna-TU WPIS DANE'!E475</f>
        <v>0</v>
      </c>
      <c r="F473" s="12">
        <f>'Merytoryczna-TU WPIS DANE'!F475</f>
        <v>0</v>
      </c>
      <c r="G473" s="13">
        <f>'Merytoryczna-TU WPIS DANE'!U475</f>
        <v>0</v>
      </c>
      <c r="H473" s="37">
        <f>'Merytoryczna-TU WPIS DANE'!H475</f>
        <v>0</v>
      </c>
      <c r="I473" s="12">
        <f>'Merytoryczna-TU WPIS DANE'!I475</f>
        <v>0</v>
      </c>
      <c r="J473" s="7">
        <v>35</v>
      </c>
      <c r="K473" s="18">
        <f t="shared" si="61"/>
        <v>0</v>
      </c>
      <c r="L473" s="25" t="str">
        <f t="shared" si="58"/>
        <v>NIE</v>
      </c>
      <c r="M473" s="26">
        <f t="shared" si="62"/>
        <v>0</v>
      </c>
      <c r="N473" s="9" t="str">
        <f t="shared" si="63"/>
        <v>NIE</v>
      </c>
      <c r="R473" s="15">
        <f t="shared" si="59"/>
        <v>0</v>
      </c>
      <c r="U473" s="17">
        <f t="shared" si="60"/>
        <v>0</v>
      </c>
      <c r="X473" s="159">
        <f t="shared" si="64"/>
        <v>0</v>
      </c>
      <c r="Y473" s="7">
        <f t="shared" si="65"/>
        <v>0</v>
      </c>
      <c r="Z473" s="22">
        <f t="shared" si="66"/>
        <v>10.5</v>
      </c>
    </row>
    <row r="474" spans="1:26" ht="12.75" hidden="1">
      <c r="A474" s="12">
        <f>'Merytoryczna-TU WPIS DANE'!A476</f>
        <v>0</v>
      </c>
      <c r="B474" s="28">
        <f>'Merytoryczna-TU WPIS DANE'!B476</f>
        <v>0</v>
      </c>
      <c r="C474" s="12">
        <f>'Merytoryczna-TU WPIS DANE'!C476</f>
        <v>0</v>
      </c>
      <c r="D474" s="12">
        <f>'Merytoryczna-TU WPIS DANE'!D476</f>
        <v>0</v>
      </c>
      <c r="E474" s="12">
        <f>'Merytoryczna-TU WPIS DANE'!E476</f>
        <v>0</v>
      </c>
      <c r="F474" s="12">
        <f>'Merytoryczna-TU WPIS DANE'!F476</f>
        <v>0</v>
      </c>
      <c r="G474" s="13">
        <f>'Merytoryczna-TU WPIS DANE'!U476</f>
        <v>0</v>
      </c>
      <c r="H474" s="37">
        <f>'Merytoryczna-TU WPIS DANE'!H476</f>
        <v>0</v>
      </c>
      <c r="I474" s="12">
        <f>'Merytoryczna-TU WPIS DANE'!I476</f>
        <v>0</v>
      </c>
      <c r="J474" s="7">
        <v>35</v>
      </c>
      <c r="K474" s="18">
        <f t="shared" si="61"/>
        <v>0</v>
      </c>
      <c r="L474" s="25" t="str">
        <f t="shared" si="58"/>
        <v>NIE</v>
      </c>
      <c r="M474" s="26">
        <f t="shared" si="62"/>
        <v>0</v>
      </c>
      <c r="N474" s="9" t="str">
        <f t="shared" si="63"/>
        <v>NIE</v>
      </c>
      <c r="R474" s="15">
        <f t="shared" si="59"/>
        <v>0</v>
      </c>
      <c r="U474" s="17">
        <f t="shared" si="60"/>
        <v>0</v>
      </c>
      <c r="X474" s="159">
        <f t="shared" si="64"/>
        <v>0</v>
      </c>
      <c r="Y474" s="7">
        <f t="shared" si="65"/>
        <v>0</v>
      </c>
      <c r="Z474" s="22">
        <f t="shared" si="66"/>
        <v>10.5</v>
      </c>
    </row>
    <row r="475" spans="1:26" ht="12.75" hidden="1">
      <c r="A475" s="12">
        <f>'Merytoryczna-TU WPIS DANE'!A477</f>
        <v>0</v>
      </c>
      <c r="B475" s="28">
        <f>'Merytoryczna-TU WPIS DANE'!B477</f>
        <v>0</v>
      </c>
      <c r="C475" s="12">
        <f>'Merytoryczna-TU WPIS DANE'!C477</f>
        <v>0</v>
      </c>
      <c r="D475" s="12">
        <f>'Merytoryczna-TU WPIS DANE'!D477</f>
        <v>0</v>
      </c>
      <c r="E475" s="12">
        <f>'Merytoryczna-TU WPIS DANE'!E477</f>
        <v>0</v>
      </c>
      <c r="F475" s="12">
        <f>'Merytoryczna-TU WPIS DANE'!F477</f>
        <v>0</v>
      </c>
      <c r="G475" s="13">
        <f>'Merytoryczna-TU WPIS DANE'!U477</f>
        <v>0</v>
      </c>
      <c r="H475" s="37">
        <f>'Merytoryczna-TU WPIS DANE'!H477</f>
        <v>0</v>
      </c>
      <c r="I475" s="12">
        <f>'Merytoryczna-TU WPIS DANE'!I477</f>
        <v>0</v>
      </c>
      <c r="J475" s="7">
        <v>35</v>
      </c>
      <c r="K475" s="18">
        <f t="shared" si="61"/>
        <v>0</v>
      </c>
      <c r="L475" s="25" t="str">
        <f t="shared" si="58"/>
        <v>NIE</v>
      </c>
      <c r="M475" s="26">
        <f t="shared" si="62"/>
        <v>0</v>
      </c>
      <c r="N475" s="9" t="str">
        <f t="shared" si="63"/>
        <v>NIE</v>
      </c>
      <c r="R475" s="15">
        <f t="shared" si="59"/>
        <v>0</v>
      </c>
      <c r="U475" s="17">
        <f t="shared" si="60"/>
        <v>0</v>
      </c>
      <c r="X475" s="159">
        <f t="shared" si="64"/>
        <v>0</v>
      </c>
      <c r="Y475" s="7">
        <f t="shared" si="65"/>
        <v>0</v>
      </c>
      <c r="Z475" s="22">
        <f t="shared" si="66"/>
        <v>10.5</v>
      </c>
    </row>
    <row r="476" spans="1:26" ht="12.75" hidden="1">
      <c r="A476" s="12">
        <f>'Merytoryczna-TU WPIS DANE'!A478</f>
        <v>0</v>
      </c>
      <c r="B476" s="28">
        <f>'Merytoryczna-TU WPIS DANE'!B478</f>
        <v>0</v>
      </c>
      <c r="C476" s="12">
        <f>'Merytoryczna-TU WPIS DANE'!C478</f>
        <v>0</v>
      </c>
      <c r="D476" s="12">
        <f>'Merytoryczna-TU WPIS DANE'!D478</f>
        <v>0</v>
      </c>
      <c r="E476" s="12">
        <f>'Merytoryczna-TU WPIS DANE'!E478</f>
        <v>0</v>
      </c>
      <c r="F476" s="12">
        <f>'Merytoryczna-TU WPIS DANE'!F478</f>
        <v>0</v>
      </c>
      <c r="G476" s="13">
        <f>'Merytoryczna-TU WPIS DANE'!U478</f>
        <v>0</v>
      </c>
      <c r="H476" s="37">
        <f>'Merytoryczna-TU WPIS DANE'!H478</f>
        <v>0</v>
      </c>
      <c r="I476" s="12">
        <f>'Merytoryczna-TU WPIS DANE'!I478</f>
        <v>0</v>
      </c>
      <c r="J476" s="7">
        <v>35</v>
      </c>
      <c r="K476" s="18">
        <f t="shared" si="61"/>
        <v>0</v>
      </c>
      <c r="L476" s="25" t="str">
        <f t="shared" si="58"/>
        <v>NIE</v>
      </c>
      <c r="M476" s="26">
        <f t="shared" si="62"/>
        <v>0</v>
      </c>
      <c r="N476" s="9" t="str">
        <f t="shared" si="63"/>
        <v>NIE</v>
      </c>
      <c r="R476" s="15">
        <f t="shared" si="59"/>
        <v>0</v>
      </c>
      <c r="U476" s="17">
        <f t="shared" si="60"/>
        <v>0</v>
      </c>
      <c r="X476" s="159">
        <f t="shared" si="64"/>
        <v>0</v>
      </c>
      <c r="Y476" s="7">
        <f t="shared" si="65"/>
        <v>0</v>
      </c>
      <c r="Z476" s="22">
        <f t="shared" si="66"/>
        <v>10.5</v>
      </c>
    </row>
    <row r="477" spans="1:26" ht="12.75" hidden="1">
      <c r="A477" s="12">
        <f>'Merytoryczna-TU WPIS DANE'!A479</f>
        <v>0</v>
      </c>
      <c r="B477" s="28">
        <f>'Merytoryczna-TU WPIS DANE'!B479</f>
        <v>0</v>
      </c>
      <c r="C477" s="12">
        <f>'Merytoryczna-TU WPIS DANE'!C479</f>
        <v>0</v>
      </c>
      <c r="D477" s="12">
        <f>'Merytoryczna-TU WPIS DANE'!D479</f>
        <v>0</v>
      </c>
      <c r="E477" s="12">
        <f>'Merytoryczna-TU WPIS DANE'!E479</f>
        <v>0</v>
      </c>
      <c r="F477" s="12">
        <f>'Merytoryczna-TU WPIS DANE'!F479</f>
        <v>0</v>
      </c>
      <c r="G477" s="13">
        <f>'Merytoryczna-TU WPIS DANE'!U479</f>
        <v>0</v>
      </c>
      <c r="H477" s="37">
        <f>'Merytoryczna-TU WPIS DANE'!H479</f>
        <v>0</v>
      </c>
      <c r="I477" s="12">
        <f>'Merytoryczna-TU WPIS DANE'!I479</f>
        <v>0</v>
      </c>
      <c r="J477" s="7">
        <v>35</v>
      </c>
      <c r="K477" s="18">
        <f t="shared" si="61"/>
        <v>0</v>
      </c>
      <c r="L477" s="25" t="str">
        <f t="shared" si="58"/>
        <v>NIE</v>
      </c>
      <c r="M477" s="26">
        <f t="shared" si="62"/>
        <v>0</v>
      </c>
      <c r="N477" s="9" t="str">
        <f t="shared" si="63"/>
        <v>NIE</v>
      </c>
      <c r="R477" s="15">
        <f t="shared" si="59"/>
        <v>0</v>
      </c>
      <c r="U477" s="17">
        <f t="shared" si="60"/>
        <v>0</v>
      </c>
      <c r="X477" s="159">
        <f t="shared" si="64"/>
        <v>0</v>
      </c>
      <c r="Y477" s="7">
        <f t="shared" si="65"/>
        <v>0</v>
      </c>
      <c r="Z477" s="22">
        <f t="shared" si="66"/>
        <v>10.5</v>
      </c>
    </row>
    <row r="478" spans="1:26" ht="12.75" hidden="1">
      <c r="A478" s="12">
        <f>'Merytoryczna-TU WPIS DANE'!A480</f>
        <v>0</v>
      </c>
      <c r="B478" s="28">
        <f>'Merytoryczna-TU WPIS DANE'!B480</f>
        <v>0</v>
      </c>
      <c r="C478" s="12">
        <f>'Merytoryczna-TU WPIS DANE'!C480</f>
        <v>0</v>
      </c>
      <c r="D478" s="12">
        <f>'Merytoryczna-TU WPIS DANE'!D480</f>
        <v>0</v>
      </c>
      <c r="E478" s="12">
        <f>'Merytoryczna-TU WPIS DANE'!E480</f>
        <v>0</v>
      </c>
      <c r="F478" s="12">
        <f>'Merytoryczna-TU WPIS DANE'!F480</f>
        <v>0</v>
      </c>
      <c r="G478" s="13">
        <f>'Merytoryczna-TU WPIS DANE'!U480</f>
        <v>0</v>
      </c>
      <c r="H478" s="37">
        <f>'Merytoryczna-TU WPIS DANE'!H480</f>
        <v>0</v>
      </c>
      <c r="I478" s="12">
        <f>'Merytoryczna-TU WPIS DANE'!I480</f>
        <v>0</v>
      </c>
      <c r="J478" s="7">
        <v>35</v>
      </c>
      <c r="K478" s="18">
        <f t="shared" si="61"/>
        <v>0</v>
      </c>
      <c r="L478" s="25" t="str">
        <f t="shared" si="58"/>
        <v>NIE</v>
      </c>
      <c r="M478" s="26">
        <f t="shared" si="62"/>
        <v>0</v>
      </c>
      <c r="N478" s="9" t="str">
        <f t="shared" si="63"/>
        <v>NIE</v>
      </c>
      <c r="R478" s="15">
        <f t="shared" si="59"/>
        <v>0</v>
      </c>
      <c r="U478" s="17">
        <f t="shared" si="60"/>
        <v>0</v>
      </c>
      <c r="X478" s="159">
        <f t="shared" si="64"/>
        <v>0</v>
      </c>
      <c r="Y478" s="7">
        <f t="shared" si="65"/>
        <v>0</v>
      </c>
      <c r="Z478" s="22">
        <f t="shared" si="66"/>
        <v>10.5</v>
      </c>
    </row>
    <row r="479" spans="1:26" ht="12.75" hidden="1">
      <c r="A479" s="12">
        <f>'Merytoryczna-TU WPIS DANE'!A481</f>
        <v>0</v>
      </c>
      <c r="B479" s="28">
        <f>'Merytoryczna-TU WPIS DANE'!B481</f>
        <v>0</v>
      </c>
      <c r="C479" s="12">
        <f>'Merytoryczna-TU WPIS DANE'!C481</f>
        <v>0</v>
      </c>
      <c r="D479" s="12">
        <f>'Merytoryczna-TU WPIS DANE'!D481</f>
        <v>0</v>
      </c>
      <c r="E479" s="12">
        <f>'Merytoryczna-TU WPIS DANE'!E481</f>
        <v>0</v>
      </c>
      <c r="F479" s="12">
        <f>'Merytoryczna-TU WPIS DANE'!F481</f>
        <v>0</v>
      </c>
      <c r="G479" s="13">
        <f>'Merytoryczna-TU WPIS DANE'!U481</f>
        <v>0</v>
      </c>
      <c r="H479" s="37">
        <f>'Merytoryczna-TU WPIS DANE'!H481</f>
        <v>0</v>
      </c>
      <c r="I479" s="12">
        <f>'Merytoryczna-TU WPIS DANE'!I481</f>
        <v>0</v>
      </c>
      <c r="J479" s="7">
        <v>35</v>
      </c>
      <c r="K479" s="18">
        <f t="shared" si="61"/>
        <v>0</v>
      </c>
      <c r="L479" s="25" t="str">
        <f t="shared" si="58"/>
        <v>NIE</v>
      </c>
      <c r="M479" s="26">
        <f t="shared" si="62"/>
        <v>0</v>
      </c>
      <c r="N479" s="9" t="str">
        <f t="shared" si="63"/>
        <v>NIE</v>
      </c>
      <c r="R479" s="15">
        <f t="shared" si="59"/>
        <v>0</v>
      </c>
      <c r="U479" s="17">
        <f t="shared" si="60"/>
        <v>0</v>
      </c>
      <c r="X479" s="159">
        <f t="shared" si="64"/>
        <v>0</v>
      </c>
      <c r="Y479" s="7">
        <f t="shared" si="65"/>
        <v>0</v>
      </c>
      <c r="Z479" s="22">
        <f t="shared" si="66"/>
        <v>10.5</v>
      </c>
    </row>
    <row r="480" spans="1:26" ht="12.75" hidden="1">
      <c r="A480" s="12">
        <f>'Merytoryczna-TU WPIS DANE'!A482</f>
        <v>0</v>
      </c>
      <c r="B480" s="28">
        <f>'Merytoryczna-TU WPIS DANE'!B482</f>
        <v>0</v>
      </c>
      <c r="C480" s="12">
        <f>'Merytoryczna-TU WPIS DANE'!C482</f>
        <v>0</v>
      </c>
      <c r="D480" s="12">
        <f>'Merytoryczna-TU WPIS DANE'!D482</f>
        <v>0</v>
      </c>
      <c r="E480" s="12">
        <f>'Merytoryczna-TU WPIS DANE'!E482</f>
        <v>0</v>
      </c>
      <c r="F480" s="12">
        <f>'Merytoryczna-TU WPIS DANE'!F482</f>
        <v>0</v>
      </c>
      <c r="G480" s="13">
        <f>'Merytoryczna-TU WPIS DANE'!U482</f>
        <v>0</v>
      </c>
      <c r="H480" s="37">
        <f>'Merytoryczna-TU WPIS DANE'!H482</f>
        <v>0</v>
      </c>
      <c r="I480" s="12">
        <f>'Merytoryczna-TU WPIS DANE'!I482</f>
        <v>0</v>
      </c>
      <c r="J480" s="7">
        <v>35</v>
      </c>
      <c r="K480" s="18">
        <f t="shared" si="61"/>
        <v>0</v>
      </c>
      <c r="L480" s="25" t="str">
        <f t="shared" ref="L480:L543" si="67">IF(OR(AND(R480&lt;60%,U480&lt;60%),AND(R480&gt;=60%,U480&lt;60%,Y480&lt;=Z480),AND(R480&gt;=60%,U480&gt;=60%,Y480&lt;=Z480),AND(R480&lt;60%,U480&gt;=60%,Y480&lt;=Z480)),"NIE","TAK")</f>
        <v>NIE</v>
      </c>
      <c r="M480" s="26">
        <f t="shared" si="62"/>
        <v>0</v>
      </c>
      <c r="N480" s="9" t="str">
        <f t="shared" si="63"/>
        <v>NIE</v>
      </c>
      <c r="R480" s="15">
        <f t="shared" ref="R480:R543" si="68">Q480/J480</f>
        <v>0</v>
      </c>
      <c r="U480" s="17">
        <f t="shared" ref="U480:U543" si="69">T480/J480</f>
        <v>0</v>
      </c>
      <c r="X480" s="159">
        <f t="shared" si="64"/>
        <v>0</v>
      </c>
      <c r="Y480" s="7">
        <f t="shared" si="65"/>
        <v>0</v>
      </c>
      <c r="Z480" s="22">
        <f t="shared" si="66"/>
        <v>10.5</v>
      </c>
    </row>
    <row r="481" spans="1:26" ht="12.75" hidden="1">
      <c r="A481" s="12">
        <f>'Merytoryczna-TU WPIS DANE'!A483</f>
        <v>0</v>
      </c>
      <c r="B481" s="28">
        <f>'Merytoryczna-TU WPIS DANE'!B483</f>
        <v>0</v>
      </c>
      <c r="C481" s="12">
        <f>'Merytoryczna-TU WPIS DANE'!C483</f>
        <v>0</v>
      </c>
      <c r="D481" s="12">
        <f>'Merytoryczna-TU WPIS DANE'!D483</f>
        <v>0</v>
      </c>
      <c r="E481" s="12">
        <f>'Merytoryczna-TU WPIS DANE'!E483</f>
        <v>0</v>
      </c>
      <c r="F481" s="12">
        <f>'Merytoryczna-TU WPIS DANE'!F483</f>
        <v>0</v>
      </c>
      <c r="G481" s="13">
        <f>'Merytoryczna-TU WPIS DANE'!U483</f>
        <v>0</v>
      </c>
      <c r="H481" s="37">
        <f>'Merytoryczna-TU WPIS DANE'!H483</f>
        <v>0</v>
      </c>
      <c r="I481" s="12">
        <f>'Merytoryczna-TU WPIS DANE'!I483</f>
        <v>0</v>
      </c>
      <c r="J481" s="7">
        <v>35</v>
      </c>
      <c r="K481" s="18">
        <f t="shared" ref="K481:K544" si="70">IF(L481="tak",X481,(R481+U481)/2)</f>
        <v>0</v>
      </c>
      <c r="L481" s="25" t="str">
        <f t="shared" si="67"/>
        <v>NIE</v>
      </c>
      <c r="M481" s="26">
        <f t="shared" ref="M481:M544" si="71">IF(L481="NIE",(Q481+T481)/2,"III oceniający")</f>
        <v>0</v>
      </c>
      <c r="N481" s="9" t="str">
        <f t="shared" ref="N481:N544" si="72">IF(K481&gt;=30%,"TAK","NIE")</f>
        <v>NIE</v>
      </c>
      <c r="R481" s="15">
        <f t="shared" si="68"/>
        <v>0</v>
      </c>
      <c r="U481" s="17">
        <f t="shared" si="69"/>
        <v>0</v>
      </c>
      <c r="X481" s="159">
        <f t="shared" ref="X481:X544" si="73">W481/J481</f>
        <v>0</v>
      </c>
      <c r="Y481" s="7">
        <f t="shared" ref="Y481:Y544" si="74">IF((Q481-T481)&gt;=0,(Q481-T481),(Q481-T481)*(-1))</f>
        <v>0</v>
      </c>
      <c r="Z481" s="22">
        <f t="shared" ref="Z481:Z544" si="75">J481*30%</f>
        <v>10.5</v>
      </c>
    </row>
    <row r="482" spans="1:26" ht="12.75" hidden="1">
      <c r="A482" s="12">
        <f>'Merytoryczna-TU WPIS DANE'!A484</f>
        <v>0</v>
      </c>
      <c r="B482" s="28">
        <f>'Merytoryczna-TU WPIS DANE'!B484</f>
        <v>0</v>
      </c>
      <c r="C482" s="12">
        <f>'Merytoryczna-TU WPIS DANE'!C484</f>
        <v>0</v>
      </c>
      <c r="D482" s="12">
        <f>'Merytoryczna-TU WPIS DANE'!D484</f>
        <v>0</v>
      </c>
      <c r="E482" s="12">
        <f>'Merytoryczna-TU WPIS DANE'!E484</f>
        <v>0</v>
      </c>
      <c r="F482" s="12">
        <f>'Merytoryczna-TU WPIS DANE'!F484</f>
        <v>0</v>
      </c>
      <c r="G482" s="13">
        <f>'Merytoryczna-TU WPIS DANE'!U484</f>
        <v>0</v>
      </c>
      <c r="H482" s="37">
        <f>'Merytoryczna-TU WPIS DANE'!H484</f>
        <v>0</v>
      </c>
      <c r="I482" s="12">
        <f>'Merytoryczna-TU WPIS DANE'!I484</f>
        <v>0</v>
      </c>
      <c r="J482" s="7">
        <v>35</v>
      </c>
      <c r="K482" s="18">
        <f t="shared" si="70"/>
        <v>0</v>
      </c>
      <c r="L482" s="25" t="str">
        <f t="shared" si="67"/>
        <v>NIE</v>
      </c>
      <c r="M482" s="26">
        <f t="shared" si="71"/>
        <v>0</v>
      </c>
      <c r="N482" s="9" t="str">
        <f t="shared" si="72"/>
        <v>NIE</v>
      </c>
      <c r="R482" s="15">
        <f t="shared" si="68"/>
        <v>0</v>
      </c>
      <c r="U482" s="17">
        <f t="shared" si="69"/>
        <v>0</v>
      </c>
      <c r="X482" s="159">
        <f t="shared" si="73"/>
        <v>0</v>
      </c>
      <c r="Y482" s="7">
        <f t="shared" si="74"/>
        <v>0</v>
      </c>
      <c r="Z482" s="22">
        <f t="shared" si="75"/>
        <v>10.5</v>
      </c>
    </row>
    <row r="483" spans="1:26" ht="12.75" hidden="1">
      <c r="A483" s="12">
        <f>'Merytoryczna-TU WPIS DANE'!A485</f>
        <v>0</v>
      </c>
      <c r="B483" s="28">
        <f>'Merytoryczna-TU WPIS DANE'!B485</f>
        <v>0</v>
      </c>
      <c r="C483" s="12">
        <f>'Merytoryczna-TU WPIS DANE'!C485</f>
        <v>0</v>
      </c>
      <c r="D483" s="12">
        <f>'Merytoryczna-TU WPIS DANE'!D485</f>
        <v>0</v>
      </c>
      <c r="E483" s="12">
        <f>'Merytoryczna-TU WPIS DANE'!E485</f>
        <v>0</v>
      </c>
      <c r="F483" s="12">
        <f>'Merytoryczna-TU WPIS DANE'!F485</f>
        <v>0</v>
      </c>
      <c r="G483" s="13">
        <f>'Merytoryczna-TU WPIS DANE'!U485</f>
        <v>0</v>
      </c>
      <c r="H483" s="37">
        <f>'Merytoryczna-TU WPIS DANE'!H485</f>
        <v>0</v>
      </c>
      <c r="I483" s="12">
        <f>'Merytoryczna-TU WPIS DANE'!I485</f>
        <v>0</v>
      </c>
      <c r="J483" s="7">
        <v>35</v>
      </c>
      <c r="K483" s="18">
        <f t="shared" si="70"/>
        <v>0</v>
      </c>
      <c r="L483" s="25" t="str">
        <f t="shared" si="67"/>
        <v>NIE</v>
      </c>
      <c r="M483" s="26">
        <f t="shared" si="71"/>
        <v>0</v>
      </c>
      <c r="N483" s="9" t="str">
        <f t="shared" si="72"/>
        <v>NIE</v>
      </c>
      <c r="R483" s="15">
        <f t="shared" si="68"/>
        <v>0</v>
      </c>
      <c r="U483" s="17">
        <f t="shared" si="69"/>
        <v>0</v>
      </c>
      <c r="X483" s="159">
        <f t="shared" si="73"/>
        <v>0</v>
      </c>
      <c r="Y483" s="7">
        <f t="shared" si="74"/>
        <v>0</v>
      </c>
      <c r="Z483" s="22">
        <f t="shared" si="75"/>
        <v>10.5</v>
      </c>
    </row>
    <row r="484" spans="1:26" ht="12.75" hidden="1">
      <c r="A484" s="12">
        <f>'Merytoryczna-TU WPIS DANE'!A486</f>
        <v>0</v>
      </c>
      <c r="B484" s="28">
        <f>'Merytoryczna-TU WPIS DANE'!B486</f>
        <v>0</v>
      </c>
      <c r="C484" s="12">
        <f>'Merytoryczna-TU WPIS DANE'!C486</f>
        <v>0</v>
      </c>
      <c r="D484" s="12">
        <f>'Merytoryczna-TU WPIS DANE'!D486</f>
        <v>0</v>
      </c>
      <c r="E484" s="12">
        <f>'Merytoryczna-TU WPIS DANE'!E486</f>
        <v>0</v>
      </c>
      <c r="F484" s="12">
        <f>'Merytoryczna-TU WPIS DANE'!F486</f>
        <v>0</v>
      </c>
      <c r="G484" s="13">
        <f>'Merytoryczna-TU WPIS DANE'!U486</f>
        <v>0</v>
      </c>
      <c r="H484" s="37">
        <f>'Merytoryczna-TU WPIS DANE'!H486</f>
        <v>0</v>
      </c>
      <c r="I484" s="12">
        <f>'Merytoryczna-TU WPIS DANE'!I486</f>
        <v>0</v>
      </c>
      <c r="J484" s="7">
        <v>35</v>
      </c>
      <c r="K484" s="18">
        <f t="shared" si="70"/>
        <v>0</v>
      </c>
      <c r="L484" s="25" t="str">
        <f t="shared" si="67"/>
        <v>NIE</v>
      </c>
      <c r="M484" s="26">
        <f t="shared" si="71"/>
        <v>0</v>
      </c>
      <c r="N484" s="9" t="str">
        <f t="shared" si="72"/>
        <v>NIE</v>
      </c>
      <c r="R484" s="15">
        <f t="shared" si="68"/>
        <v>0</v>
      </c>
      <c r="U484" s="17">
        <f t="shared" si="69"/>
        <v>0</v>
      </c>
      <c r="X484" s="159">
        <f t="shared" si="73"/>
        <v>0</v>
      </c>
      <c r="Y484" s="7">
        <f t="shared" si="74"/>
        <v>0</v>
      </c>
      <c r="Z484" s="22">
        <f t="shared" si="75"/>
        <v>10.5</v>
      </c>
    </row>
    <row r="485" spans="1:26" ht="12.75" hidden="1">
      <c r="A485" s="12">
        <f>'Merytoryczna-TU WPIS DANE'!A487</f>
        <v>0</v>
      </c>
      <c r="B485" s="28">
        <f>'Merytoryczna-TU WPIS DANE'!B487</f>
        <v>0</v>
      </c>
      <c r="C485" s="12">
        <f>'Merytoryczna-TU WPIS DANE'!C487</f>
        <v>0</v>
      </c>
      <c r="D485" s="12">
        <f>'Merytoryczna-TU WPIS DANE'!D487</f>
        <v>0</v>
      </c>
      <c r="E485" s="12">
        <f>'Merytoryczna-TU WPIS DANE'!E487</f>
        <v>0</v>
      </c>
      <c r="F485" s="12">
        <f>'Merytoryczna-TU WPIS DANE'!F487</f>
        <v>0</v>
      </c>
      <c r="G485" s="13">
        <f>'Merytoryczna-TU WPIS DANE'!U487</f>
        <v>0</v>
      </c>
      <c r="H485" s="37">
        <f>'Merytoryczna-TU WPIS DANE'!H487</f>
        <v>0</v>
      </c>
      <c r="I485" s="12">
        <f>'Merytoryczna-TU WPIS DANE'!I487</f>
        <v>0</v>
      </c>
      <c r="J485" s="7">
        <v>35</v>
      </c>
      <c r="K485" s="18">
        <f t="shared" si="70"/>
        <v>0</v>
      </c>
      <c r="L485" s="25" t="str">
        <f t="shared" si="67"/>
        <v>NIE</v>
      </c>
      <c r="M485" s="26">
        <f t="shared" si="71"/>
        <v>0</v>
      </c>
      <c r="N485" s="9" t="str">
        <f t="shared" si="72"/>
        <v>NIE</v>
      </c>
      <c r="R485" s="15">
        <f t="shared" si="68"/>
        <v>0</v>
      </c>
      <c r="U485" s="17">
        <f t="shared" si="69"/>
        <v>0</v>
      </c>
      <c r="X485" s="159">
        <f t="shared" si="73"/>
        <v>0</v>
      </c>
      <c r="Y485" s="7">
        <f t="shared" si="74"/>
        <v>0</v>
      </c>
      <c r="Z485" s="22">
        <f t="shared" si="75"/>
        <v>10.5</v>
      </c>
    </row>
    <row r="486" spans="1:26" ht="12.75" hidden="1">
      <c r="A486" s="12">
        <f>'Merytoryczna-TU WPIS DANE'!A488</f>
        <v>0</v>
      </c>
      <c r="B486" s="28">
        <f>'Merytoryczna-TU WPIS DANE'!B488</f>
        <v>0</v>
      </c>
      <c r="C486" s="12">
        <f>'Merytoryczna-TU WPIS DANE'!C488</f>
        <v>0</v>
      </c>
      <c r="D486" s="12">
        <f>'Merytoryczna-TU WPIS DANE'!D488</f>
        <v>0</v>
      </c>
      <c r="E486" s="12">
        <f>'Merytoryczna-TU WPIS DANE'!E488</f>
        <v>0</v>
      </c>
      <c r="F486" s="12">
        <f>'Merytoryczna-TU WPIS DANE'!F488</f>
        <v>0</v>
      </c>
      <c r="G486" s="13">
        <f>'Merytoryczna-TU WPIS DANE'!U488</f>
        <v>0</v>
      </c>
      <c r="H486" s="37">
        <f>'Merytoryczna-TU WPIS DANE'!H488</f>
        <v>0</v>
      </c>
      <c r="I486" s="12">
        <f>'Merytoryczna-TU WPIS DANE'!I488</f>
        <v>0</v>
      </c>
      <c r="J486" s="7">
        <v>35</v>
      </c>
      <c r="K486" s="18">
        <f t="shared" si="70"/>
        <v>0</v>
      </c>
      <c r="L486" s="25" t="str">
        <f t="shared" si="67"/>
        <v>NIE</v>
      </c>
      <c r="M486" s="26">
        <f t="shared" si="71"/>
        <v>0</v>
      </c>
      <c r="N486" s="9" t="str">
        <f t="shared" si="72"/>
        <v>NIE</v>
      </c>
      <c r="R486" s="15">
        <f t="shared" si="68"/>
        <v>0</v>
      </c>
      <c r="U486" s="17">
        <f t="shared" si="69"/>
        <v>0</v>
      </c>
      <c r="X486" s="159">
        <f t="shared" si="73"/>
        <v>0</v>
      </c>
      <c r="Y486" s="7">
        <f t="shared" si="74"/>
        <v>0</v>
      </c>
      <c r="Z486" s="22">
        <f t="shared" si="75"/>
        <v>10.5</v>
      </c>
    </row>
    <row r="487" spans="1:26" ht="12.75" hidden="1">
      <c r="A487" s="12">
        <f>'Merytoryczna-TU WPIS DANE'!A489</f>
        <v>0</v>
      </c>
      <c r="B487" s="28">
        <f>'Merytoryczna-TU WPIS DANE'!B489</f>
        <v>0</v>
      </c>
      <c r="C487" s="12">
        <f>'Merytoryczna-TU WPIS DANE'!C489</f>
        <v>0</v>
      </c>
      <c r="D487" s="12">
        <f>'Merytoryczna-TU WPIS DANE'!D489</f>
        <v>0</v>
      </c>
      <c r="E487" s="12">
        <f>'Merytoryczna-TU WPIS DANE'!E489</f>
        <v>0</v>
      </c>
      <c r="F487" s="12">
        <f>'Merytoryczna-TU WPIS DANE'!F489</f>
        <v>0</v>
      </c>
      <c r="G487" s="13">
        <f>'Merytoryczna-TU WPIS DANE'!U489</f>
        <v>0</v>
      </c>
      <c r="H487" s="37">
        <f>'Merytoryczna-TU WPIS DANE'!H489</f>
        <v>0</v>
      </c>
      <c r="I487" s="12">
        <f>'Merytoryczna-TU WPIS DANE'!I489</f>
        <v>0</v>
      </c>
      <c r="J487" s="7">
        <v>35</v>
      </c>
      <c r="K487" s="18">
        <f t="shared" si="70"/>
        <v>0</v>
      </c>
      <c r="L487" s="25" t="str">
        <f t="shared" si="67"/>
        <v>NIE</v>
      </c>
      <c r="M487" s="26">
        <f t="shared" si="71"/>
        <v>0</v>
      </c>
      <c r="N487" s="9" t="str">
        <f t="shared" si="72"/>
        <v>NIE</v>
      </c>
      <c r="R487" s="15">
        <f t="shared" si="68"/>
        <v>0</v>
      </c>
      <c r="U487" s="17">
        <f t="shared" si="69"/>
        <v>0</v>
      </c>
      <c r="X487" s="159">
        <f t="shared" si="73"/>
        <v>0</v>
      </c>
      <c r="Y487" s="7">
        <f t="shared" si="74"/>
        <v>0</v>
      </c>
      <c r="Z487" s="22">
        <f t="shared" si="75"/>
        <v>10.5</v>
      </c>
    </row>
    <row r="488" spans="1:26" ht="12.75" hidden="1">
      <c r="A488" s="12">
        <f>'Merytoryczna-TU WPIS DANE'!A490</f>
        <v>0</v>
      </c>
      <c r="B488" s="28">
        <f>'Merytoryczna-TU WPIS DANE'!B490</f>
        <v>0</v>
      </c>
      <c r="C488" s="12">
        <f>'Merytoryczna-TU WPIS DANE'!C490</f>
        <v>0</v>
      </c>
      <c r="D488" s="12">
        <f>'Merytoryczna-TU WPIS DANE'!D490</f>
        <v>0</v>
      </c>
      <c r="E488" s="12">
        <f>'Merytoryczna-TU WPIS DANE'!E490</f>
        <v>0</v>
      </c>
      <c r="F488" s="12">
        <f>'Merytoryczna-TU WPIS DANE'!F490</f>
        <v>0</v>
      </c>
      <c r="G488" s="13">
        <f>'Merytoryczna-TU WPIS DANE'!U490</f>
        <v>0</v>
      </c>
      <c r="H488" s="37">
        <f>'Merytoryczna-TU WPIS DANE'!H490</f>
        <v>0</v>
      </c>
      <c r="I488" s="12">
        <f>'Merytoryczna-TU WPIS DANE'!I490</f>
        <v>0</v>
      </c>
      <c r="J488" s="7">
        <v>35</v>
      </c>
      <c r="K488" s="18">
        <f t="shared" si="70"/>
        <v>0</v>
      </c>
      <c r="L488" s="25" t="str">
        <f t="shared" si="67"/>
        <v>NIE</v>
      </c>
      <c r="M488" s="26">
        <f t="shared" si="71"/>
        <v>0</v>
      </c>
      <c r="N488" s="9" t="str">
        <f t="shared" si="72"/>
        <v>NIE</v>
      </c>
      <c r="R488" s="15">
        <f t="shared" si="68"/>
        <v>0</v>
      </c>
      <c r="U488" s="17">
        <f t="shared" si="69"/>
        <v>0</v>
      </c>
      <c r="X488" s="159">
        <f t="shared" si="73"/>
        <v>0</v>
      </c>
      <c r="Y488" s="7">
        <f t="shared" si="74"/>
        <v>0</v>
      </c>
      <c r="Z488" s="22">
        <f t="shared" si="75"/>
        <v>10.5</v>
      </c>
    </row>
    <row r="489" spans="1:26" ht="12.75" hidden="1">
      <c r="A489" s="12">
        <f>'Merytoryczna-TU WPIS DANE'!A491</f>
        <v>0</v>
      </c>
      <c r="B489" s="28">
        <f>'Merytoryczna-TU WPIS DANE'!B491</f>
        <v>0</v>
      </c>
      <c r="C489" s="12">
        <f>'Merytoryczna-TU WPIS DANE'!C491</f>
        <v>0</v>
      </c>
      <c r="D489" s="12">
        <f>'Merytoryczna-TU WPIS DANE'!D491</f>
        <v>0</v>
      </c>
      <c r="E489" s="12">
        <f>'Merytoryczna-TU WPIS DANE'!E491</f>
        <v>0</v>
      </c>
      <c r="F489" s="12">
        <f>'Merytoryczna-TU WPIS DANE'!F491</f>
        <v>0</v>
      </c>
      <c r="G489" s="13">
        <f>'Merytoryczna-TU WPIS DANE'!U491</f>
        <v>0</v>
      </c>
      <c r="H489" s="37">
        <f>'Merytoryczna-TU WPIS DANE'!H491</f>
        <v>0</v>
      </c>
      <c r="I489" s="12">
        <f>'Merytoryczna-TU WPIS DANE'!I491</f>
        <v>0</v>
      </c>
      <c r="J489" s="7">
        <v>35</v>
      </c>
      <c r="K489" s="18">
        <f t="shared" si="70"/>
        <v>0</v>
      </c>
      <c r="L489" s="25" t="str">
        <f t="shared" si="67"/>
        <v>NIE</v>
      </c>
      <c r="M489" s="26">
        <f t="shared" si="71"/>
        <v>0</v>
      </c>
      <c r="N489" s="9" t="str">
        <f t="shared" si="72"/>
        <v>NIE</v>
      </c>
      <c r="R489" s="15">
        <f t="shared" si="68"/>
        <v>0</v>
      </c>
      <c r="U489" s="17">
        <f t="shared" si="69"/>
        <v>0</v>
      </c>
      <c r="X489" s="159">
        <f t="shared" si="73"/>
        <v>0</v>
      </c>
      <c r="Y489" s="7">
        <f t="shared" si="74"/>
        <v>0</v>
      </c>
      <c r="Z489" s="22">
        <f t="shared" si="75"/>
        <v>10.5</v>
      </c>
    </row>
    <row r="490" spans="1:26" ht="12.75" hidden="1">
      <c r="A490" s="12">
        <f>'Merytoryczna-TU WPIS DANE'!A492</f>
        <v>0</v>
      </c>
      <c r="B490" s="28">
        <f>'Merytoryczna-TU WPIS DANE'!B492</f>
        <v>0</v>
      </c>
      <c r="C490" s="12">
        <f>'Merytoryczna-TU WPIS DANE'!C492</f>
        <v>0</v>
      </c>
      <c r="D490" s="12">
        <f>'Merytoryczna-TU WPIS DANE'!D492</f>
        <v>0</v>
      </c>
      <c r="E490" s="12">
        <f>'Merytoryczna-TU WPIS DANE'!E492</f>
        <v>0</v>
      </c>
      <c r="F490" s="12">
        <f>'Merytoryczna-TU WPIS DANE'!F492</f>
        <v>0</v>
      </c>
      <c r="G490" s="13">
        <f>'Merytoryczna-TU WPIS DANE'!U492</f>
        <v>0</v>
      </c>
      <c r="H490" s="37">
        <f>'Merytoryczna-TU WPIS DANE'!H492</f>
        <v>0</v>
      </c>
      <c r="I490" s="12">
        <f>'Merytoryczna-TU WPIS DANE'!I492</f>
        <v>0</v>
      </c>
      <c r="J490" s="7">
        <v>35</v>
      </c>
      <c r="K490" s="18">
        <f t="shared" si="70"/>
        <v>0</v>
      </c>
      <c r="L490" s="25" t="str">
        <f t="shared" si="67"/>
        <v>NIE</v>
      </c>
      <c r="M490" s="26">
        <f t="shared" si="71"/>
        <v>0</v>
      </c>
      <c r="N490" s="9" t="str">
        <f t="shared" si="72"/>
        <v>NIE</v>
      </c>
      <c r="R490" s="15">
        <f t="shared" si="68"/>
        <v>0</v>
      </c>
      <c r="U490" s="17">
        <f t="shared" si="69"/>
        <v>0</v>
      </c>
      <c r="X490" s="159">
        <f t="shared" si="73"/>
        <v>0</v>
      </c>
      <c r="Y490" s="7">
        <f t="shared" si="74"/>
        <v>0</v>
      </c>
      <c r="Z490" s="22">
        <f t="shared" si="75"/>
        <v>10.5</v>
      </c>
    </row>
    <row r="491" spans="1:26" ht="12.75" hidden="1">
      <c r="A491" s="12">
        <f>'Merytoryczna-TU WPIS DANE'!A493</f>
        <v>0</v>
      </c>
      <c r="B491" s="28">
        <f>'Merytoryczna-TU WPIS DANE'!B493</f>
        <v>0</v>
      </c>
      <c r="C491" s="12">
        <f>'Merytoryczna-TU WPIS DANE'!C493</f>
        <v>0</v>
      </c>
      <c r="D491" s="12">
        <f>'Merytoryczna-TU WPIS DANE'!D493</f>
        <v>0</v>
      </c>
      <c r="E491" s="12">
        <f>'Merytoryczna-TU WPIS DANE'!E493</f>
        <v>0</v>
      </c>
      <c r="F491" s="12">
        <f>'Merytoryczna-TU WPIS DANE'!F493</f>
        <v>0</v>
      </c>
      <c r="G491" s="13">
        <f>'Merytoryczna-TU WPIS DANE'!U493</f>
        <v>0</v>
      </c>
      <c r="H491" s="37">
        <f>'Merytoryczna-TU WPIS DANE'!H493</f>
        <v>0</v>
      </c>
      <c r="I491" s="12">
        <f>'Merytoryczna-TU WPIS DANE'!I493</f>
        <v>0</v>
      </c>
      <c r="J491" s="7">
        <v>35</v>
      </c>
      <c r="K491" s="18">
        <f t="shared" si="70"/>
        <v>0</v>
      </c>
      <c r="L491" s="25" t="str">
        <f t="shared" si="67"/>
        <v>NIE</v>
      </c>
      <c r="M491" s="26">
        <f t="shared" si="71"/>
        <v>0</v>
      </c>
      <c r="N491" s="9" t="str">
        <f t="shared" si="72"/>
        <v>NIE</v>
      </c>
      <c r="R491" s="15">
        <f t="shared" si="68"/>
        <v>0</v>
      </c>
      <c r="U491" s="17">
        <f t="shared" si="69"/>
        <v>0</v>
      </c>
      <c r="X491" s="159">
        <f t="shared" si="73"/>
        <v>0</v>
      </c>
      <c r="Y491" s="7">
        <f t="shared" si="74"/>
        <v>0</v>
      </c>
      <c r="Z491" s="22">
        <f t="shared" si="75"/>
        <v>10.5</v>
      </c>
    </row>
    <row r="492" spans="1:26" ht="12.75" hidden="1">
      <c r="A492" s="12">
        <f>'Merytoryczna-TU WPIS DANE'!A494</f>
        <v>0</v>
      </c>
      <c r="B492" s="28">
        <f>'Merytoryczna-TU WPIS DANE'!B494</f>
        <v>0</v>
      </c>
      <c r="C492" s="12">
        <f>'Merytoryczna-TU WPIS DANE'!C494</f>
        <v>0</v>
      </c>
      <c r="D492" s="12">
        <f>'Merytoryczna-TU WPIS DANE'!D494</f>
        <v>0</v>
      </c>
      <c r="E492" s="12">
        <f>'Merytoryczna-TU WPIS DANE'!E494</f>
        <v>0</v>
      </c>
      <c r="F492" s="12">
        <f>'Merytoryczna-TU WPIS DANE'!F494</f>
        <v>0</v>
      </c>
      <c r="G492" s="13">
        <f>'Merytoryczna-TU WPIS DANE'!U494</f>
        <v>0</v>
      </c>
      <c r="H492" s="37">
        <f>'Merytoryczna-TU WPIS DANE'!H494</f>
        <v>0</v>
      </c>
      <c r="I492" s="12">
        <f>'Merytoryczna-TU WPIS DANE'!I494</f>
        <v>0</v>
      </c>
      <c r="J492" s="7">
        <v>35</v>
      </c>
      <c r="K492" s="18">
        <f t="shared" si="70"/>
        <v>0</v>
      </c>
      <c r="L492" s="25" t="str">
        <f t="shared" si="67"/>
        <v>NIE</v>
      </c>
      <c r="M492" s="26">
        <f t="shared" si="71"/>
        <v>0</v>
      </c>
      <c r="N492" s="9" t="str">
        <f t="shared" si="72"/>
        <v>NIE</v>
      </c>
      <c r="R492" s="15">
        <f t="shared" si="68"/>
        <v>0</v>
      </c>
      <c r="U492" s="17">
        <f t="shared" si="69"/>
        <v>0</v>
      </c>
      <c r="X492" s="159">
        <f t="shared" si="73"/>
        <v>0</v>
      </c>
      <c r="Y492" s="7">
        <f t="shared" si="74"/>
        <v>0</v>
      </c>
      <c r="Z492" s="22">
        <f t="shared" si="75"/>
        <v>10.5</v>
      </c>
    </row>
    <row r="493" spans="1:26" ht="12.75" hidden="1">
      <c r="A493" s="12">
        <f>'Merytoryczna-TU WPIS DANE'!A495</f>
        <v>0</v>
      </c>
      <c r="B493" s="28">
        <f>'Merytoryczna-TU WPIS DANE'!B495</f>
        <v>0</v>
      </c>
      <c r="C493" s="12">
        <f>'Merytoryczna-TU WPIS DANE'!C495</f>
        <v>0</v>
      </c>
      <c r="D493" s="12">
        <f>'Merytoryczna-TU WPIS DANE'!D495</f>
        <v>0</v>
      </c>
      <c r="E493" s="12">
        <f>'Merytoryczna-TU WPIS DANE'!E495</f>
        <v>0</v>
      </c>
      <c r="F493" s="12">
        <f>'Merytoryczna-TU WPIS DANE'!F495</f>
        <v>0</v>
      </c>
      <c r="G493" s="13">
        <f>'Merytoryczna-TU WPIS DANE'!U495</f>
        <v>0</v>
      </c>
      <c r="H493" s="37">
        <f>'Merytoryczna-TU WPIS DANE'!H495</f>
        <v>0</v>
      </c>
      <c r="I493" s="12">
        <f>'Merytoryczna-TU WPIS DANE'!I495</f>
        <v>0</v>
      </c>
      <c r="J493" s="7">
        <v>35</v>
      </c>
      <c r="K493" s="18">
        <f t="shared" si="70"/>
        <v>0</v>
      </c>
      <c r="L493" s="25" t="str">
        <f t="shared" si="67"/>
        <v>NIE</v>
      </c>
      <c r="M493" s="26">
        <f t="shared" si="71"/>
        <v>0</v>
      </c>
      <c r="N493" s="9" t="str">
        <f t="shared" si="72"/>
        <v>NIE</v>
      </c>
      <c r="R493" s="15">
        <f t="shared" si="68"/>
        <v>0</v>
      </c>
      <c r="U493" s="17">
        <f t="shared" si="69"/>
        <v>0</v>
      </c>
      <c r="X493" s="159">
        <f t="shared" si="73"/>
        <v>0</v>
      </c>
      <c r="Y493" s="7">
        <f t="shared" si="74"/>
        <v>0</v>
      </c>
      <c r="Z493" s="22">
        <f t="shared" si="75"/>
        <v>10.5</v>
      </c>
    </row>
    <row r="494" spans="1:26" ht="12.75" hidden="1">
      <c r="A494" s="12">
        <f>'Merytoryczna-TU WPIS DANE'!A496</f>
        <v>0</v>
      </c>
      <c r="B494" s="28">
        <f>'Merytoryczna-TU WPIS DANE'!B496</f>
        <v>0</v>
      </c>
      <c r="C494" s="12">
        <f>'Merytoryczna-TU WPIS DANE'!C496</f>
        <v>0</v>
      </c>
      <c r="D494" s="12">
        <f>'Merytoryczna-TU WPIS DANE'!D496</f>
        <v>0</v>
      </c>
      <c r="E494" s="12">
        <f>'Merytoryczna-TU WPIS DANE'!E496</f>
        <v>0</v>
      </c>
      <c r="F494" s="12">
        <f>'Merytoryczna-TU WPIS DANE'!F496</f>
        <v>0</v>
      </c>
      <c r="G494" s="13">
        <f>'Merytoryczna-TU WPIS DANE'!U496</f>
        <v>0</v>
      </c>
      <c r="H494" s="37">
        <f>'Merytoryczna-TU WPIS DANE'!H496</f>
        <v>0</v>
      </c>
      <c r="I494" s="12">
        <f>'Merytoryczna-TU WPIS DANE'!I496</f>
        <v>0</v>
      </c>
      <c r="J494" s="7">
        <v>35</v>
      </c>
      <c r="K494" s="18">
        <f t="shared" si="70"/>
        <v>0</v>
      </c>
      <c r="L494" s="25" t="str">
        <f t="shared" si="67"/>
        <v>NIE</v>
      </c>
      <c r="M494" s="26">
        <f t="shared" si="71"/>
        <v>0</v>
      </c>
      <c r="N494" s="9" t="str">
        <f t="shared" si="72"/>
        <v>NIE</v>
      </c>
      <c r="R494" s="15">
        <f t="shared" si="68"/>
        <v>0</v>
      </c>
      <c r="U494" s="17">
        <f t="shared" si="69"/>
        <v>0</v>
      </c>
      <c r="X494" s="159">
        <f t="shared" si="73"/>
        <v>0</v>
      </c>
      <c r="Y494" s="7">
        <f t="shared" si="74"/>
        <v>0</v>
      </c>
      <c r="Z494" s="22">
        <f t="shared" si="75"/>
        <v>10.5</v>
      </c>
    </row>
    <row r="495" spans="1:26" ht="12.75" hidden="1">
      <c r="A495" s="12">
        <f>'Merytoryczna-TU WPIS DANE'!A497</f>
        <v>0</v>
      </c>
      <c r="B495" s="28">
        <f>'Merytoryczna-TU WPIS DANE'!B497</f>
        <v>0</v>
      </c>
      <c r="C495" s="12">
        <f>'Merytoryczna-TU WPIS DANE'!C497</f>
        <v>0</v>
      </c>
      <c r="D495" s="12">
        <f>'Merytoryczna-TU WPIS DANE'!D497</f>
        <v>0</v>
      </c>
      <c r="E495" s="12">
        <f>'Merytoryczna-TU WPIS DANE'!E497</f>
        <v>0</v>
      </c>
      <c r="F495" s="12">
        <f>'Merytoryczna-TU WPIS DANE'!F497</f>
        <v>0</v>
      </c>
      <c r="G495" s="13">
        <f>'Merytoryczna-TU WPIS DANE'!U497</f>
        <v>0</v>
      </c>
      <c r="H495" s="37">
        <f>'Merytoryczna-TU WPIS DANE'!H497</f>
        <v>0</v>
      </c>
      <c r="I495" s="12">
        <f>'Merytoryczna-TU WPIS DANE'!I497</f>
        <v>0</v>
      </c>
      <c r="J495" s="7">
        <v>35</v>
      </c>
      <c r="K495" s="18">
        <f t="shared" si="70"/>
        <v>0</v>
      </c>
      <c r="L495" s="25" t="str">
        <f t="shared" si="67"/>
        <v>NIE</v>
      </c>
      <c r="M495" s="26">
        <f t="shared" si="71"/>
        <v>0</v>
      </c>
      <c r="N495" s="9" t="str">
        <f t="shared" si="72"/>
        <v>NIE</v>
      </c>
      <c r="R495" s="15">
        <f t="shared" si="68"/>
        <v>0</v>
      </c>
      <c r="U495" s="17">
        <f t="shared" si="69"/>
        <v>0</v>
      </c>
      <c r="X495" s="159">
        <f t="shared" si="73"/>
        <v>0</v>
      </c>
      <c r="Y495" s="7">
        <f t="shared" si="74"/>
        <v>0</v>
      </c>
      <c r="Z495" s="22">
        <f t="shared" si="75"/>
        <v>10.5</v>
      </c>
    </row>
    <row r="496" spans="1:26" ht="12.75" hidden="1">
      <c r="A496" s="12">
        <f>'Merytoryczna-TU WPIS DANE'!A498</f>
        <v>0</v>
      </c>
      <c r="B496" s="28">
        <f>'Merytoryczna-TU WPIS DANE'!B498</f>
        <v>0</v>
      </c>
      <c r="C496" s="12">
        <f>'Merytoryczna-TU WPIS DANE'!C498</f>
        <v>0</v>
      </c>
      <c r="D496" s="12">
        <f>'Merytoryczna-TU WPIS DANE'!D498</f>
        <v>0</v>
      </c>
      <c r="E496" s="12">
        <f>'Merytoryczna-TU WPIS DANE'!E498</f>
        <v>0</v>
      </c>
      <c r="F496" s="12">
        <f>'Merytoryczna-TU WPIS DANE'!F498</f>
        <v>0</v>
      </c>
      <c r="G496" s="13">
        <f>'Merytoryczna-TU WPIS DANE'!U498</f>
        <v>0</v>
      </c>
      <c r="H496" s="37">
        <f>'Merytoryczna-TU WPIS DANE'!H498</f>
        <v>0</v>
      </c>
      <c r="I496" s="12">
        <f>'Merytoryczna-TU WPIS DANE'!I498</f>
        <v>0</v>
      </c>
      <c r="J496" s="7">
        <v>35</v>
      </c>
      <c r="K496" s="18">
        <f t="shared" si="70"/>
        <v>0</v>
      </c>
      <c r="L496" s="25" t="str">
        <f t="shared" si="67"/>
        <v>NIE</v>
      </c>
      <c r="M496" s="26">
        <f t="shared" si="71"/>
        <v>0</v>
      </c>
      <c r="N496" s="9" t="str">
        <f t="shared" si="72"/>
        <v>NIE</v>
      </c>
      <c r="R496" s="15">
        <f t="shared" si="68"/>
        <v>0</v>
      </c>
      <c r="U496" s="17">
        <f t="shared" si="69"/>
        <v>0</v>
      </c>
      <c r="X496" s="159">
        <f t="shared" si="73"/>
        <v>0</v>
      </c>
      <c r="Y496" s="7">
        <f t="shared" si="74"/>
        <v>0</v>
      </c>
      <c r="Z496" s="22">
        <f t="shared" si="75"/>
        <v>10.5</v>
      </c>
    </row>
    <row r="497" spans="1:26" ht="12.75" hidden="1">
      <c r="A497" s="12">
        <f>'Merytoryczna-TU WPIS DANE'!A499</f>
        <v>0</v>
      </c>
      <c r="B497" s="28">
        <f>'Merytoryczna-TU WPIS DANE'!B499</f>
        <v>0</v>
      </c>
      <c r="C497" s="12">
        <f>'Merytoryczna-TU WPIS DANE'!C499</f>
        <v>0</v>
      </c>
      <c r="D497" s="12">
        <f>'Merytoryczna-TU WPIS DANE'!D499</f>
        <v>0</v>
      </c>
      <c r="E497" s="12">
        <f>'Merytoryczna-TU WPIS DANE'!E499</f>
        <v>0</v>
      </c>
      <c r="F497" s="12">
        <f>'Merytoryczna-TU WPIS DANE'!F499</f>
        <v>0</v>
      </c>
      <c r="G497" s="13">
        <f>'Merytoryczna-TU WPIS DANE'!U499</f>
        <v>0</v>
      </c>
      <c r="H497" s="37">
        <f>'Merytoryczna-TU WPIS DANE'!H499</f>
        <v>0</v>
      </c>
      <c r="I497" s="12">
        <f>'Merytoryczna-TU WPIS DANE'!I499</f>
        <v>0</v>
      </c>
      <c r="J497" s="7">
        <v>35</v>
      </c>
      <c r="K497" s="18">
        <f t="shared" si="70"/>
        <v>0</v>
      </c>
      <c r="L497" s="25" t="str">
        <f t="shared" si="67"/>
        <v>NIE</v>
      </c>
      <c r="M497" s="26">
        <f t="shared" si="71"/>
        <v>0</v>
      </c>
      <c r="N497" s="9" t="str">
        <f t="shared" si="72"/>
        <v>NIE</v>
      </c>
      <c r="R497" s="15">
        <f t="shared" si="68"/>
        <v>0</v>
      </c>
      <c r="U497" s="17">
        <f t="shared" si="69"/>
        <v>0</v>
      </c>
      <c r="X497" s="159">
        <f t="shared" si="73"/>
        <v>0</v>
      </c>
      <c r="Y497" s="7">
        <f t="shared" si="74"/>
        <v>0</v>
      </c>
      <c r="Z497" s="22">
        <f t="shared" si="75"/>
        <v>10.5</v>
      </c>
    </row>
    <row r="498" spans="1:26" ht="12.75" hidden="1">
      <c r="A498" s="12">
        <f>'Merytoryczna-TU WPIS DANE'!A500</f>
        <v>0</v>
      </c>
      <c r="B498" s="28">
        <f>'Merytoryczna-TU WPIS DANE'!B500</f>
        <v>0</v>
      </c>
      <c r="C498" s="12">
        <f>'Merytoryczna-TU WPIS DANE'!C500</f>
        <v>0</v>
      </c>
      <c r="D498" s="12">
        <f>'Merytoryczna-TU WPIS DANE'!D500</f>
        <v>0</v>
      </c>
      <c r="E498" s="12">
        <f>'Merytoryczna-TU WPIS DANE'!E500</f>
        <v>0</v>
      </c>
      <c r="F498" s="12">
        <f>'Merytoryczna-TU WPIS DANE'!F500</f>
        <v>0</v>
      </c>
      <c r="G498" s="13">
        <f>'Merytoryczna-TU WPIS DANE'!U500</f>
        <v>0</v>
      </c>
      <c r="H498" s="37">
        <f>'Merytoryczna-TU WPIS DANE'!H500</f>
        <v>0</v>
      </c>
      <c r="I498" s="12">
        <f>'Merytoryczna-TU WPIS DANE'!I500</f>
        <v>0</v>
      </c>
      <c r="J498" s="7">
        <v>35</v>
      </c>
      <c r="K498" s="18">
        <f t="shared" si="70"/>
        <v>0</v>
      </c>
      <c r="L498" s="25" t="str">
        <f t="shared" si="67"/>
        <v>NIE</v>
      </c>
      <c r="M498" s="26">
        <f t="shared" si="71"/>
        <v>0</v>
      </c>
      <c r="N498" s="9" t="str">
        <f t="shared" si="72"/>
        <v>NIE</v>
      </c>
      <c r="R498" s="15">
        <f t="shared" si="68"/>
        <v>0</v>
      </c>
      <c r="U498" s="17">
        <f t="shared" si="69"/>
        <v>0</v>
      </c>
      <c r="X498" s="159">
        <f t="shared" si="73"/>
        <v>0</v>
      </c>
      <c r="Y498" s="7">
        <f t="shared" si="74"/>
        <v>0</v>
      </c>
      <c r="Z498" s="22">
        <f t="shared" si="75"/>
        <v>10.5</v>
      </c>
    </row>
    <row r="499" spans="1:26" ht="12.75" hidden="1">
      <c r="A499" s="12">
        <f>'Merytoryczna-TU WPIS DANE'!A501</f>
        <v>0</v>
      </c>
      <c r="B499" s="28">
        <f>'Merytoryczna-TU WPIS DANE'!B501</f>
        <v>0</v>
      </c>
      <c r="C499" s="12">
        <f>'Merytoryczna-TU WPIS DANE'!C501</f>
        <v>0</v>
      </c>
      <c r="D499" s="12">
        <f>'Merytoryczna-TU WPIS DANE'!D501</f>
        <v>0</v>
      </c>
      <c r="E499" s="12">
        <f>'Merytoryczna-TU WPIS DANE'!E501</f>
        <v>0</v>
      </c>
      <c r="F499" s="12">
        <f>'Merytoryczna-TU WPIS DANE'!F501</f>
        <v>0</v>
      </c>
      <c r="G499" s="13">
        <f>'Merytoryczna-TU WPIS DANE'!U501</f>
        <v>0</v>
      </c>
      <c r="H499" s="37">
        <f>'Merytoryczna-TU WPIS DANE'!H501</f>
        <v>0</v>
      </c>
      <c r="I499" s="12">
        <f>'Merytoryczna-TU WPIS DANE'!I501</f>
        <v>0</v>
      </c>
      <c r="J499" s="7">
        <v>35</v>
      </c>
      <c r="K499" s="18">
        <f t="shared" si="70"/>
        <v>0</v>
      </c>
      <c r="L499" s="25" t="str">
        <f t="shared" si="67"/>
        <v>NIE</v>
      </c>
      <c r="M499" s="26">
        <f t="shared" si="71"/>
        <v>0</v>
      </c>
      <c r="N499" s="9" t="str">
        <f t="shared" si="72"/>
        <v>NIE</v>
      </c>
      <c r="R499" s="15">
        <f t="shared" si="68"/>
        <v>0</v>
      </c>
      <c r="U499" s="17">
        <f t="shared" si="69"/>
        <v>0</v>
      </c>
      <c r="X499" s="159">
        <f t="shared" si="73"/>
        <v>0</v>
      </c>
      <c r="Y499" s="7">
        <f t="shared" si="74"/>
        <v>0</v>
      </c>
      <c r="Z499" s="22">
        <f t="shared" si="75"/>
        <v>10.5</v>
      </c>
    </row>
    <row r="500" spans="1:26" ht="12.75" hidden="1">
      <c r="A500" s="12">
        <f>'Merytoryczna-TU WPIS DANE'!A502</f>
        <v>0</v>
      </c>
      <c r="B500" s="28">
        <f>'Merytoryczna-TU WPIS DANE'!B502</f>
        <v>0</v>
      </c>
      <c r="C500" s="12">
        <f>'Merytoryczna-TU WPIS DANE'!C502</f>
        <v>0</v>
      </c>
      <c r="D500" s="12">
        <f>'Merytoryczna-TU WPIS DANE'!D502</f>
        <v>0</v>
      </c>
      <c r="E500" s="12">
        <f>'Merytoryczna-TU WPIS DANE'!E502</f>
        <v>0</v>
      </c>
      <c r="F500" s="12">
        <f>'Merytoryczna-TU WPIS DANE'!F502</f>
        <v>0</v>
      </c>
      <c r="G500" s="13">
        <f>'Merytoryczna-TU WPIS DANE'!U502</f>
        <v>0</v>
      </c>
      <c r="H500" s="37">
        <f>'Merytoryczna-TU WPIS DANE'!H502</f>
        <v>0</v>
      </c>
      <c r="I500" s="12">
        <f>'Merytoryczna-TU WPIS DANE'!I502</f>
        <v>0</v>
      </c>
      <c r="J500" s="7">
        <v>35</v>
      </c>
      <c r="K500" s="18">
        <f t="shared" si="70"/>
        <v>0</v>
      </c>
      <c r="L500" s="25" t="str">
        <f t="shared" si="67"/>
        <v>NIE</v>
      </c>
      <c r="M500" s="26">
        <f t="shared" si="71"/>
        <v>0</v>
      </c>
      <c r="N500" s="9" t="str">
        <f t="shared" si="72"/>
        <v>NIE</v>
      </c>
      <c r="R500" s="15">
        <f t="shared" si="68"/>
        <v>0</v>
      </c>
      <c r="U500" s="17">
        <f t="shared" si="69"/>
        <v>0</v>
      </c>
      <c r="X500" s="159">
        <f t="shared" si="73"/>
        <v>0</v>
      </c>
      <c r="Y500" s="7">
        <f t="shared" si="74"/>
        <v>0</v>
      </c>
      <c r="Z500" s="22">
        <f t="shared" si="75"/>
        <v>10.5</v>
      </c>
    </row>
    <row r="501" spans="1:26" ht="12.75" hidden="1">
      <c r="A501" s="12">
        <f>'Merytoryczna-TU WPIS DANE'!A503</f>
        <v>0</v>
      </c>
      <c r="B501" s="28">
        <f>'Merytoryczna-TU WPIS DANE'!B503</f>
        <v>0</v>
      </c>
      <c r="C501" s="12">
        <f>'Merytoryczna-TU WPIS DANE'!C503</f>
        <v>0</v>
      </c>
      <c r="D501" s="12">
        <f>'Merytoryczna-TU WPIS DANE'!D503</f>
        <v>0</v>
      </c>
      <c r="E501" s="12">
        <f>'Merytoryczna-TU WPIS DANE'!E503</f>
        <v>0</v>
      </c>
      <c r="F501" s="12">
        <f>'Merytoryczna-TU WPIS DANE'!F503</f>
        <v>0</v>
      </c>
      <c r="G501" s="13">
        <f>'Merytoryczna-TU WPIS DANE'!U503</f>
        <v>0</v>
      </c>
      <c r="H501" s="37">
        <f>'Merytoryczna-TU WPIS DANE'!H503</f>
        <v>0</v>
      </c>
      <c r="I501" s="12">
        <f>'Merytoryczna-TU WPIS DANE'!I503</f>
        <v>0</v>
      </c>
      <c r="J501" s="7">
        <v>35</v>
      </c>
      <c r="K501" s="18">
        <f t="shared" si="70"/>
        <v>0</v>
      </c>
      <c r="L501" s="25" t="str">
        <f t="shared" si="67"/>
        <v>NIE</v>
      </c>
      <c r="M501" s="26">
        <f t="shared" si="71"/>
        <v>0</v>
      </c>
      <c r="N501" s="9" t="str">
        <f t="shared" si="72"/>
        <v>NIE</v>
      </c>
      <c r="R501" s="15">
        <f t="shared" si="68"/>
        <v>0</v>
      </c>
      <c r="U501" s="17">
        <f t="shared" si="69"/>
        <v>0</v>
      </c>
      <c r="X501" s="159">
        <f t="shared" si="73"/>
        <v>0</v>
      </c>
      <c r="Y501" s="7">
        <f t="shared" si="74"/>
        <v>0</v>
      </c>
      <c r="Z501" s="22">
        <f t="shared" si="75"/>
        <v>10.5</v>
      </c>
    </row>
    <row r="502" spans="1:26" ht="12.75" hidden="1">
      <c r="A502" s="12">
        <f>'Merytoryczna-TU WPIS DANE'!A504</f>
        <v>0</v>
      </c>
      <c r="B502" s="28">
        <f>'Merytoryczna-TU WPIS DANE'!B504</f>
        <v>0</v>
      </c>
      <c r="C502" s="12">
        <f>'Merytoryczna-TU WPIS DANE'!C504</f>
        <v>0</v>
      </c>
      <c r="D502" s="12">
        <f>'Merytoryczna-TU WPIS DANE'!D504</f>
        <v>0</v>
      </c>
      <c r="E502" s="12">
        <f>'Merytoryczna-TU WPIS DANE'!E504</f>
        <v>0</v>
      </c>
      <c r="F502" s="12">
        <f>'Merytoryczna-TU WPIS DANE'!F504</f>
        <v>0</v>
      </c>
      <c r="G502" s="13">
        <f>'Merytoryczna-TU WPIS DANE'!U504</f>
        <v>0</v>
      </c>
      <c r="H502" s="37">
        <f>'Merytoryczna-TU WPIS DANE'!H504</f>
        <v>0</v>
      </c>
      <c r="I502" s="12">
        <f>'Merytoryczna-TU WPIS DANE'!I504</f>
        <v>0</v>
      </c>
      <c r="J502" s="7">
        <v>35</v>
      </c>
      <c r="K502" s="18">
        <f t="shared" si="70"/>
        <v>0</v>
      </c>
      <c r="L502" s="25" t="str">
        <f t="shared" si="67"/>
        <v>NIE</v>
      </c>
      <c r="M502" s="26">
        <f t="shared" si="71"/>
        <v>0</v>
      </c>
      <c r="N502" s="9" t="str">
        <f t="shared" si="72"/>
        <v>NIE</v>
      </c>
      <c r="R502" s="15">
        <f t="shared" si="68"/>
        <v>0</v>
      </c>
      <c r="U502" s="17">
        <f t="shared" si="69"/>
        <v>0</v>
      </c>
      <c r="X502" s="159">
        <f t="shared" si="73"/>
        <v>0</v>
      </c>
      <c r="Y502" s="7">
        <f t="shared" si="74"/>
        <v>0</v>
      </c>
      <c r="Z502" s="22">
        <f t="shared" si="75"/>
        <v>10.5</v>
      </c>
    </row>
    <row r="503" spans="1:26" ht="12.75" hidden="1">
      <c r="A503" s="12">
        <f>'Merytoryczna-TU WPIS DANE'!A505</f>
        <v>0</v>
      </c>
      <c r="B503" s="28">
        <f>'Merytoryczna-TU WPIS DANE'!B505</f>
        <v>0</v>
      </c>
      <c r="C503" s="12">
        <f>'Merytoryczna-TU WPIS DANE'!C505</f>
        <v>0</v>
      </c>
      <c r="D503" s="12">
        <f>'Merytoryczna-TU WPIS DANE'!D505</f>
        <v>0</v>
      </c>
      <c r="E503" s="12">
        <f>'Merytoryczna-TU WPIS DANE'!E505</f>
        <v>0</v>
      </c>
      <c r="F503" s="12">
        <f>'Merytoryczna-TU WPIS DANE'!F505</f>
        <v>0</v>
      </c>
      <c r="G503" s="13">
        <f>'Merytoryczna-TU WPIS DANE'!U505</f>
        <v>0</v>
      </c>
      <c r="H503" s="37">
        <f>'Merytoryczna-TU WPIS DANE'!H505</f>
        <v>0</v>
      </c>
      <c r="I503" s="12">
        <f>'Merytoryczna-TU WPIS DANE'!I505</f>
        <v>0</v>
      </c>
      <c r="J503" s="7">
        <v>35</v>
      </c>
      <c r="K503" s="18">
        <f t="shared" si="70"/>
        <v>0</v>
      </c>
      <c r="L503" s="25" t="str">
        <f t="shared" si="67"/>
        <v>NIE</v>
      </c>
      <c r="M503" s="26">
        <f t="shared" si="71"/>
        <v>0</v>
      </c>
      <c r="N503" s="9" t="str">
        <f t="shared" si="72"/>
        <v>NIE</v>
      </c>
      <c r="R503" s="15">
        <f t="shared" si="68"/>
        <v>0</v>
      </c>
      <c r="U503" s="17">
        <f t="shared" si="69"/>
        <v>0</v>
      </c>
      <c r="X503" s="159">
        <f t="shared" si="73"/>
        <v>0</v>
      </c>
      <c r="Y503" s="7">
        <f t="shared" si="74"/>
        <v>0</v>
      </c>
      <c r="Z503" s="22">
        <f t="shared" si="75"/>
        <v>10.5</v>
      </c>
    </row>
    <row r="504" spans="1:26" ht="12.75" hidden="1">
      <c r="A504" s="12">
        <f>'Merytoryczna-TU WPIS DANE'!A506</f>
        <v>0</v>
      </c>
      <c r="B504" s="28">
        <f>'Merytoryczna-TU WPIS DANE'!B506</f>
        <v>0</v>
      </c>
      <c r="C504" s="12">
        <f>'Merytoryczna-TU WPIS DANE'!C506</f>
        <v>0</v>
      </c>
      <c r="D504" s="12">
        <f>'Merytoryczna-TU WPIS DANE'!D506</f>
        <v>0</v>
      </c>
      <c r="E504" s="12">
        <f>'Merytoryczna-TU WPIS DANE'!E506</f>
        <v>0</v>
      </c>
      <c r="F504" s="12">
        <f>'Merytoryczna-TU WPIS DANE'!F506</f>
        <v>0</v>
      </c>
      <c r="G504" s="13">
        <f>'Merytoryczna-TU WPIS DANE'!U506</f>
        <v>0</v>
      </c>
      <c r="H504" s="37">
        <f>'Merytoryczna-TU WPIS DANE'!H506</f>
        <v>0</v>
      </c>
      <c r="I504" s="12">
        <f>'Merytoryczna-TU WPIS DANE'!I506</f>
        <v>0</v>
      </c>
      <c r="J504" s="7">
        <v>35</v>
      </c>
      <c r="K504" s="18">
        <f t="shared" si="70"/>
        <v>0</v>
      </c>
      <c r="L504" s="25" t="str">
        <f t="shared" si="67"/>
        <v>NIE</v>
      </c>
      <c r="M504" s="26">
        <f t="shared" si="71"/>
        <v>0</v>
      </c>
      <c r="N504" s="9" t="str">
        <f t="shared" si="72"/>
        <v>NIE</v>
      </c>
      <c r="R504" s="15">
        <f t="shared" si="68"/>
        <v>0</v>
      </c>
      <c r="U504" s="17">
        <f t="shared" si="69"/>
        <v>0</v>
      </c>
      <c r="X504" s="159">
        <f t="shared" si="73"/>
        <v>0</v>
      </c>
      <c r="Y504" s="7">
        <f t="shared" si="74"/>
        <v>0</v>
      </c>
      <c r="Z504" s="22">
        <f t="shared" si="75"/>
        <v>10.5</v>
      </c>
    </row>
    <row r="505" spans="1:26" ht="12.75" hidden="1">
      <c r="A505" s="12">
        <f>'Merytoryczna-TU WPIS DANE'!A507</f>
        <v>0</v>
      </c>
      <c r="B505" s="28">
        <f>'Merytoryczna-TU WPIS DANE'!B507</f>
        <v>0</v>
      </c>
      <c r="C505" s="12">
        <f>'Merytoryczna-TU WPIS DANE'!C507</f>
        <v>0</v>
      </c>
      <c r="D505" s="12">
        <f>'Merytoryczna-TU WPIS DANE'!D507</f>
        <v>0</v>
      </c>
      <c r="E505" s="12">
        <f>'Merytoryczna-TU WPIS DANE'!E507</f>
        <v>0</v>
      </c>
      <c r="F505" s="12">
        <f>'Merytoryczna-TU WPIS DANE'!F507</f>
        <v>0</v>
      </c>
      <c r="G505" s="13">
        <f>'Merytoryczna-TU WPIS DANE'!U507</f>
        <v>0</v>
      </c>
      <c r="H505" s="37">
        <f>'Merytoryczna-TU WPIS DANE'!H507</f>
        <v>0</v>
      </c>
      <c r="I505" s="12">
        <f>'Merytoryczna-TU WPIS DANE'!I507</f>
        <v>0</v>
      </c>
      <c r="J505" s="7">
        <v>35</v>
      </c>
      <c r="K505" s="18">
        <f t="shared" si="70"/>
        <v>0</v>
      </c>
      <c r="L505" s="25" t="str">
        <f t="shared" si="67"/>
        <v>NIE</v>
      </c>
      <c r="M505" s="26">
        <f t="shared" si="71"/>
        <v>0</v>
      </c>
      <c r="N505" s="9" t="str">
        <f t="shared" si="72"/>
        <v>NIE</v>
      </c>
      <c r="R505" s="15">
        <f t="shared" si="68"/>
        <v>0</v>
      </c>
      <c r="U505" s="17">
        <f t="shared" si="69"/>
        <v>0</v>
      </c>
      <c r="X505" s="159">
        <f t="shared" si="73"/>
        <v>0</v>
      </c>
      <c r="Y505" s="7">
        <f t="shared" si="74"/>
        <v>0</v>
      </c>
      <c r="Z505" s="22">
        <f t="shared" si="75"/>
        <v>10.5</v>
      </c>
    </row>
    <row r="506" spans="1:26" ht="12.75" hidden="1">
      <c r="A506" s="12">
        <f>'Merytoryczna-TU WPIS DANE'!A508</f>
        <v>0</v>
      </c>
      <c r="B506" s="28">
        <f>'Merytoryczna-TU WPIS DANE'!B508</f>
        <v>0</v>
      </c>
      <c r="C506" s="12">
        <f>'Merytoryczna-TU WPIS DANE'!C508</f>
        <v>0</v>
      </c>
      <c r="D506" s="12">
        <f>'Merytoryczna-TU WPIS DANE'!D508</f>
        <v>0</v>
      </c>
      <c r="E506" s="12">
        <f>'Merytoryczna-TU WPIS DANE'!E508</f>
        <v>0</v>
      </c>
      <c r="F506" s="12">
        <f>'Merytoryczna-TU WPIS DANE'!F508</f>
        <v>0</v>
      </c>
      <c r="G506" s="13">
        <f>'Merytoryczna-TU WPIS DANE'!U508</f>
        <v>0</v>
      </c>
      <c r="H506" s="37">
        <f>'Merytoryczna-TU WPIS DANE'!H508</f>
        <v>0</v>
      </c>
      <c r="I506" s="12">
        <f>'Merytoryczna-TU WPIS DANE'!I508</f>
        <v>0</v>
      </c>
      <c r="J506" s="7">
        <v>35</v>
      </c>
      <c r="K506" s="18">
        <f t="shared" si="70"/>
        <v>0</v>
      </c>
      <c r="L506" s="25" t="str">
        <f t="shared" si="67"/>
        <v>NIE</v>
      </c>
      <c r="M506" s="26">
        <f t="shared" si="71"/>
        <v>0</v>
      </c>
      <c r="N506" s="9" t="str">
        <f t="shared" si="72"/>
        <v>NIE</v>
      </c>
      <c r="R506" s="15">
        <f t="shared" si="68"/>
        <v>0</v>
      </c>
      <c r="U506" s="17">
        <f t="shared" si="69"/>
        <v>0</v>
      </c>
      <c r="X506" s="159">
        <f t="shared" si="73"/>
        <v>0</v>
      </c>
      <c r="Y506" s="7">
        <f t="shared" si="74"/>
        <v>0</v>
      </c>
      <c r="Z506" s="22">
        <f t="shared" si="75"/>
        <v>10.5</v>
      </c>
    </row>
    <row r="507" spans="1:26" ht="12.75" hidden="1">
      <c r="A507" s="12">
        <f>'Merytoryczna-TU WPIS DANE'!A509</f>
        <v>0</v>
      </c>
      <c r="B507" s="28">
        <f>'Merytoryczna-TU WPIS DANE'!B509</f>
        <v>0</v>
      </c>
      <c r="C507" s="12">
        <f>'Merytoryczna-TU WPIS DANE'!C509</f>
        <v>0</v>
      </c>
      <c r="D507" s="12">
        <f>'Merytoryczna-TU WPIS DANE'!D509</f>
        <v>0</v>
      </c>
      <c r="E507" s="12">
        <f>'Merytoryczna-TU WPIS DANE'!E509</f>
        <v>0</v>
      </c>
      <c r="F507" s="12">
        <f>'Merytoryczna-TU WPIS DANE'!F509</f>
        <v>0</v>
      </c>
      <c r="G507" s="13">
        <f>'Merytoryczna-TU WPIS DANE'!U509</f>
        <v>0</v>
      </c>
      <c r="H507" s="37">
        <f>'Merytoryczna-TU WPIS DANE'!H509</f>
        <v>0</v>
      </c>
      <c r="I507" s="12">
        <f>'Merytoryczna-TU WPIS DANE'!I509</f>
        <v>0</v>
      </c>
      <c r="J507" s="7">
        <v>35</v>
      </c>
      <c r="K507" s="18">
        <f t="shared" si="70"/>
        <v>0</v>
      </c>
      <c r="L507" s="25" t="str">
        <f t="shared" si="67"/>
        <v>NIE</v>
      </c>
      <c r="M507" s="26">
        <f t="shared" si="71"/>
        <v>0</v>
      </c>
      <c r="N507" s="9" t="str">
        <f t="shared" si="72"/>
        <v>NIE</v>
      </c>
      <c r="R507" s="15">
        <f t="shared" si="68"/>
        <v>0</v>
      </c>
      <c r="U507" s="17">
        <f t="shared" si="69"/>
        <v>0</v>
      </c>
      <c r="X507" s="159">
        <f t="shared" si="73"/>
        <v>0</v>
      </c>
      <c r="Y507" s="7">
        <f t="shared" si="74"/>
        <v>0</v>
      </c>
      <c r="Z507" s="22">
        <f t="shared" si="75"/>
        <v>10.5</v>
      </c>
    </row>
    <row r="508" spans="1:26" ht="12.75" hidden="1">
      <c r="A508" s="12">
        <f>'Merytoryczna-TU WPIS DANE'!A510</f>
        <v>0</v>
      </c>
      <c r="B508" s="28">
        <f>'Merytoryczna-TU WPIS DANE'!B510</f>
        <v>0</v>
      </c>
      <c r="C508" s="12">
        <f>'Merytoryczna-TU WPIS DANE'!C510</f>
        <v>0</v>
      </c>
      <c r="D508" s="12">
        <f>'Merytoryczna-TU WPIS DANE'!D510</f>
        <v>0</v>
      </c>
      <c r="E508" s="12">
        <f>'Merytoryczna-TU WPIS DANE'!E510</f>
        <v>0</v>
      </c>
      <c r="F508" s="12">
        <f>'Merytoryczna-TU WPIS DANE'!F510</f>
        <v>0</v>
      </c>
      <c r="G508" s="13">
        <f>'Merytoryczna-TU WPIS DANE'!U510</f>
        <v>0</v>
      </c>
      <c r="H508" s="37">
        <f>'Merytoryczna-TU WPIS DANE'!H510</f>
        <v>0</v>
      </c>
      <c r="I508" s="12">
        <f>'Merytoryczna-TU WPIS DANE'!I510</f>
        <v>0</v>
      </c>
      <c r="J508" s="7">
        <v>35</v>
      </c>
      <c r="K508" s="18">
        <f t="shared" si="70"/>
        <v>0</v>
      </c>
      <c r="L508" s="25" t="str">
        <f t="shared" si="67"/>
        <v>NIE</v>
      </c>
      <c r="M508" s="26">
        <f t="shared" si="71"/>
        <v>0</v>
      </c>
      <c r="N508" s="9" t="str">
        <f t="shared" si="72"/>
        <v>NIE</v>
      </c>
      <c r="R508" s="15">
        <f t="shared" si="68"/>
        <v>0</v>
      </c>
      <c r="U508" s="17">
        <f t="shared" si="69"/>
        <v>0</v>
      </c>
      <c r="X508" s="159">
        <f t="shared" si="73"/>
        <v>0</v>
      </c>
      <c r="Y508" s="7">
        <f t="shared" si="74"/>
        <v>0</v>
      </c>
      <c r="Z508" s="22">
        <f t="shared" si="75"/>
        <v>10.5</v>
      </c>
    </row>
    <row r="509" spans="1:26" ht="12.75" hidden="1">
      <c r="A509" s="12">
        <f>'Merytoryczna-TU WPIS DANE'!A511</f>
        <v>0</v>
      </c>
      <c r="B509" s="28">
        <f>'Merytoryczna-TU WPIS DANE'!B511</f>
        <v>0</v>
      </c>
      <c r="C509" s="12">
        <f>'Merytoryczna-TU WPIS DANE'!C511</f>
        <v>0</v>
      </c>
      <c r="D509" s="12">
        <f>'Merytoryczna-TU WPIS DANE'!D511</f>
        <v>0</v>
      </c>
      <c r="E509" s="12">
        <f>'Merytoryczna-TU WPIS DANE'!E511</f>
        <v>0</v>
      </c>
      <c r="F509" s="12">
        <f>'Merytoryczna-TU WPIS DANE'!F511</f>
        <v>0</v>
      </c>
      <c r="G509" s="13">
        <f>'Merytoryczna-TU WPIS DANE'!U511</f>
        <v>0</v>
      </c>
      <c r="H509" s="37">
        <f>'Merytoryczna-TU WPIS DANE'!H511</f>
        <v>0</v>
      </c>
      <c r="I509" s="12">
        <f>'Merytoryczna-TU WPIS DANE'!I511</f>
        <v>0</v>
      </c>
      <c r="J509" s="7">
        <v>35</v>
      </c>
      <c r="K509" s="18">
        <f t="shared" si="70"/>
        <v>0</v>
      </c>
      <c r="L509" s="25" t="str">
        <f t="shared" si="67"/>
        <v>NIE</v>
      </c>
      <c r="M509" s="26">
        <f t="shared" si="71"/>
        <v>0</v>
      </c>
      <c r="N509" s="9" t="str">
        <f t="shared" si="72"/>
        <v>NIE</v>
      </c>
      <c r="R509" s="15">
        <f t="shared" si="68"/>
        <v>0</v>
      </c>
      <c r="U509" s="17">
        <f t="shared" si="69"/>
        <v>0</v>
      </c>
      <c r="X509" s="159">
        <f t="shared" si="73"/>
        <v>0</v>
      </c>
      <c r="Y509" s="7">
        <f t="shared" si="74"/>
        <v>0</v>
      </c>
      <c r="Z509" s="22">
        <f t="shared" si="75"/>
        <v>10.5</v>
      </c>
    </row>
    <row r="510" spans="1:26" ht="12.75" hidden="1">
      <c r="A510" s="12">
        <f>'Merytoryczna-TU WPIS DANE'!A512</f>
        <v>0</v>
      </c>
      <c r="B510" s="28">
        <f>'Merytoryczna-TU WPIS DANE'!B512</f>
        <v>0</v>
      </c>
      <c r="C510" s="12">
        <f>'Merytoryczna-TU WPIS DANE'!C512</f>
        <v>0</v>
      </c>
      <c r="D510" s="12">
        <f>'Merytoryczna-TU WPIS DANE'!D512</f>
        <v>0</v>
      </c>
      <c r="E510" s="12">
        <f>'Merytoryczna-TU WPIS DANE'!E512</f>
        <v>0</v>
      </c>
      <c r="F510" s="12">
        <f>'Merytoryczna-TU WPIS DANE'!F512</f>
        <v>0</v>
      </c>
      <c r="G510" s="13">
        <f>'Merytoryczna-TU WPIS DANE'!U512</f>
        <v>0</v>
      </c>
      <c r="H510" s="37">
        <f>'Merytoryczna-TU WPIS DANE'!H512</f>
        <v>0</v>
      </c>
      <c r="I510" s="12">
        <f>'Merytoryczna-TU WPIS DANE'!I512</f>
        <v>0</v>
      </c>
      <c r="J510" s="7">
        <v>35</v>
      </c>
      <c r="K510" s="18">
        <f t="shared" si="70"/>
        <v>0</v>
      </c>
      <c r="L510" s="25" t="str">
        <f t="shared" si="67"/>
        <v>NIE</v>
      </c>
      <c r="M510" s="26">
        <f t="shared" si="71"/>
        <v>0</v>
      </c>
      <c r="N510" s="9" t="str">
        <f t="shared" si="72"/>
        <v>NIE</v>
      </c>
      <c r="R510" s="15">
        <f t="shared" si="68"/>
        <v>0</v>
      </c>
      <c r="U510" s="17">
        <f t="shared" si="69"/>
        <v>0</v>
      </c>
      <c r="X510" s="159">
        <f t="shared" si="73"/>
        <v>0</v>
      </c>
      <c r="Y510" s="7">
        <f t="shared" si="74"/>
        <v>0</v>
      </c>
      <c r="Z510" s="22">
        <f t="shared" si="75"/>
        <v>10.5</v>
      </c>
    </row>
    <row r="511" spans="1:26" ht="12.75" hidden="1">
      <c r="A511" s="12">
        <f>'Merytoryczna-TU WPIS DANE'!A513</f>
        <v>0</v>
      </c>
      <c r="B511" s="28">
        <f>'Merytoryczna-TU WPIS DANE'!B513</f>
        <v>0</v>
      </c>
      <c r="C511" s="12">
        <f>'Merytoryczna-TU WPIS DANE'!C513</f>
        <v>0</v>
      </c>
      <c r="D511" s="12">
        <f>'Merytoryczna-TU WPIS DANE'!D513</f>
        <v>0</v>
      </c>
      <c r="E511" s="12">
        <f>'Merytoryczna-TU WPIS DANE'!E513</f>
        <v>0</v>
      </c>
      <c r="F511" s="12">
        <f>'Merytoryczna-TU WPIS DANE'!F513</f>
        <v>0</v>
      </c>
      <c r="G511" s="13">
        <f>'Merytoryczna-TU WPIS DANE'!U513</f>
        <v>0</v>
      </c>
      <c r="H511" s="37">
        <f>'Merytoryczna-TU WPIS DANE'!H513</f>
        <v>0</v>
      </c>
      <c r="I511" s="12">
        <f>'Merytoryczna-TU WPIS DANE'!I513</f>
        <v>0</v>
      </c>
      <c r="J511" s="7">
        <v>35</v>
      </c>
      <c r="K511" s="18">
        <f t="shared" si="70"/>
        <v>0</v>
      </c>
      <c r="L511" s="25" t="str">
        <f t="shared" si="67"/>
        <v>NIE</v>
      </c>
      <c r="M511" s="26">
        <f t="shared" si="71"/>
        <v>0</v>
      </c>
      <c r="N511" s="9" t="str">
        <f t="shared" si="72"/>
        <v>NIE</v>
      </c>
      <c r="R511" s="15">
        <f t="shared" si="68"/>
        <v>0</v>
      </c>
      <c r="U511" s="17">
        <f t="shared" si="69"/>
        <v>0</v>
      </c>
      <c r="X511" s="159">
        <f t="shared" si="73"/>
        <v>0</v>
      </c>
      <c r="Y511" s="7">
        <f t="shared" si="74"/>
        <v>0</v>
      </c>
      <c r="Z511" s="22">
        <f t="shared" si="75"/>
        <v>10.5</v>
      </c>
    </row>
    <row r="512" spans="1:26" ht="12.75" hidden="1">
      <c r="A512" s="12">
        <f>'Merytoryczna-TU WPIS DANE'!A514</f>
        <v>0</v>
      </c>
      <c r="B512" s="28">
        <f>'Merytoryczna-TU WPIS DANE'!B514</f>
        <v>0</v>
      </c>
      <c r="C512" s="12">
        <f>'Merytoryczna-TU WPIS DANE'!C514</f>
        <v>0</v>
      </c>
      <c r="D512" s="12">
        <f>'Merytoryczna-TU WPIS DANE'!D514</f>
        <v>0</v>
      </c>
      <c r="E512" s="12">
        <f>'Merytoryczna-TU WPIS DANE'!E514</f>
        <v>0</v>
      </c>
      <c r="F512" s="12">
        <f>'Merytoryczna-TU WPIS DANE'!F514</f>
        <v>0</v>
      </c>
      <c r="G512" s="13">
        <f>'Merytoryczna-TU WPIS DANE'!U514</f>
        <v>0</v>
      </c>
      <c r="H512" s="37">
        <f>'Merytoryczna-TU WPIS DANE'!H514</f>
        <v>0</v>
      </c>
      <c r="I512" s="12">
        <f>'Merytoryczna-TU WPIS DANE'!I514</f>
        <v>0</v>
      </c>
      <c r="J512" s="7">
        <v>35</v>
      </c>
      <c r="K512" s="18">
        <f t="shared" si="70"/>
        <v>0</v>
      </c>
      <c r="L512" s="25" t="str">
        <f t="shared" si="67"/>
        <v>NIE</v>
      </c>
      <c r="M512" s="26">
        <f t="shared" si="71"/>
        <v>0</v>
      </c>
      <c r="N512" s="9" t="str">
        <f t="shared" si="72"/>
        <v>NIE</v>
      </c>
      <c r="R512" s="15">
        <f t="shared" si="68"/>
        <v>0</v>
      </c>
      <c r="U512" s="17">
        <f t="shared" si="69"/>
        <v>0</v>
      </c>
      <c r="X512" s="159">
        <f t="shared" si="73"/>
        <v>0</v>
      </c>
      <c r="Y512" s="7">
        <f t="shared" si="74"/>
        <v>0</v>
      </c>
      <c r="Z512" s="22">
        <f t="shared" si="75"/>
        <v>10.5</v>
      </c>
    </row>
    <row r="513" spans="1:26" ht="12.75" hidden="1">
      <c r="A513" s="12">
        <f>'Merytoryczna-TU WPIS DANE'!A515</f>
        <v>0</v>
      </c>
      <c r="B513" s="28">
        <f>'Merytoryczna-TU WPIS DANE'!B515</f>
        <v>0</v>
      </c>
      <c r="C513" s="12">
        <f>'Merytoryczna-TU WPIS DANE'!C515</f>
        <v>0</v>
      </c>
      <c r="D513" s="12">
        <f>'Merytoryczna-TU WPIS DANE'!D515</f>
        <v>0</v>
      </c>
      <c r="E513" s="12">
        <f>'Merytoryczna-TU WPIS DANE'!E515</f>
        <v>0</v>
      </c>
      <c r="F513" s="12">
        <f>'Merytoryczna-TU WPIS DANE'!F515</f>
        <v>0</v>
      </c>
      <c r="G513" s="13">
        <f>'Merytoryczna-TU WPIS DANE'!U515</f>
        <v>0</v>
      </c>
      <c r="H513" s="37">
        <f>'Merytoryczna-TU WPIS DANE'!H515</f>
        <v>0</v>
      </c>
      <c r="I513" s="12">
        <f>'Merytoryczna-TU WPIS DANE'!I515</f>
        <v>0</v>
      </c>
      <c r="J513" s="7">
        <v>35</v>
      </c>
      <c r="K513" s="18">
        <f t="shared" si="70"/>
        <v>0</v>
      </c>
      <c r="L513" s="25" t="str">
        <f t="shared" si="67"/>
        <v>NIE</v>
      </c>
      <c r="M513" s="26">
        <f t="shared" si="71"/>
        <v>0</v>
      </c>
      <c r="N513" s="9" t="str">
        <f t="shared" si="72"/>
        <v>NIE</v>
      </c>
      <c r="R513" s="15">
        <f t="shared" si="68"/>
        <v>0</v>
      </c>
      <c r="U513" s="17">
        <f t="shared" si="69"/>
        <v>0</v>
      </c>
      <c r="X513" s="159">
        <f t="shared" si="73"/>
        <v>0</v>
      </c>
      <c r="Y513" s="7">
        <f t="shared" si="74"/>
        <v>0</v>
      </c>
      <c r="Z513" s="22">
        <f t="shared" si="75"/>
        <v>10.5</v>
      </c>
    </row>
    <row r="514" spans="1:26" ht="12.75" hidden="1">
      <c r="A514" s="12">
        <f>'Merytoryczna-TU WPIS DANE'!A516</f>
        <v>0</v>
      </c>
      <c r="B514" s="28">
        <f>'Merytoryczna-TU WPIS DANE'!B516</f>
        <v>0</v>
      </c>
      <c r="C514" s="12">
        <f>'Merytoryczna-TU WPIS DANE'!C516</f>
        <v>0</v>
      </c>
      <c r="D514" s="12">
        <f>'Merytoryczna-TU WPIS DANE'!D516</f>
        <v>0</v>
      </c>
      <c r="E514" s="12">
        <f>'Merytoryczna-TU WPIS DANE'!E516</f>
        <v>0</v>
      </c>
      <c r="F514" s="12">
        <f>'Merytoryczna-TU WPIS DANE'!F516</f>
        <v>0</v>
      </c>
      <c r="G514" s="13">
        <f>'Merytoryczna-TU WPIS DANE'!U516</f>
        <v>0</v>
      </c>
      <c r="H514" s="37">
        <f>'Merytoryczna-TU WPIS DANE'!H516</f>
        <v>0</v>
      </c>
      <c r="I514" s="12">
        <f>'Merytoryczna-TU WPIS DANE'!I516</f>
        <v>0</v>
      </c>
      <c r="J514" s="7">
        <v>35</v>
      </c>
      <c r="K514" s="18">
        <f t="shared" si="70"/>
        <v>0</v>
      </c>
      <c r="L514" s="25" t="str">
        <f t="shared" si="67"/>
        <v>NIE</v>
      </c>
      <c r="M514" s="26">
        <f t="shared" si="71"/>
        <v>0</v>
      </c>
      <c r="N514" s="9" t="str">
        <f t="shared" si="72"/>
        <v>NIE</v>
      </c>
      <c r="R514" s="15">
        <f t="shared" si="68"/>
        <v>0</v>
      </c>
      <c r="U514" s="17">
        <f t="shared" si="69"/>
        <v>0</v>
      </c>
      <c r="X514" s="159">
        <f t="shared" si="73"/>
        <v>0</v>
      </c>
      <c r="Y514" s="7">
        <f t="shared" si="74"/>
        <v>0</v>
      </c>
      <c r="Z514" s="22">
        <f t="shared" si="75"/>
        <v>10.5</v>
      </c>
    </row>
    <row r="515" spans="1:26" ht="12.75" hidden="1">
      <c r="A515" s="12">
        <f>'Merytoryczna-TU WPIS DANE'!A517</f>
        <v>0</v>
      </c>
      <c r="B515" s="28">
        <f>'Merytoryczna-TU WPIS DANE'!B517</f>
        <v>0</v>
      </c>
      <c r="C515" s="12">
        <f>'Merytoryczna-TU WPIS DANE'!C517</f>
        <v>0</v>
      </c>
      <c r="D515" s="12">
        <f>'Merytoryczna-TU WPIS DANE'!D517</f>
        <v>0</v>
      </c>
      <c r="E515" s="12">
        <f>'Merytoryczna-TU WPIS DANE'!E517</f>
        <v>0</v>
      </c>
      <c r="F515" s="12">
        <f>'Merytoryczna-TU WPIS DANE'!F517</f>
        <v>0</v>
      </c>
      <c r="G515" s="13">
        <f>'Merytoryczna-TU WPIS DANE'!U517</f>
        <v>0</v>
      </c>
      <c r="H515" s="37">
        <f>'Merytoryczna-TU WPIS DANE'!H517</f>
        <v>0</v>
      </c>
      <c r="I515" s="12">
        <f>'Merytoryczna-TU WPIS DANE'!I517</f>
        <v>0</v>
      </c>
      <c r="J515" s="7">
        <v>35</v>
      </c>
      <c r="K515" s="18">
        <f t="shared" si="70"/>
        <v>0</v>
      </c>
      <c r="L515" s="25" t="str">
        <f t="shared" si="67"/>
        <v>NIE</v>
      </c>
      <c r="M515" s="26">
        <f t="shared" si="71"/>
        <v>0</v>
      </c>
      <c r="N515" s="9" t="str">
        <f t="shared" si="72"/>
        <v>NIE</v>
      </c>
      <c r="R515" s="15">
        <f t="shared" si="68"/>
        <v>0</v>
      </c>
      <c r="U515" s="17">
        <f t="shared" si="69"/>
        <v>0</v>
      </c>
      <c r="X515" s="159">
        <f t="shared" si="73"/>
        <v>0</v>
      </c>
      <c r="Y515" s="7">
        <f t="shared" si="74"/>
        <v>0</v>
      </c>
      <c r="Z515" s="22">
        <f t="shared" si="75"/>
        <v>10.5</v>
      </c>
    </row>
    <row r="516" spans="1:26" ht="12.75" hidden="1">
      <c r="A516" s="12">
        <f>'Merytoryczna-TU WPIS DANE'!A518</f>
        <v>0</v>
      </c>
      <c r="B516" s="28">
        <f>'Merytoryczna-TU WPIS DANE'!B518</f>
        <v>0</v>
      </c>
      <c r="C516" s="12">
        <f>'Merytoryczna-TU WPIS DANE'!C518</f>
        <v>0</v>
      </c>
      <c r="D516" s="12">
        <f>'Merytoryczna-TU WPIS DANE'!D518</f>
        <v>0</v>
      </c>
      <c r="E516" s="12">
        <f>'Merytoryczna-TU WPIS DANE'!E518</f>
        <v>0</v>
      </c>
      <c r="F516" s="12">
        <f>'Merytoryczna-TU WPIS DANE'!F518</f>
        <v>0</v>
      </c>
      <c r="G516" s="13">
        <f>'Merytoryczna-TU WPIS DANE'!U518</f>
        <v>0</v>
      </c>
      <c r="H516" s="37">
        <f>'Merytoryczna-TU WPIS DANE'!H518</f>
        <v>0</v>
      </c>
      <c r="I516" s="12">
        <f>'Merytoryczna-TU WPIS DANE'!I518</f>
        <v>0</v>
      </c>
      <c r="J516" s="7">
        <v>35</v>
      </c>
      <c r="K516" s="18">
        <f t="shared" si="70"/>
        <v>0</v>
      </c>
      <c r="L516" s="25" t="str">
        <f t="shared" si="67"/>
        <v>NIE</v>
      </c>
      <c r="M516" s="26">
        <f t="shared" si="71"/>
        <v>0</v>
      </c>
      <c r="N516" s="9" t="str">
        <f t="shared" si="72"/>
        <v>NIE</v>
      </c>
      <c r="R516" s="15">
        <f t="shared" si="68"/>
        <v>0</v>
      </c>
      <c r="U516" s="17">
        <f t="shared" si="69"/>
        <v>0</v>
      </c>
      <c r="X516" s="159">
        <f t="shared" si="73"/>
        <v>0</v>
      </c>
      <c r="Y516" s="7">
        <f t="shared" si="74"/>
        <v>0</v>
      </c>
      <c r="Z516" s="22">
        <f t="shared" si="75"/>
        <v>10.5</v>
      </c>
    </row>
    <row r="517" spans="1:26" ht="12.75" hidden="1">
      <c r="A517" s="12">
        <f>'Merytoryczna-TU WPIS DANE'!A519</f>
        <v>0</v>
      </c>
      <c r="B517" s="28">
        <f>'Merytoryczna-TU WPIS DANE'!B519</f>
        <v>0</v>
      </c>
      <c r="C517" s="12">
        <f>'Merytoryczna-TU WPIS DANE'!C519</f>
        <v>0</v>
      </c>
      <c r="D517" s="12">
        <f>'Merytoryczna-TU WPIS DANE'!D519</f>
        <v>0</v>
      </c>
      <c r="E517" s="12">
        <f>'Merytoryczna-TU WPIS DANE'!E519</f>
        <v>0</v>
      </c>
      <c r="F517" s="12">
        <f>'Merytoryczna-TU WPIS DANE'!F519</f>
        <v>0</v>
      </c>
      <c r="G517" s="13">
        <f>'Merytoryczna-TU WPIS DANE'!U519</f>
        <v>0</v>
      </c>
      <c r="H517" s="37">
        <f>'Merytoryczna-TU WPIS DANE'!H519</f>
        <v>0</v>
      </c>
      <c r="I517" s="12">
        <f>'Merytoryczna-TU WPIS DANE'!I519</f>
        <v>0</v>
      </c>
      <c r="J517" s="7">
        <v>35</v>
      </c>
      <c r="K517" s="18">
        <f t="shared" si="70"/>
        <v>0</v>
      </c>
      <c r="L517" s="25" t="str">
        <f t="shared" si="67"/>
        <v>NIE</v>
      </c>
      <c r="M517" s="26">
        <f t="shared" si="71"/>
        <v>0</v>
      </c>
      <c r="N517" s="9" t="str">
        <f t="shared" si="72"/>
        <v>NIE</v>
      </c>
      <c r="R517" s="15">
        <f t="shared" si="68"/>
        <v>0</v>
      </c>
      <c r="U517" s="17">
        <f t="shared" si="69"/>
        <v>0</v>
      </c>
      <c r="X517" s="159">
        <f t="shared" si="73"/>
        <v>0</v>
      </c>
      <c r="Y517" s="7">
        <f t="shared" si="74"/>
        <v>0</v>
      </c>
      <c r="Z517" s="22">
        <f t="shared" si="75"/>
        <v>10.5</v>
      </c>
    </row>
    <row r="518" spans="1:26" ht="12.75" hidden="1">
      <c r="A518" s="12">
        <f>'Merytoryczna-TU WPIS DANE'!A520</f>
        <v>0</v>
      </c>
      <c r="B518" s="28">
        <f>'Merytoryczna-TU WPIS DANE'!B520</f>
        <v>0</v>
      </c>
      <c r="C518" s="12">
        <f>'Merytoryczna-TU WPIS DANE'!C520</f>
        <v>0</v>
      </c>
      <c r="D518" s="12">
        <f>'Merytoryczna-TU WPIS DANE'!D520</f>
        <v>0</v>
      </c>
      <c r="E518" s="12">
        <f>'Merytoryczna-TU WPIS DANE'!E520</f>
        <v>0</v>
      </c>
      <c r="F518" s="12">
        <f>'Merytoryczna-TU WPIS DANE'!F520</f>
        <v>0</v>
      </c>
      <c r="G518" s="13">
        <f>'Merytoryczna-TU WPIS DANE'!U520</f>
        <v>0</v>
      </c>
      <c r="H518" s="37">
        <f>'Merytoryczna-TU WPIS DANE'!H520</f>
        <v>0</v>
      </c>
      <c r="I518" s="12">
        <f>'Merytoryczna-TU WPIS DANE'!I520</f>
        <v>0</v>
      </c>
      <c r="J518" s="7">
        <v>35</v>
      </c>
      <c r="K518" s="18">
        <f t="shared" si="70"/>
        <v>0</v>
      </c>
      <c r="L518" s="25" t="str">
        <f t="shared" si="67"/>
        <v>NIE</v>
      </c>
      <c r="M518" s="26">
        <f t="shared" si="71"/>
        <v>0</v>
      </c>
      <c r="N518" s="9" t="str">
        <f t="shared" si="72"/>
        <v>NIE</v>
      </c>
      <c r="R518" s="15">
        <f t="shared" si="68"/>
        <v>0</v>
      </c>
      <c r="U518" s="17">
        <f t="shared" si="69"/>
        <v>0</v>
      </c>
      <c r="X518" s="159">
        <f t="shared" si="73"/>
        <v>0</v>
      </c>
      <c r="Y518" s="7">
        <f t="shared" si="74"/>
        <v>0</v>
      </c>
      <c r="Z518" s="22">
        <f t="shared" si="75"/>
        <v>10.5</v>
      </c>
    </row>
    <row r="519" spans="1:26" ht="12.75" hidden="1">
      <c r="A519" s="12">
        <f>'Merytoryczna-TU WPIS DANE'!A521</f>
        <v>0</v>
      </c>
      <c r="B519" s="28">
        <f>'Merytoryczna-TU WPIS DANE'!B521</f>
        <v>0</v>
      </c>
      <c r="C519" s="12">
        <f>'Merytoryczna-TU WPIS DANE'!C521</f>
        <v>0</v>
      </c>
      <c r="D519" s="12">
        <f>'Merytoryczna-TU WPIS DANE'!D521</f>
        <v>0</v>
      </c>
      <c r="E519" s="12">
        <f>'Merytoryczna-TU WPIS DANE'!E521</f>
        <v>0</v>
      </c>
      <c r="F519" s="12">
        <f>'Merytoryczna-TU WPIS DANE'!F521</f>
        <v>0</v>
      </c>
      <c r="G519" s="13">
        <f>'Merytoryczna-TU WPIS DANE'!U521</f>
        <v>0</v>
      </c>
      <c r="H519" s="37">
        <f>'Merytoryczna-TU WPIS DANE'!H521</f>
        <v>0</v>
      </c>
      <c r="I519" s="12">
        <f>'Merytoryczna-TU WPIS DANE'!I521</f>
        <v>0</v>
      </c>
      <c r="J519" s="7">
        <v>35</v>
      </c>
      <c r="K519" s="18">
        <f t="shared" si="70"/>
        <v>0</v>
      </c>
      <c r="L519" s="25" t="str">
        <f t="shared" si="67"/>
        <v>NIE</v>
      </c>
      <c r="M519" s="26">
        <f t="shared" si="71"/>
        <v>0</v>
      </c>
      <c r="N519" s="9" t="str">
        <f t="shared" si="72"/>
        <v>NIE</v>
      </c>
      <c r="R519" s="15">
        <f t="shared" si="68"/>
        <v>0</v>
      </c>
      <c r="U519" s="17">
        <f t="shared" si="69"/>
        <v>0</v>
      </c>
      <c r="X519" s="159">
        <f t="shared" si="73"/>
        <v>0</v>
      </c>
      <c r="Y519" s="7">
        <f t="shared" si="74"/>
        <v>0</v>
      </c>
      <c r="Z519" s="22">
        <f t="shared" si="75"/>
        <v>10.5</v>
      </c>
    </row>
    <row r="520" spans="1:26" ht="12.75" hidden="1">
      <c r="A520" s="12">
        <f>'Merytoryczna-TU WPIS DANE'!A522</f>
        <v>0</v>
      </c>
      <c r="B520" s="28">
        <f>'Merytoryczna-TU WPIS DANE'!B522</f>
        <v>0</v>
      </c>
      <c r="C520" s="12">
        <f>'Merytoryczna-TU WPIS DANE'!C522</f>
        <v>0</v>
      </c>
      <c r="D520" s="12">
        <f>'Merytoryczna-TU WPIS DANE'!D522</f>
        <v>0</v>
      </c>
      <c r="E520" s="12">
        <f>'Merytoryczna-TU WPIS DANE'!E522</f>
        <v>0</v>
      </c>
      <c r="F520" s="12">
        <f>'Merytoryczna-TU WPIS DANE'!F522</f>
        <v>0</v>
      </c>
      <c r="G520" s="13">
        <f>'Merytoryczna-TU WPIS DANE'!U522</f>
        <v>0</v>
      </c>
      <c r="H520" s="37">
        <f>'Merytoryczna-TU WPIS DANE'!H522</f>
        <v>0</v>
      </c>
      <c r="I520" s="12">
        <f>'Merytoryczna-TU WPIS DANE'!I522</f>
        <v>0</v>
      </c>
      <c r="J520" s="7">
        <v>35</v>
      </c>
      <c r="K520" s="18">
        <f t="shared" si="70"/>
        <v>0</v>
      </c>
      <c r="L520" s="25" t="str">
        <f t="shared" si="67"/>
        <v>NIE</v>
      </c>
      <c r="M520" s="26">
        <f t="shared" si="71"/>
        <v>0</v>
      </c>
      <c r="N520" s="9" t="str">
        <f t="shared" si="72"/>
        <v>NIE</v>
      </c>
      <c r="R520" s="15">
        <f t="shared" si="68"/>
        <v>0</v>
      </c>
      <c r="U520" s="17">
        <f t="shared" si="69"/>
        <v>0</v>
      </c>
      <c r="X520" s="159">
        <f t="shared" si="73"/>
        <v>0</v>
      </c>
      <c r="Y520" s="7">
        <f t="shared" si="74"/>
        <v>0</v>
      </c>
      <c r="Z520" s="22">
        <f t="shared" si="75"/>
        <v>10.5</v>
      </c>
    </row>
    <row r="521" spans="1:26" ht="12.75" hidden="1">
      <c r="A521" s="12">
        <f>'Merytoryczna-TU WPIS DANE'!A523</f>
        <v>0</v>
      </c>
      <c r="B521" s="28">
        <f>'Merytoryczna-TU WPIS DANE'!B523</f>
        <v>0</v>
      </c>
      <c r="C521" s="12">
        <f>'Merytoryczna-TU WPIS DANE'!C523</f>
        <v>0</v>
      </c>
      <c r="D521" s="12">
        <f>'Merytoryczna-TU WPIS DANE'!D523</f>
        <v>0</v>
      </c>
      <c r="E521" s="12">
        <f>'Merytoryczna-TU WPIS DANE'!E523</f>
        <v>0</v>
      </c>
      <c r="F521" s="12">
        <f>'Merytoryczna-TU WPIS DANE'!F523</f>
        <v>0</v>
      </c>
      <c r="G521" s="13">
        <f>'Merytoryczna-TU WPIS DANE'!U523</f>
        <v>0</v>
      </c>
      <c r="H521" s="37">
        <f>'Merytoryczna-TU WPIS DANE'!H523</f>
        <v>0</v>
      </c>
      <c r="I521" s="12">
        <f>'Merytoryczna-TU WPIS DANE'!I523</f>
        <v>0</v>
      </c>
      <c r="J521" s="7">
        <v>35</v>
      </c>
      <c r="K521" s="18">
        <f t="shared" si="70"/>
        <v>0</v>
      </c>
      <c r="L521" s="25" t="str">
        <f t="shared" si="67"/>
        <v>NIE</v>
      </c>
      <c r="M521" s="26">
        <f t="shared" si="71"/>
        <v>0</v>
      </c>
      <c r="N521" s="9" t="str">
        <f t="shared" si="72"/>
        <v>NIE</v>
      </c>
      <c r="R521" s="15">
        <f t="shared" si="68"/>
        <v>0</v>
      </c>
      <c r="U521" s="17">
        <f t="shared" si="69"/>
        <v>0</v>
      </c>
      <c r="X521" s="159">
        <f t="shared" si="73"/>
        <v>0</v>
      </c>
      <c r="Y521" s="7">
        <f t="shared" si="74"/>
        <v>0</v>
      </c>
      <c r="Z521" s="22">
        <f t="shared" si="75"/>
        <v>10.5</v>
      </c>
    </row>
    <row r="522" spans="1:26" ht="12.75" hidden="1">
      <c r="A522" s="12">
        <f>'Merytoryczna-TU WPIS DANE'!A524</f>
        <v>0</v>
      </c>
      <c r="B522" s="28">
        <f>'Merytoryczna-TU WPIS DANE'!B524</f>
        <v>0</v>
      </c>
      <c r="C522" s="12">
        <f>'Merytoryczna-TU WPIS DANE'!C524</f>
        <v>0</v>
      </c>
      <c r="D522" s="12">
        <f>'Merytoryczna-TU WPIS DANE'!D524</f>
        <v>0</v>
      </c>
      <c r="E522" s="12">
        <f>'Merytoryczna-TU WPIS DANE'!E524</f>
        <v>0</v>
      </c>
      <c r="F522" s="12">
        <f>'Merytoryczna-TU WPIS DANE'!F524</f>
        <v>0</v>
      </c>
      <c r="G522" s="13">
        <f>'Merytoryczna-TU WPIS DANE'!U524</f>
        <v>0</v>
      </c>
      <c r="H522" s="37">
        <f>'Merytoryczna-TU WPIS DANE'!H524</f>
        <v>0</v>
      </c>
      <c r="I522" s="12">
        <f>'Merytoryczna-TU WPIS DANE'!I524</f>
        <v>0</v>
      </c>
      <c r="J522" s="7">
        <v>35</v>
      </c>
      <c r="K522" s="18">
        <f t="shared" si="70"/>
        <v>0</v>
      </c>
      <c r="L522" s="25" t="str">
        <f t="shared" si="67"/>
        <v>NIE</v>
      </c>
      <c r="M522" s="26">
        <f t="shared" si="71"/>
        <v>0</v>
      </c>
      <c r="N522" s="9" t="str">
        <f t="shared" si="72"/>
        <v>NIE</v>
      </c>
      <c r="R522" s="15">
        <f t="shared" si="68"/>
        <v>0</v>
      </c>
      <c r="U522" s="17">
        <f t="shared" si="69"/>
        <v>0</v>
      </c>
      <c r="X522" s="159">
        <f t="shared" si="73"/>
        <v>0</v>
      </c>
      <c r="Y522" s="7">
        <f t="shared" si="74"/>
        <v>0</v>
      </c>
      <c r="Z522" s="22">
        <f t="shared" si="75"/>
        <v>10.5</v>
      </c>
    </row>
    <row r="523" spans="1:26" ht="12.75" hidden="1">
      <c r="A523" s="12">
        <f>'Merytoryczna-TU WPIS DANE'!A525</f>
        <v>0</v>
      </c>
      <c r="B523" s="28">
        <f>'Merytoryczna-TU WPIS DANE'!B525</f>
        <v>0</v>
      </c>
      <c r="C523" s="12">
        <f>'Merytoryczna-TU WPIS DANE'!C525</f>
        <v>0</v>
      </c>
      <c r="D523" s="12">
        <f>'Merytoryczna-TU WPIS DANE'!D525</f>
        <v>0</v>
      </c>
      <c r="E523" s="12">
        <f>'Merytoryczna-TU WPIS DANE'!E525</f>
        <v>0</v>
      </c>
      <c r="F523" s="12">
        <f>'Merytoryczna-TU WPIS DANE'!F525</f>
        <v>0</v>
      </c>
      <c r="G523" s="13">
        <f>'Merytoryczna-TU WPIS DANE'!U525</f>
        <v>0</v>
      </c>
      <c r="H523" s="37">
        <f>'Merytoryczna-TU WPIS DANE'!H525</f>
        <v>0</v>
      </c>
      <c r="I523" s="12">
        <f>'Merytoryczna-TU WPIS DANE'!I525</f>
        <v>0</v>
      </c>
      <c r="J523" s="7">
        <v>35</v>
      </c>
      <c r="K523" s="18">
        <f t="shared" si="70"/>
        <v>0</v>
      </c>
      <c r="L523" s="25" t="str">
        <f t="shared" si="67"/>
        <v>NIE</v>
      </c>
      <c r="M523" s="26">
        <f t="shared" si="71"/>
        <v>0</v>
      </c>
      <c r="N523" s="9" t="str">
        <f t="shared" si="72"/>
        <v>NIE</v>
      </c>
      <c r="R523" s="15">
        <f t="shared" si="68"/>
        <v>0</v>
      </c>
      <c r="U523" s="17">
        <f t="shared" si="69"/>
        <v>0</v>
      </c>
      <c r="X523" s="159">
        <f t="shared" si="73"/>
        <v>0</v>
      </c>
      <c r="Y523" s="7">
        <f t="shared" si="74"/>
        <v>0</v>
      </c>
      <c r="Z523" s="22">
        <f t="shared" si="75"/>
        <v>10.5</v>
      </c>
    </row>
    <row r="524" spans="1:26" ht="12.75" hidden="1">
      <c r="A524" s="12">
        <f>'Merytoryczna-TU WPIS DANE'!A526</f>
        <v>0</v>
      </c>
      <c r="B524" s="28">
        <f>'Merytoryczna-TU WPIS DANE'!B526</f>
        <v>0</v>
      </c>
      <c r="C524" s="12">
        <f>'Merytoryczna-TU WPIS DANE'!C526</f>
        <v>0</v>
      </c>
      <c r="D524" s="12">
        <f>'Merytoryczna-TU WPIS DANE'!D526</f>
        <v>0</v>
      </c>
      <c r="E524" s="12">
        <f>'Merytoryczna-TU WPIS DANE'!E526</f>
        <v>0</v>
      </c>
      <c r="F524" s="12">
        <f>'Merytoryczna-TU WPIS DANE'!F526</f>
        <v>0</v>
      </c>
      <c r="G524" s="13">
        <f>'Merytoryczna-TU WPIS DANE'!U526</f>
        <v>0</v>
      </c>
      <c r="H524" s="37">
        <f>'Merytoryczna-TU WPIS DANE'!H526</f>
        <v>0</v>
      </c>
      <c r="I524" s="12">
        <f>'Merytoryczna-TU WPIS DANE'!I526</f>
        <v>0</v>
      </c>
      <c r="J524" s="7">
        <v>35</v>
      </c>
      <c r="K524" s="18">
        <f t="shared" si="70"/>
        <v>0</v>
      </c>
      <c r="L524" s="25" t="str">
        <f t="shared" si="67"/>
        <v>NIE</v>
      </c>
      <c r="M524" s="26">
        <f t="shared" si="71"/>
        <v>0</v>
      </c>
      <c r="N524" s="9" t="str">
        <f t="shared" si="72"/>
        <v>NIE</v>
      </c>
      <c r="R524" s="15">
        <f t="shared" si="68"/>
        <v>0</v>
      </c>
      <c r="U524" s="17">
        <f t="shared" si="69"/>
        <v>0</v>
      </c>
      <c r="X524" s="159">
        <f t="shared" si="73"/>
        <v>0</v>
      </c>
      <c r="Y524" s="7">
        <f t="shared" si="74"/>
        <v>0</v>
      </c>
      <c r="Z524" s="22">
        <f t="shared" si="75"/>
        <v>10.5</v>
      </c>
    </row>
    <row r="525" spans="1:26" ht="12.75" hidden="1">
      <c r="A525" s="12">
        <f>'Merytoryczna-TU WPIS DANE'!A527</f>
        <v>0</v>
      </c>
      <c r="B525" s="28">
        <f>'Merytoryczna-TU WPIS DANE'!B527</f>
        <v>0</v>
      </c>
      <c r="C525" s="12">
        <f>'Merytoryczna-TU WPIS DANE'!C527</f>
        <v>0</v>
      </c>
      <c r="D525" s="12">
        <f>'Merytoryczna-TU WPIS DANE'!D527</f>
        <v>0</v>
      </c>
      <c r="E525" s="12">
        <f>'Merytoryczna-TU WPIS DANE'!E527</f>
        <v>0</v>
      </c>
      <c r="F525" s="12">
        <f>'Merytoryczna-TU WPIS DANE'!F527</f>
        <v>0</v>
      </c>
      <c r="G525" s="13">
        <f>'Merytoryczna-TU WPIS DANE'!U527</f>
        <v>0</v>
      </c>
      <c r="H525" s="37">
        <f>'Merytoryczna-TU WPIS DANE'!H527</f>
        <v>0</v>
      </c>
      <c r="I525" s="12">
        <f>'Merytoryczna-TU WPIS DANE'!I527</f>
        <v>0</v>
      </c>
      <c r="J525" s="7">
        <v>35</v>
      </c>
      <c r="K525" s="18">
        <f t="shared" si="70"/>
        <v>0</v>
      </c>
      <c r="L525" s="25" t="str">
        <f t="shared" si="67"/>
        <v>NIE</v>
      </c>
      <c r="M525" s="26">
        <f t="shared" si="71"/>
        <v>0</v>
      </c>
      <c r="N525" s="9" t="str">
        <f t="shared" si="72"/>
        <v>NIE</v>
      </c>
      <c r="R525" s="15">
        <f t="shared" si="68"/>
        <v>0</v>
      </c>
      <c r="U525" s="17">
        <f t="shared" si="69"/>
        <v>0</v>
      </c>
      <c r="X525" s="159">
        <f t="shared" si="73"/>
        <v>0</v>
      </c>
      <c r="Y525" s="7">
        <f t="shared" si="74"/>
        <v>0</v>
      </c>
      <c r="Z525" s="22">
        <f t="shared" si="75"/>
        <v>10.5</v>
      </c>
    </row>
    <row r="526" spans="1:26" ht="12.75" hidden="1">
      <c r="A526" s="12">
        <f>'Merytoryczna-TU WPIS DANE'!A528</f>
        <v>0</v>
      </c>
      <c r="B526" s="28">
        <f>'Merytoryczna-TU WPIS DANE'!B528</f>
        <v>0</v>
      </c>
      <c r="C526" s="12">
        <f>'Merytoryczna-TU WPIS DANE'!C528</f>
        <v>0</v>
      </c>
      <c r="D526" s="12">
        <f>'Merytoryczna-TU WPIS DANE'!D528</f>
        <v>0</v>
      </c>
      <c r="E526" s="12">
        <f>'Merytoryczna-TU WPIS DANE'!E528</f>
        <v>0</v>
      </c>
      <c r="F526" s="12">
        <f>'Merytoryczna-TU WPIS DANE'!F528</f>
        <v>0</v>
      </c>
      <c r="G526" s="13">
        <f>'Merytoryczna-TU WPIS DANE'!U528</f>
        <v>0</v>
      </c>
      <c r="H526" s="37">
        <f>'Merytoryczna-TU WPIS DANE'!H528</f>
        <v>0</v>
      </c>
      <c r="I526" s="12">
        <f>'Merytoryczna-TU WPIS DANE'!I528</f>
        <v>0</v>
      </c>
      <c r="J526" s="7">
        <v>35</v>
      </c>
      <c r="K526" s="18">
        <f t="shared" si="70"/>
        <v>0</v>
      </c>
      <c r="L526" s="25" t="str">
        <f t="shared" si="67"/>
        <v>NIE</v>
      </c>
      <c r="M526" s="26">
        <f t="shared" si="71"/>
        <v>0</v>
      </c>
      <c r="N526" s="9" t="str">
        <f t="shared" si="72"/>
        <v>NIE</v>
      </c>
      <c r="R526" s="15">
        <f t="shared" si="68"/>
        <v>0</v>
      </c>
      <c r="U526" s="17">
        <f t="shared" si="69"/>
        <v>0</v>
      </c>
      <c r="X526" s="159">
        <f t="shared" si="73"/>
        <v>0</v>
      </c>
      <c r="Y526" s="7">
        <f t="shared" si="74"/>
        <v>0</v>
      </c>
      <c r="Z526" s="22">
        <f t="shared" si="75"/>
        <v>10.5</v>
      </c>
    </row>
    <row r="527" spans="1:26" ht="12.75" hidden="1">
      <c r="A527" s="12">
        <f>'Merytoryczna-TU WPIS DANE'!A529</f>
        <v>0</v>
      </c>
      <c r="B527" s="28">
        <f>'Merytoryczna-TU WPIS DANE'!B529</f>
        <v>0</v>
      </c>
      <c r="C527" s="12">
        <f>'Merytoryczna-TU WPIS DANE'!C529</f>
        <v>0</v>
      </c>
      <c r="D527" s="12">
        <f>'Merytoryczna-TU WPIS DANE'!D529</f>
        <v>0</v>
      </c>
      <c r="E527" s="12">
        <f>'Merytoryczna-TU WPIS DANE'!E529</f>
        <v>0</v>
      </c>
      <c r="F527" s="12">
        <f>'Merytoryczna-TU WPIS DANE'!F529</f>
        <v>0</v>
      </c>
      <c r="G527" s="13">
        <f>'Merytoryczna-TU WPIS DANE'!U529</f>
        <v>0</v>
      </c>
      <c r="H527" s="37">
        <f>'Merytoryczna-TU WPIS DANE'!H529</f>
        <v>0</v>
      </c>
      <c r="I527" s="12">
        <f>'Merytoryczna-TU WPIS DANE'!I529</f>
        <v>0</v>
      </c>
      <c r="J527" s="7">
        <v>35</v>
      </c>
      <c r="K527" s="18">
        <f t="shared" si="70"/>
        <v>0</v>
      </c>
      <c r="L527" s="25" t="str">
        <f t="shared" si="67"/>
        <v>NIE</v>
      </c>
      <c r="M527" s="26">
        <f t="shared" si="71"/>
        <v>0</v>
      </c>
      <c r="N527" s="9" t="str">
        <f t="shared" si="72"/>
        <v>NIE</v>
      </c>
      <c r="R527" s="15">
        <f t="shared" si="68"/>
        <v>0</v>
      </c>
      <c r="U527" s="17">
        <f t="shared" si="69"/>
        <v>0</v>
      </c>
      <c r="X527" s="159">
        <f t="shared" si="73"/>
        <v>0</v>
      </c>
      <c r="Y527" s="7">
        <f t="shared" si="74"/>
        <v>0</v>
      </c>
      <c r="Z527" s="22">
        <f t="shared" si="75"/>
        <v>10.5</v>
      </c>
    </row>
    <row r="528" spans="1:26" ht="12.75" hidden="1">
      <c r="A528" s="12">
        <f>'Merytoryczna-TU WPIS DANE'!A530</f>
        <v>0</v>
      </c>
      <c r="B528" s="28">
        <f>'Merytoryczna-TU WPIS DANE'!B530</f>
        <v>0</v>
      </c>
      <c r="C528" s="12">
        <f>'Merytoryczna-TU WPIS DANE'!C530</f>
        <v>0</v>
      </c>
      <c r="D528" s="12">
        <f>'Merytoryczna-TU WPIS DANE'!D530</f>
        <v>0</v>
      </c>
      <c r="E528" s="12">
        <f>'Merytoryczna-TU WPIS DANE'!E530</f>
        <v>0</v>
      </c>
      <c r="F528" s="12">
        <f>'Merytoryczna-TU WPIS DANE'!F530</f>
        <v>0</v>
      </c>
      <c r="G528" s="13">
        <f>'Merytoryczna-TU WPIS DANE'!U530</f>
        <v>0</v>
      </c>
      <c r="H528" s="37">
        <f>'Merytoryczna-TU WPIS DANE'!H530</f>
        <v>0</v>
      </c>
      <c r="I528" s="12">
        <f>'Merytoryczna-TU WPIS DANE'!I530</f>
        <v>0</v>
      </c>
      <c r="J528" s="7">
        <v>35</v>
      </c>
      <c r="K528" s="18">
        <f t="shared" si="70"/>
        <v>0</v>
      </c>
      <c r="L528" s="25" t="str">
        <f t="shared" si="67"/>
        <v>NIE</v>
      </c>
      <c r="M528" s="26">
        <f t="shared" si="71"/>
        <v>0</v>
      </c>
      <c r="N528" s="9" t="str">
        <f t="shared" si="72"/>
        <v>NIE</v>
      </c>
      <c r="R528" s="15">
        <f t="shared" si="68"/>
        <v>0</v>
      </c>
      <c r="U528" s="17">
        <f t="shared" si="69"/>
        <v>0</v>
      </c>
      <c r="X528" s="159">
        <f t="shared" si="73"/>
        <v>0</v>
      </c>
      <c r="Y528" s="7">
        <f t="shared" si="74"/>
        <v>0</v>
      </c>
      <c r="Z528" s="22">
        <f t="shared" si="75"/>
        <v>10.5</v>
      </c>
    </row>
    <row r="529" spans="1:26" ht="12.75" hidden="1">
      <c r="A529" s="12">
        <f>'Merytoryczna-TU WPIS DANE'!A531</f>
        <v>0</v>
      </c>
      <c r="B529" s="28">
        <f>'Merytoryczna-TU WPIS DANE'!B531</f>
        <v>0</v>
      </c>
      <c r="C529" s="12">
        <f>'Merytoryczna-TU WPIS DANE'!C531</f>
        <v>0</v>
      </c>
      <c r="D529" s="12">
        <f>'Merytoryczna-TU WPIS DANE'!D531</f>
        <v>0</v>
      </c>
      <c r="E529" s="12">
        <f>'Merytoryczna-TU WPIS DANE'!E531</f>
        <v>0</v>
      </c>
      <c r="F529" s="12">
        <f>'Merytoryczna-TU WPIS DANE'!F531</f>
        <v>0</v>
      </c>
      <c r="G529" s="13">
        <f>'Merytoryczna-TU WPIS DANE'!U531</f>
        <v>0</v>
      </c>
      <c r="H529" s="37">
        <f>'Merytoryczna-TU WPIS DANE'!H531</f>
        <v>0</v>
      </c>
      <c r="I529" s="12">
        <f>'Merytoryczna-TU WPIS DANE'!I531</f>
        <v>0</v>
      </c>
      <c r="J529" s="7">
        <v>35</v>
      </c>
      <c r="K529" s="18">
        <f t="shared" si="70"/>
        <v>0</v>
      </c>
      <c r="L529" s="25" t="str">
        <f t="shared" si="67"/>
        <v>NIE</v>
      </c>
      <c r="M529" s="26">
        <f t="shared" si="71"/>
        <v>0</v>
      </c>
      <c r="N529" s="9" t="str">
        <f t="shared" si="72"/>
        <v>NIE</v>
      </c>
      <c r="R529" s="15">
        <f t="shared" si="68"/>
        <v>0</v>
      </c>
      <c r="U529" s="17">
        <f t="shared" si="69"/>
        <v>0</v>
      </c>
      <c r="X529" s="159">
        <f t="shared" si="73"/>
        <v>0</v>
      </c>
      <c r="Y529" s="7">
        <f t="shared" si="74"/>
        <v>0</v>
      </c>
      <c r="Z529" s="22">
        <f t="shared" si="75"/>
        <v>10.5</v>
      </c>
    </row>
    <row r="530" spans="1:26" ht="12.75" hidden="1">
      <c r="A530" s="12">
        <f>'Merytoryczna-TU WPIS DANE'!A532</f>
        <v>0</v>
      </c>
      <c r="B530" s="28">
        <f>'Merytoryczna-TU WPIS DANE'!B532</f>
        <v>0</v>
      </c>
      <c r="C530" s="12">
        <f>'Merytoryczna-TU WPIS DANE'!C532</f>
        <v>0</v>
      </c>
      <c r="D530" s="12">
        <f>'Merytoryczna-TU WPIS DANE'!D532</f>
        <v>0</v>
      </c>
      <c r="E530" s="12">
        <f>'Merytoryczna-TU WPIS DANE'!E532</f>
        <v>0</v>
      </c>
      <c r="F530" s="12">
        <f>'Merytoryczna-TU WPIS DANE'!F532</f>
        <v>0</v>
      </c>
      <c r="G530" s="13">
        <f>'Merytoryczna-TU WPIS DANE'!U532</f>
        <v>0</v>
      </c>
      <c r="H530" s="37">
        <f>'Merytoryczna-TU WPIS DANE'!H532</f>
        <v>0</v>
      </c>
      <c r="I530" s="12">
        <f>'Merytoryczna-TU WPIS DANE'!I532</f>
        <v>0</v>
      </c>
      <c r="J530" s="7">
        <v>35</v>
      </c>
      <c r="K530" s="18">
        <f t="shared" si="70"/>
        <v>0</v>
      </c>
      <c r="L530" s="25" t="str">
        <f t="shared" si="67"/>
        <v>NIE</v>
      </c>
      <c r="M530" s="26">
        <f t="shared" si="71"/>
        <v>0</v>
      </c>
      <c r="N530" s="9" t="str">
        <f t="shared" si="72"/>
        <v>NIE</v>
      </c>
      <c r="R530" s="15">
        <f t="shared" si="68"/>
        <v>0</v>
      </c>
      <c r="U530" s="17">
        <f t="shared" si="69"/>
        <v>0</v>
      </c>
      <c r="X530" s="159">
        <f t="shared" si="73"/>
        <v>0</v>
      </c>
      <c r="Y530" s="7">
        <f t="shared" si="74"/>
        <v>0</v>
      </c>
      <c r="Z530" s="22">
        <f t="shared" si="75"/>
        <v>10.5</v>
      </c>
    </row>
    <row r="531" spans="1:26" ht="12.75" hidden="1">
      <c r="A531" s="12">
        <f>'Merytoryczna-TU WPIS DANE'!A533</f>
        <v>0</v>
      </c>
      <c r="B531" s="28">
        <f>'Merytoryczna-TU WPIS DANE'!B533</f>
        <v>0</v>
      </c>
      <c r="C531" s="12">
        <f>'Merytoryczna-TU WPIS DANE'!C533</f>
        <v>0</v>
      </c>
      <c r="D531" s="12">
        <f>'Merytoryczna-TU WPIS DANE'!D533</f>
        <v>0</v>
      </c>
      <c r="E531" s="12">
        <f>'Merytoryczna-TU WPIS DANE'!E533</f>
        <v>0</v>
      </c>
      <c r="F531" s="12">
        <f>'Merytoryczna-TU WPIS DANE'!F533</f>
        <v>0</v>
      </c>
      <c r="G531" s="13">
        <f>'Merytoryczna-TU WPIS DANE'!U533</f>
        <v>0</v>
      </c>
      <c r="H531" s="37">
        <f>'Merytoryczna-TU WPIS DANE'!H533</f>
        <v>0</v>
      </c>
      <c r="I531" s="12">
        <f>'Merytoryczna-TU WPIS DANE'!I533</f>
        <v>0</v>
      </c>
      <c r="J531" s="7">
        <v>35</v>
      </c>
      <c r="K531" s="18">
        <f t="shared" si="70"/>
        <v>0</v>
      </c>
      <c r="L531" s="25" t="str">
        <f t="shared" si="67"/>
        <v>NIE</v>
      </c>
      <c r="M531" s="26">
        <f t="shared" si="71"/>
        <v>0</v>
      </c>
      <c r="N531" s="9" t="str">
        <f t="shared" si="72"/>
        <v>NIE</v>
      </c>
      <c r="R531" s="15">
        <f t="shared" si="68"/>
        <v>0</v>
      </c>
      <c r="U531" s="17">
        <f t="shared" si="69"/>
        <v>0</v>
      </c>
      <c r="X531" s="159">
        <f t="shared" si="73"/>
        <v>0</v>
      </c>
      <c r="Y531" s="7">
        <f t="shared" si="74"/>
        <v>0</v>
      </c>
      <c r="Z531" s="22">
        <f t="shared" si="75"/>
        <v>10.5</v>
      </c>
    </row>
    <row r="532" spans="1:26" ht="12.75" hidden="1">
      <c r="A532" s="12">
        <f>'Merytoryczna-TU WPIS DANE'!A534</f>
        <v>0</v>
      </c>
      <c r="B532" s="28">
        <f>'Merytoryczna-TU WPIS DANE'!B534</f>
        <v>0</v>
      </c>
      <c r="C532" s="12">
        <f>'Merytoryczna-TU WPIS DANE'!C534</f>
        <v>0</v>
      </c>
      <c r="D532" s="12">
        <f>'Merytoryczna-TU WPIS DANE'!D534</f>
        <v>0</v>
      </c>
      <c r="E532" s="12">
        <f>'Merytoryczna-TU WPIS DANE'!E534</f>
        <v>0</v>
      </c>
      <c r="F532" s="12">
        <f>'Merytoryczna-TU WPIS DANE'!F534</f>
        <v>0</v>
      </c>
      <c r="G532" s="13">
        <f>'Merytoryczna-TU WPIS DANE'!U534</f>
        <v>0</v>
      </c>
      <c r="H532" s="37">
        <f>'Merytoryczna-TU WPIS DANE'!H534</f>
        <v>0</v>
      </c>
      <c r="I532" s="12">
        <f>'Merytoryczna-TU WPIS DANE'!I534</f>
        <v>0</v>
      </c>
      <c r="J532" s="7">
        <v>35</v>
      </c>
      <c r="K532" s="18">
        <f t="shared" si="70"/>
        <v>0</v>
      </c>
      <c r="L532" s="25" t="str">
        <f t="shared" si="67"/>
        <v>NIE</v>
      </c>
      <c r="M532" s="26">
        <f t="shared" si="71"/>
        <v>0</v>
      </c>
      <c r="N532" s="9" t="str">
        <f t="shared" si="72"/>
        <v>NIE</v>
      </c>
      <c r="R532" s="15">
        <f t="shared" si="68"/>
        <v>0</v>
      </c>
      <c r="U532" s="17">
        <f t="shared" si="69"/>
        <v>0</v>
      </c>
      <c r="X532" s="159">
        <f t="shared" si="73"/>
        <v>0</v>
      </c>
      <c r="Y532" s="7">
        <f t="shared" si="74"/>
        <v>0</v>
      </c>
      <c r="Z532" s="22">
        <f t="shared" si="75"/>
        <v>10.5</v>
      </c>
    </row>
    <row r="533" spans="1:26" ht="12.75" hidden="1">
      <c r="A533" s="12">
        <f>'Merytoryczna-TU WPIS DANE'!A535</f>
        <v>0</v>
      </c>
      <c r="B533" s="28">
        <f>'Merytoryczna-TU WPIS DANE'!B535</f>
        <v>0</v>
      </c>
      <c r="C533" s="12">
        <f>'Merytoryczna-TU WPIS DANE'!C535</f>
        <v>0</v>
      </c>
      <c r="D533" s="12">
        <f>'Merytoryczna-TU WPIS DANE'!D535</f>
        <v>0</v>
      </c>
      <c r="E533" s="12">
        <f>'Merytoryczna-TU WPIS DANE'!E535</f>
        <v>0</v>
      </c>
      <c r="F533" s="12">
        <f>'Merytoryczna-TU WPIS DANE'!F535</f>
        <v>0</v>
      </c>
      <c r="G533" s="13">
        <f>'Merytoryczna-TU WPIS DANE'!U535</f>
        <v>0</v>
      </c>
      <c r="H533" s="37">
        <f>'Merytoryczna-TU WPIS DANE'!H535</f>
        <v>0</v>
      </c>
      <c r="I533" s="12">
        <f>'Merytoryczna-TU WPIS DANE'!I535</f>
        <v>0</v>
      </c>
      <c r="J533" s="7">
        <v>35</v>
      </c>
      <c r="K533" s="18">
        <f t="shared" si="70"/>
        <v>0</v>
      </c>
      <c r="L533" s="25" t="str">
        <f t="shared" si="67"/>
        <v>NIE</v>
      </c>
      <c r="M533" s="26">
        <f t="shared" si="71"/>
        <v>0</v>
      </c>
      <c r="N533" s="9" t="str">
        <f t="shared" si="72"/>
        <v>NIE</v>
      </c>
      <c r="R533" s="15">
        <f t="shared" si="68"/>
        <v>0</v>
      </c>
      <c r="U533" s="17">
        <f t="shared" si="69"/>
        <v>0</v>
      </c>
      <c r="X533" s="159">
        <f t="shared" si="73"/>
        <v>0</v>
      </c>
      <c r="Y533" s="7">
        <f t="shared" si="74"/>
        <v>0</v>
      </c>
      <c r="Z533" s="22">
        <f t="shared" si="75"/>
        <v>10.5</v>
      </c>
    </row>
    <row r="534" spans="1:26" ht="12.75" hidden="1">
      <c r="A534" s="12">
        <f>'Merytoryczna-TU WPIS DANE'!A536</f>
        <v>0</v>
      </c>
      <c r="B534" s="28">
        <f>'Merytoryczna-TU WPIS DANE'!B536</f>
        <v>0</v>
      </c>
      <c r="C534" s="12">
        <f>'Merytoryczna-TU WPIS DANE'!C536</f>
        <v>0</v>
      </c>
      <c r="D534" s="12">
        <f>'Merytoryczna-TU WPIS DANE'!D536</f>
        <v>0</v>
      </c>
      <c r="E534" s="12">
        <f>'Merytoryczna-TU WPIS DANE'!E536</f>
        <v>0</v>
      </c>
      <c r="F534" s="12">
        <f>'Merytoryczna-TU WPIS DANE'!F536</f>
        <v>0</v>
      </c>
      <c r="G534" s="13">
        <f>'Merytoryczna-TU WPIS DANE'!U536</f>
        <v>0</v>
      </c>
      <c r="H534" s="37">
        <f>'Merytoryczna-TU WPIS DANE'!H536</f>
        <v>0</v>
      </c>
      <c r="I534" s="12">
        <f>'Merytoryczna-TU WPIS DANE'!I536</f>
        <v>0</v>
      </c>
      <c r="J534" s="7">
        <v>35</v>
      </c>
      <c r="K534" s="18">
        <f t="shared" si="70"/>
        <v>0</v>
      </c>
      <c r="L534" s="25" t="str">
        <f t="shared" si="67"/>
        <v>NIE</v>
      </c>
      <c r="M534" s="26">
        <f t="shared" si="71"/>
        <v>0</v>
      </c>
      <c r="N534" s="9" t="str">
        <f t="shared" si="72"/>
        <v>NIE</v>
      </c>
      <c r="R534" s="15">
        <f t="shared" si="68"/>
        <v>0</v>
      </c>
      <c r="U534" s="17">
        <f t="shared" si="69"/>
        <v>0</v>
      </c>
      <c r="X534" s="159">
        <f t="shared" si="73"/>
        <v>0</v>
      </c>
      <c r="Y534" s="7">
        <f t="shared" si="74"/>
        <v>0</v>
      </c>
      <c r="Z534" s="22">
        <f t="shared" si="75"/>
        <v>10.5</v>
      </c>
    </row>
    <row r="535" spans="1:26" ht="12.75" hidden="1">
      <c r="A535" s="12">
        <f>'Merytoryczna-TU WPIS DANE'!A537</f>
        <v>0</v>
      </c>
      <c r="B535" s="28">
        <f>'Merytoryczna-TU WPIS DANE'!B537</f>
        <v>0</v>
      </c>
      <c r="C535" s="12">
        <f>'Merytoryczna-TU WPIS DANE'!C537</f>
        <v>0</v>
      </c>
      <c r="D535" s="12">
        <f>'Merytoryczna-TU WPIS DANE'!D537</f>
        <v>0</v>
      </c>
      <c r="E535" s="12">
        <f>'Merytoryczna-TU WPIS DANE'!E537</f>
        <v>0</v>
      </c>
      <c r="F535" s="12">
        <f>'Merytoryczna-TU WPIS DANE'!F537</f>
        <v>0</v>
      </c>
      <c r="G535" s="13">
        <f>'Merytoryczna-TU WPIS DANE'!U537</f>
        <v>0</v>
      </c>
      <c r="H535" s="37">
        <f>'Merytoryczna-TU WPIS DANE'!H537</f>
        <v>0</v>
      </c>
      <c r="I535" s="12">
        <f>'Merytoryczna-TU WPIS DANE'!I537</f>
        <v>0</v>
      </c>
      <c r="J535" s="7">
        <v>35</v>
      </c>
      <c r="K535" s="18">
        <f t="shared" si="70"/>
        <v>0</v>
      </c>
      <c r="L535" s="25" t="str">
        <f t="shared" si="67"/>
        <v>NIE</v>
      </c>
      <c r="M535" s="26">
        <f t="shared" si="71"/>
        <v>0</v>
      </c>
      <c r="N535" s="9" t="str">
        <f t="shared" si="72"/>
        <v>NIE</v>
      </c>
      <c r="R535" s="15">
        <f t="shared" si="68"/>
        <v>0</v>
      </c>
      <c r="U535" s="17">
        <f t="shared" si="69"/>
        <v>0</v>
      </c>
      <c r="X535" s="159">
        <f t="shared" si="73"/>
        <v>0</v>
      </c>
      <c r="Y535" s="7">
        <f t="shared" si="74"/>
        <v>0</v>
      </c>
      <c r="Z535" s="22">
        <f t="shared" si="75"/>
        <v>10.5</v>
      </c>
    </row>
    <row r="536" spans="1:26" ht="12.75" hidden="1">
      <c r="A536" s="12">
        <f>'Merytoryczna-TU WPIS DANE'!A538</f>
        <v>0</v>
      </c>
      <c r="B536" s="28">
        <f>'Merytoryczna-TU WPIS DANE'!B538</f>
        <v>0</v>
      </c>
      <c r="C536" s="12">
        <f>'Merytoryczna-TU WPIS DANE'!C538</f>
        <v>0</v>
      </c>
      <c r="D536" s="12">
        <f>'Merytoryczna-TU WPIS DANE'!D538</f>
        <v>0</v>
      </c>
      <c r="E536" s="12">
        <f>'Merytoryczna-TU WPIS DANE'!E538</f>
        <v>0</v>
      </c>
      <c r="F536" s="12">
        <f>'Merytoryczna-TU WPIS DANE'!F538</f>
        <v>0</v>
      </c>
      <c r="G536" s="13">
        <f>'Merytoryczna-TU WPIS DANE'!U538</f>
        <v>0</v>
      </c>
      <c r="H536" s="37">
        <f>'Merytoryczna-TU WPIS DANE'!H538</f>
        <v>0</v>
      </c>
      <c r="I536" s="12">
        <f>'Merytoryczna-TU WPIS DANE'!I538</f>
        <v>0</v>
      </c>
      <c r="J536" s="7">
        <v>35</v>
      </c>
      <c r="K536" s="18">
        <f t="shared" si="70"/>
        <v>0</v>
      </c>
      <c r="L536" s="25" t="str">
        <f t="shared" si="67"/>
        <v>NIE</v>
      </c>
      <c r="M536" s="26">
        <f t="shared" si="71"/>
        <v>0</v>
      </c>
      <c r="N536" s="9" t="str">
        <f t="shared" si="72"/>
        <v>NIE</v>
      </c>
      <c r="R536" s="15">
        <f t="shared" si="68"/>
        <v>0</v>
      </c>
      <c r="U536" s="17">
        <f t="shared" si="69"/>
        <v>0</v>
      </c>
      <c r="X536" s="159">
        <f t="shared" si="73"/>
        <v>0</v>
      </c>
      <c r="Y536" s="7">
        <f t="shared" si="74"/>
        <v>0</v>
      </c>
      <c r="Z536" s="22">
        <f t="shared" si="75"/>
        <v>10.5</v>
      </c>
    </row>
    <row r="537" spans="1:26" ht="12.75" hidden="1">
      <c r="A537" s="12">
        <f>'Merytoryczna-TU WPIS DANE'!A539</f>
        <v>0</v>
      </c>
      <c r="B537" s="28">
        <f>'Merytoryczna-TU WPIS DANE'!B539</f>
        <v>0</v>
      </c>
      <c r="C537" s="12">
        <f>'Merytoryczna-TU WPIS DANE'!C539</f>
        <v>0</v>
      </c>
      <c r="D537" s="12">
        <f>'Merytoryczna-TU WPIS DANE'!D539</f>
        <v>0</v>
      </c>
      <c r="E537" s="12">
        <f>'Merytoryczna-TU WPIS DANE'!E539</f>
        <v>0</v>
      </c>
      <c r="F537" s="12">
        <f>'Merytoryczna-TU WPIS DANE'!F539</f>
        <v>0</v>
      </c>
      <c r="G537" s="13">
        <f>'Merytoryczna-TU WPIS DANE'!U539</f>
        <v>0</v>
      </c>
      <c r="H537" s="37">
        <f>'Merytoryczna-TU WPIS DANE'!H539</f>
        <v>0</v>
      </c>
      <c r="I537" s="12">
        <f>'Merytoryczna-TU WPIS DANE'!I539</f>
        <v>0</v>
      </c>
      <c r="J537" s="7">
        <v>35</v>
      </c>
      <c r="K537" s="18">
        <f t="shared" si="70"/>
        <v>0</v>
      </c>
      <c r="L537" s="25" t="str">
        <f t="shared" si="67"/>
        <v>NIE</v>
      </c>
      <c r="M537" s="26">
        <f t="shared" si="71"/>
        <v>0</v>
      </c>
      <c r="N537" s="9" t="str">
        <f t="shared" si="72"/>
        <v>NIE</v>
      </c>
      <c r="R537" s="15">
        <f t="shared" si="68"/>
        <v>0</v>
      </c>
      <c r="U537" s="17">
        <f t="shared" si="69"/>
        <v>0</v>
      </c>
      <c r="X537" s="159">
        <f t="shared" si="73"/>
        <v>0</v>
      </c>
      <c r="Y537" s="7">
        <f t="shared" si="74"/>
        <v>0</v>
      </c>
      <c r="Z537" s="22">
        <f t="shared" si="75"/>
        <v>10.5</v>
      </c>
    </row>
    <row r="538" spans="1:26" ht="12.75" hidden="1">
      <c r="A538" s="12">
        <f>'Merytoryczna-TU WPIS DANE'!A540</f>
        <v>0</v>
      </c>
      <c r="B538" s="28">
        <f>'Merytoryczna-TU WPIS DANE'!B540</f>
        <v>0</v>
      </c>
      <c r="C538" s="12">
        <f>'Merytoryczna-TU WPIS DANE'!C540</f>
        <v>0</v>
      </c>
      <c r="D538" s="12">
        <f>'Merytoryczna-TU WPIS DANE'!D540</f>
        <v>0</v>
      </c>
      <c r="E538" s="12">
        <f>'Merytoryczna-TU WPIS DANE'!E540</f>
        <v>0</v>
      </c>
      <c r="F538" s="12">
        <f>'Merytoryczna-TU WPIS DANE'!F540</f>
        <v>0</v>
      </c>
      <c r="G538" s="13">
        <f>'Merytoryczna-TU WPIS DANE'!U540</f>
        <v>0</v>
      </c>
      <c r="H538" s="37">
        <f>'Merytoryczna-TU WPIS DANE'!H540</f>
        <v>0</v>
      </c>
      <c r="I538" s="12">
        <f>'Merytoryczna-TU WPIS DANE'!I540</f>
        <v>0</v>
      </c>
      <c r="J538" s="7">
        <v>35</v>
      </c>
      <c r="K538" s="18">
        <f t="shared" si="70"/>
        <v>0</v>
      </c>
      <c r="L538" s="25" t="str">
        <f t="shared" si="67"/>
        <v>NIE</v>
      </c>
      <c r="M538" s="26">
        <f t="shared" si="71"/>
        <v>0</v>
      </c>
      <c r="N538" s="9" t="str">
        <f t="shared" si="72"/>
        <v>NIE</v>
      </c>
      <c r="R538" s="15">
        <f t="shared" si="68"/>
        <v>0</v>
      </c>
      <c r="U538" s="17">
        <f t="shared" si="69"/>
        <v>0</v>
      </c>
      <c r="X538" s="159">
        <f t="shared" si="73"/>
        <v>0</v>
      </c>
      <c r="Y538" s="7">
        <f t="shared" si="74"/>
        <v>0</v>
      </c>
      <c r="Z538" s="22">
        <f t="shared" si="75"/>
        <v>10.5</v>
      </c>
    </row>
    <row r="539" spans="1:26" ht="12.75" hidden="1">
      <c r="A539" s="12">
        <f>'Merytoryczna-TU WPIS DANE'!A541</f>
        <v>0</v>
      </c>
      <c r="B539" s="28">
        <f>'Merytoryczna-TU WPIS DANE'!B541</f>
        <v>0</v>
      </c>
      <c r="C539" s="12">
        <f>'Merytoryczna-TU WPIS DANE'!C541</f>
        <v>0</v>
      </c>
      <c r="D539" s="12">
        <f>'Merytoryczna-TU WPIS DANE'!D541</f>
        <v>0</v>
      </c>
      <c r="E539" s="12">
        <f>'Merytoryczna-TU WPIS DANE'!E541</f>
        <v>0</v>
      </c>
      <c r="F539" s="12">
        <f>'Merytoryczna-TU WPIS DANE'!F541</f>
        <v>0</v>
      </c>
      <c r="G539" s="13">
        <f>'Merytoryczna-TU WPIS DANE'!U541</f>
        <v>0</v>
      </c>
      <c r="H539" s="37">
        <f>'Merytoryczna-TU WPIS DANE'!H541</f>
        <v>0</v>
      </c>
      <c r="I539" s="12">
        <f>'Merytoryczna-TU WPIS DANE'!I541</f>
        <v>0</v>
      </c>
      <c r="J539" s="7">
        <v>35</v>
      </c>
      <c r="K539" s="18">
        <f t="shared" si="70"/>
        <v>0</v>
      </c>
      <c r="L539" s="25" t="str">
        <f t="shared" si="67"/>
        <v>NIE</v>
      </c>
      <c r="M539" s="26">
        <f t="shared" si="71"/>
        <v>0</v>
      </c>
      <c r="N539" s="9" t="str">
        <f t="shared" si="72"/>
        <v>NIE</v>
      </c>
      <c r="R539" s="15">
        <f t="shared" si="68"/>
        <v>0</v>
      </c>
      <c r="U539" s="17">
        <f t="shared" si="69"/>
        <v>0</v>
      </c>
      <c r="X539" s="159">
        <f t="shared" si="73"/>
        <v>0</v>
      </c>
      <c r="Y539" s="7">
        <f t="shared" si="74"/>
        <v>0</v>
      </c>
      <c r="Z539" s="22">
        <f t="shared" si="75"/>
        <v>10.5</v>
      </c>
    </row>
    <row r="540" spans="1:26" ht="12.75" hidden="1">
      <c r="A540" s="12">
        <f>'Merytoryczna-TU WPIS DANE'!A542</f>
        <v>0</v>
      </c>
      <c r="B540" s="28">
        <f>'Merytoryczna-TU WPIS DANE'!B542</f>
        <v>0</v>
      </c>
      <c r="C540" s="12">
        <f>'Merytoryczna-TU WPIS DANE'!C542</f>
        <v>0</v>
      </c>
      <c r="D540" s="12">
        <f>'Merytoryczna-TU WPIS DANE'!D542</f>
        <v>0</v>
      </c>
      <c r="E540" s="12">
        <f>'Merytoryczna-TU WPIS DANE'!E542</f>
        <v>0</v>
      </c>
      <c r="F540" s="12">
        <f>'Merytoryczna-TU WPIS DANE'!F542</f>
        <v>0</v>
      </c>
      <c r="G540" s="13">
        <f>'Merytoryczna-TU WPIS DANE'!U542</f>
        <v>0</v>
      </c>
      <c r="H540" s="37">
        <f>'Merytoryczna-TU WPIS DANE'!H542</f>
        <v>0</v>
      </c>
      <c r="I540" s="12">
        <f>'Merytoryczna-TU WPIS DANE'!I542</f>
        <v>0</v>
      </c>
      <c r="J540" s="7">
        <v>35</v>
      </c>
      <c r="K540" s="18">
        <f t="shared" si="70"/>
        <v>0</v>
      </c>
      <c r="L540" s="25" t="str">
        <f t="shared" si="67"/>
        <v>NIE</v>
      </c>
      <c r="M540" s="26">
        <f t="shared" si="71"/>
        <v>0</v>
      </c>
      <c r="N540" s="9" t="str">
        <f t="shared" si="72"/>
        <v>NIE</v>
      </c>
      <c r="R540" s="15">
        <f t="shared" si="68"/>
        <v>0</v>
      </c>
      <c r="U540" s="17">
        <f t="shared" si="69"/>
        <v>0</v>
      </c>
      <c r="X540" s="159">
        <f t="shared" si="73"/>
        <v>0</v>
      </c>
      <c r="Y540" s="7">
        <f t="shared" si="74"/>
        <v>0</v>
      </c>
      <c r="Z540" s="22">
        <f t="shared" si="75"/>
        <v>10.5</v>
      </c>
    </row>
    <row r="541" spans="1:26" ht="12.75" hidden="1">
      <c r="A541" s="12">
        <f>'Merytoryczna-TU WPIS DANE'!A543</f>
        <v>0</v>
      </c>
      <c r="B541" s="28">
        <f>'Merytoryczna-TU WPIS DANE'!B543</f>
        <v>0</v>
      </c>
      <c r="C541" s="12">
        <f>'Merytoryczna-TU WPIS DANE'!C543</f>
        <v>0</v>
      </c>
      <c r="D541" s="12">
        <f>'Merytoryczna-TU WPIS DANE'!D543</f>
        <v>0</v>
      </c>
      <c r="E541" s="12">
        <f>'Merytoryczna-TU WPIS DANE'!E543</f>
        <v>0</v>
      </c>
      <c r="F541" s="12">
        <f>'Merytoryczna-TU WPIS DANE'!F543</f>
        <v>0</v>
      </c>
      <c r="G541" s="13">
        <f>'Merytoryczna-TU WPIS DANE'!U543</f>
        <v>0</v>
      </c>
      <c r="H541" s="37">
        <f>'Merytoryczna-TU WPIS DANE'!H543</f>
        <v>0</v>
      </c>
      <c r="I541" s="12">
        <f>'Merytoryczna-TU WPIS DANE'!I543</f>
        <v>0</v>
      </c>
      <c r="J541" s="7">
        <v>35</v>
      </c>
      <c r="K541" s="18">
        <f t="shared" si="70"/>
        <v>0</v>
      </c>
      <c r="L541" s="25" t="str">
        <f t="shared" si="67"/>
        <v>NIE</v>
      </c>
      <c r="M541" s="26">
        <f t="shared" si="71"/>
        <v>0</v>
      </c>
      <c r="N541" s="9" t="str">
        <f t="shared" si="72"/>
        <v>NIE</v>
      </c>
      <c r="R541" s="15">
        <f t="shared" si="68"/>
        <v>0</v>
      </c>
      <c r="U541" s="17">
        <f t="shared" si="69"/>
        <v>0</v>
      </c>
      <c r="X541" s="159">
        <f t="shared" si="73"/>
        <v>0</v>
      </c>
      <c r="Y541" s="7">
        <f t="shared" si="74"/>
        <v>0</v>
      </c>
      <c r="Z541" s="22">
        <f t="shared" si="75"/>
        <v>10.5</v>
      </c>
    </row>
    <row r="542" spans="1:26" ht="12.75" hidden="1">
      <c r="A542" s="12">
        <f>'Merytoryczna-TU WPIS DANE'!A544</f>
        <v>0</v>
      </c>
      <c r="B542" s="28">
        <f>'Merytoryczna-TU WPIS DANE'!B544</f>
        <v>0</v>
      </c>
      <c r="C542" s="12">
        <f>'Merytoryczna-TU WPIS DANE'!C544</f>
        <v>0</v>
      </c>
      <c r="D542" s="12">
        <f>'Merytoryczna-TU WPIS DANE'!D544</f>
        <v>0</v>
      </c>
      <c r="E542" s="12">
        <f>'Merytoryczna-TU WPIS DANE'!E544</f>
        <v>0</v>
      </c>
      <c r="F542" s="12">
        <f>'Merytoryczna-TU WPIS DANE'!F544</f>
        <v>0</v>
      </c>
      <c r="G542" s="13">
        <f>'Merytoryczna-TU WPIS DANE'!U544</f>
        <v>0</v>
      </c>
      <c r="H542" s="37">
        <f>'Merytoryczna-TU WPIS DANE'!H544</f>
        <v>0</v>
      </c>
      <c r="I542" s="12">
        <f>'Merytoryczna-TU WPIS DANE'!I544</f>
        <v>0</v>
      </c>
      <c r="J542" s="7">
        <v>35</v>
      </c>
      <c r="K542" s="18">
        <f t="shared" si="70"/>
        <v>0</v>
      </c>
      <c r="L542" s="25" t="str">
        <f t="shared" si="67"/>
        <v>NIE</v>
      </c>
      <c r="M542" s="26">
        <f t="shared" si="71"/>
        <v>0</v>
      </c>
      <c r="N542" s="9" t="str">
        <f t="shared" si="72"/>
        <v>NIE</v>
      </c>
      <c r="R542" s="15">
        <f t="shared" si="68"/>
        <v>0</v>
      </c>
      <c r="U542" s="17">
        <f t="shared" si="69"/>
        <v>0</v>
      </c>
      <c r="X542" s="159">
        <f t="shared" si="73"/>
        <v>0</v>
      </c>
      <c r="Y542" s="7">
        <f t="shared" si="74"/>
        <v>0</v>
      </c>
      <c r="Z542" s="22">
        <f t="shared" si="75"/>
        <v>10.5</v>
      </c>
    </row>
    <row r="543" spans="1:26" ht="12.75" hidden="1">
      <c r="A543" s="12">
        <f>'Merytoryczna-TU WPIS DANE'!A545</f>
        <v>0</v>
      </c>
      <c r="B543" s="28">
        <f>'Merytoryczna-TU WPIS DANE'!B545</f>
        <v>0</v>
      </c>
      <c r="C543" s="12">
        <f>'Merytoryczna-TU WPIS DANE'!C545</f>
        <v>0</v>
      </c>
      <c r="D543" s="12">
        <f>'Merytoryczna-TU WPIS DANE'!D545</f>
        <v>0</v>
      </c>
      <c r="E543" s="12">
        <f>'Merytoryczna-TU WPIS DANE'!E545</f>
        <v>0</v>
      </c>
      <c r="F543" s="12">
        <f>'Merytoryczna-TU WPIS DANE'!F545</f>
        <v>0</v>
      </c>
      <c r="G543" s="13">
        <f>'Merytoryczna-TU WPIS DANE'!U545</f>
        <v>0</v>
      </c>
      <c r="H543" s="37">
        <f>'Merytoryczna-TU WPIS DANE'!H545</f>
        <v>0</v>
      </c>
      <c r="I543" s="12">
        <f>'Merytoryczna-TU WPIS DANE'!I545</f>
        <v>0</v>
      </c>
      <c r="J543" s="7">
        <v>35</v>
      </c>
      <c r="K543" s="18">
        <f t="shared" si="70"/>
        <v>0</v>
      </c>
      <c r="L543" s="25" t="str">
        <f t="shared" si="67"/>
        <v>NIE</v>
      </c>
      <c r="M543" s="26">
        <f t="shared" si="71"/>
        <v>0</v>
      </c>
      <c r="N543" s="9" t="str">
        <f t="shared" si="72"/>
        <v>NIE</v>
      </c>
      <c r="R543" s="15">
        <f t="shared" si="68"/>
        <v>0</v>
      </c>
      <c r="U543" s="17">
        <f t="shared" si="69"/>
        <v>0</v>
      </c>
      <c r="X543" s="159">
        <f t="shared" si="73"/>
        <v>0</v>
      </c>
      <c r="Y543" s="7">
        <f t="shared" si="74"/>
        <v>0</v>
      </c>
      <c r="Z543" s="22">
        <f t="shared" si="75"/>
        <v>10.5</v>
      </c>
    </row>
    <row r="544" spans="1:26" ht="12.75" hidden="1">
      <c r="A544" s="12">
        <f>'Merytoryczna-TU WPIS DANE'!A546</f>
        <v>0</v>
      </c>
      <c r="B544" s="28">
        <f>'Merytoryczna-TU WPIS DANE'!B546</f>
        <v>0</v>
      </c>
      <c r="C544" s="12">
        <f>'Merytoryczna-TU WPIS DANE'!C546</f>
        <v>0</v>
      </c>
      <c r="D544" s="12">
        <f>'Merytoryczna-TU WPIS DANE'!D546</f>
        <v>0</v>
      </c>
      <c r="E544" s="12">
        <f>'Merytoryczna-TU WPIS DANE'!E546</f>
        <v>0</v>
      </c>
      <c r="F544" s="12">
        <f>'Merytoryczna-TU WPIS DANE'!F546</f>
        <v>0</v>
      </c>
      <c r="G544" s="13">
        <f>'Merytoryczna-TU WPIS DANE'!U546</f>
        <v>0</v>
      </c>
      <c r="H544" s="37">
        <f>'Merytoryczna-TU WPIS DANE'!H546</f>
        <v>0</v>
      </c>
      <c r="I544" s="12">
        <f>'Merytoryczna-TU WPIS DANE'!I546</f>
        <v>0</v>
      </c>
      <c r="J544" s="7">
        <v>35</v>
      </c>
      <c r="K544" s="18">
        <f t="shared" si="70"/>
        <v>0</v>
      </c>
      <c r="L544" s="25" t="str">
        <f t="shared" ref="L544:L607" si="76">IF(OR(AND(R544&lt;60%,U544&lt;60%),AND(R544&gt;=60%,U544&lt;60%,Y544&lt;=Z544),AND(R544&gt;=60%,U544&gt;=60%,Y544&lt;=Z544),AND(R544&lt;60%,U544&gt;=60%,Y544&lt;=Z544)),"NIE","TAK")</f>
        <v>NIE</v>
      </c>
      <c r="M544" s="26">
        <f t="shared" si="71"/>
        <v>0</v>
      </c>
      <c r="N544" s="9" t="str">
        <f t="shared" si="72"/>
        <v>NIE</v>
      </c>
      <c r="R544" s="15">
        <f t="shared" ref="R544:R607" si="77">Q544/J544</f>
        <v>0</v>
      </c>
      <c r="U544" s="17">
        <f t="shared" ref="U544:U607" si="78">T544/J544</f>
        <v>0</v>
      </c>
      <c r="X544" s="159">
        <f t="shared" si="73"/>
        <v>0</v>
      </c>
      <c r="Y544" s="7">
        <f t="shared" si="74"/>
        <v>0</v>
      </c>
      <c r="Z544" s="22">
        <f t="shared" si="75"/>
        <v>10.5</v>
      </c>
    </row>
    <row r="545" spans="1:26" ht="12.75" hidden="1">
      <c r="A545" s="12">
        <f>'Merytoryczna-TU WPIS DANE'!A547</f>
        <v>0</v>
      </c>
      <c r="B545" s="28">
        <f>'Merytoryczna-TU WPIS DANE'!B547</f>
        <v>0</v>
      </c>
      <c r="C545" s="12">
        <f>'Merytoryczna-TU WPIS DANE'!C547</f>
        <v>0</v>
      </c>
      <c r="D545" s="12">
        <f>'Merytoryczna-TU WPIS DANE'!D547</f>
        <v>0</v>
      </c>
      <c r="E545" s="12">
        <f>'Merytoryczna-TU WPIS DANE'!E547</f>
        <v>0</v>
      </c>
      <c r="F545" s="12">
        <f>'Merytoryczna-TU WPIS DANE'!F547</f>
        <v>0</v>
      </c>
      <c r="G545" s="13">
        <f>'Merytoryczna-TU WPIS DANE'!U547</f>
        <v>0</v>
      </c>
      <c r="H545" s="37">
        <f>'Merytoryczna-TU WPIS DANE'!H547</f>
        <v>0</v>
      </c>
      <c r="I545" s="12">
        <f>'Merytoryczna-TU WPIS DANE'!I547</f>
        <v>0</v>
      </c>
      <c r="J545" s="7">
        <v>35</v>
      </c>
      <c r="K545" s="18">
        <f t="shared" ref="K545:K608" si="79">IF(L545="tak",X545,(R545+U545)/2)</f>
        <v>0</v>
      </c>
      <c r="L545" s="25" t="str">
        <f t="shared" si="76"/>
        <v>NIE</v>
      </c>
      <c r="M545" s="26">
        <f t="shared" ref="M545:M608" si="80">IF(L545="NIE",(Q545+T545)/2,"III oceniający")</f>
        <v>0</v>
      </c>
      <c r="N545" s="9" t="str">
        <f t="shared" ref="N545:N608" si="81">IF(K545&gt;=30%,"TAK","NIE")</f>
        <v>NIE</v>
      </c>
      <c r="R545" s="15">
        <f t="shared" si="77"/>
        <v>0</v>
      </c>
      <c r="U545" s="17">
        <f t="shared" si="78"/>
        <v>0</v>
      </c>
      <c r="X545" s="159">
        <f t="shared" ref="X545:X608" si="82">W545/J545</f>
        <v>0</v>
      </c>
      <c r="Y545" s="7">
        <f t="shared" ref="Y545:Y608" si="83">IF((Q545-T545)&gt;=0,(Q545-T545),(Q545-T545)*(-1))</f>
        <v>0</v>
      </c>
      <c r="Z545" s="22">
        <f t="shared" ref="Z545:Z608" si="84">J545*30%</f>
        <v>10.5</v>
      </c>
    </row>
    <row r="546" spans="1:26" ht="12.75" hidden="1">
      <c r="A546" s="12">
        <f>'Merytoryczna-TU WPIS DANE'!A548</f>
        <v>0</v>
      </c>
      <c r="B546" s="28">
        <f>'Merytoryczna-TU WPIS DANE'!B548</f>
        <v>0</v>
      </c>
      <c r="C546" s="12">
        <f>'Merytoryczna-TU WPIS DANE'!C548</f>
        <v>0</v>
      </c>
      <c r="D546" s="12">
        <f>'Merytoryczna-TU WPIS DANE'!D548</f>
        <v>0</v>
      </c>
      <c r="E546" s="12">
        <f>'Merytoryczna-TU WPIS DANE'!E548</f>
        <v>0</v>
      </c>
      <c r="F546" s="12">
        <f>'Merytoryczna-TU WPIS DANE'!F548</f>
        <v>0</v>
      </c>
      <c r="G546" s="13">
        <f>'Merytoryczna-TU WPIS DANE'!U548</f>
        <v>0</v>
      </c>
      <c r="H546" s="37">
        <f>'Merytoryczna-TU WPIS DANE'!H548</f>
        <v>0</v>
      </c>
      <c r="I546" s="12">
        <f>'Merytoryczna-TU WPIS DANE'!I548</f>
        <v>0</v>
      </c>
      <c r="J546" s="7">
        <v>35</v>
      </c>
      <c r="K546" s="18">
        <f t="shared" si="79"/>
        <v>0</v>
      </c>
      <c r="L546" s="25" t="str">
        <f t="shared" si="76"/>
        <v>NIE</v>
      </c>
      <c r="M546" s="26">
        <f t="shared" si="80"/>
        <v>0</v>
      </c>
      <c r="N546" s="9" t="str">
        <f t="shared" si="81"/>
        <v>NIE</v>
      </c>
      <c r="R546" s="15">
        <f t="shared" si="77"/>
        <v>0</v>
      </c>
      <c r="U546" s="17">
        <f t="shared" si="78"/>
        <v>0</v>
      </c>
      <c r="X546" s="159">
        <f t="shared" si="82"/>
        <v>0</v>
      </c>
      <c r="Y546" s="7">
        <f t="shared" si="83"/>
        <v>0</v>
      </c>
      <c r="Z546" s="22">
        <f t="shared" si="84"/>
        <v>10.5</v>
      </c>
    </row>
    <row r="547" spans="1:26" ht="12.75" hidden="1">
      <c r="A547" s="12">
        <f>'Merytoryczna-TU WPIS DANE'!A549</f>
        <v>0</v>
      </c>
      <c r="B547" s="28">
        <f>'Merytoryczna-TU WPIS DANE'!B549</f>
        <v>0</v>
      </c>
      <c r="C547" s="12">
        <f>'Merytoryczna-TU WPIS DANE'!C549</f>
        <v>0</v>
      </c>
      <c r="D547" s="12">
        <f>'Merytoryczna-TU WPIS DANE'!D549</f>
        <v>0</v>
      </c>
      <c r="E547" s="12">
        <f>'Merytoryczna-TU WPIS DANE'!E549</f>
        <v>0</v>
      </c>
      <c r="F547" s="12">
        <f>'Merytoryczna-TU WPIS DANE'!F549</f>
        <v>0</v>
      </c>
      <c r="G547" s="13">
        <f>'Merytoryczna-TU WPIS DANE'!U549</f>
        <v>0</v>
      </c>
      <c r="H547" s="37">
        <f>'Merytoryczna-TU WPIS DANE'!H549</f>
        <v>0</v>
      </c>
      <c r="I547" s="12">
        <f>'Merytoryczna-TU WPIS DANE'!I549</f>
        <v>0</v>
      </c>
      <c r="J547" s="7">
        <v>35</v>
      </c>
      <c r="K547" s="18">
        <f t="shared" si="79"/>
        <v>0</v>
      </c>
      <c r="L547" s="25" t="str">
        <f t="shared" si="76"/>
        <v>NIE</v>
      </c>
      <c r="M547" s="26">
        <f t="shared" si="80"/>
        <v>0</v>
      </c>
      <c r="N547" s="9" t="str">
        <f t="shared" si="81"/>
        <v>NIE</v>
      </c>
      <c r="R547" s="15">
        <f t="shared" si="77"/>
        <v>0</v>
      </c>
      <c r="U547" s="17">
        <f t="shared" si="78"/>
        <v>0</v>
      </c>
      <c r="X547" s="159">
        <f t="shared" si="82"/>
        <v>0</v>
      </c>
      <c r="Y547" s="7">
        <f t="shared" si="83"/>
        <v>0</v>
      </c>
      <c r="Z547" s="22">
        <f t="shared" si="84"/>
        <v>10.5</v>
      </c>
    </row>
    <row r="548" spans="1:26" ht="12.75" hidden="1">
      <c r="A548" s="12">
        <f>'Merytoryczna-TU WPIS DANE'!A550</f>
        <v>0</v>
      </c>
      <c r="B548" s="28">
        <f>'Merytoryczna-TU WPIS DANE'!B550</f>
        <v>0</v>
      </c>
      <c r="C548" s="12">
        <f>'Merytoryczna-TU WPIS DANE'!C550</f>
        <v>0</v>
      </c>
      <c r="D548" s="12">
        <f>'Merytoryczna-TU WPIS DANE'!D550</f>
        <v>0</v>
      </c>
      <c r="E548" s="12">
        <f>'Merytoryczna-TU WPIS DANE'!E550</f>
        <v>0</v>
      </c>
      <c r="F548" s="12">
        <f>'Merytoryczna-TU WPIS DANE'!F550</f>
        <v>0</v>
      </c>
      <c r="G548" s="13">
        <f>'Merytoryczna-TU WPIS DANE'!U550</f>
        <v>0</v>
      </c>
      <c r="H548" s="37">
        <f>'Merytoryczna-TU WPIS DANE'!H550</f>
        <v>0</v>
      </c>
      <c r="I548" s="12">
        <f>'Merytoryczna-TU WPIS DANE'!I550</f>
        <v>0</v>
      </c>
      <c r="J548" s="7">
        <v>35</v>
      </c>
      <c r="K548" s="18">
        <f t="shared" si="79"/>
        <v>0</v>
      </c>
      <c r="L548" s="25" t="str">
        <f t="shared" si="76"/>
        <v>NIE</v>
      </c>
      <c r="M548" s="26">
        <f t="shared" si="80"/>
        <v>0</v>
      </c>
      <c r="N548" s="9" t="str">
        <f t="shared" si="81"/>
        <v>NIE</v>
      </c>
      <c r="R548" s="15">
        <f t="shared" si="77"/>
        <v>0</v>
      </c>
      <c r="U548" s="17">
        <f t="shared" si="78"/>
        <v>0</v>
      </c>
      <c r="X548" s="159">
        <f t="shared" si="82"/>
        <v>0</v>
      </c>
      <c r="Y548" s="7">
        <f t="shared" si="83"/>
        <v>0</v>
      </c>
      <c r="Z548" s="22">
        <f t="shared" si="84"/>
        <v>10.5</v>
      </c>
    </row>
    <row r="549" spans="1:26" ht="12.75" hidden="1">
      <c r="A549" s="12">
        <f>'Merytoryczna-TU WPIS DANE'!A551</f>
        <v>0</v>
      </c>
      <c r="B549" s="28">
        <f>'Merytoryczna-TU WPIS DANE'!B551</f>
        <v>0</v>
      </c>
      <c r="C549" s="12">
        <f>'Merytoryczna-TU WPIS DANE'!C551</f>
        <v>0</v>
      </c>
      <c r="D549" s="12">
        <f>'Merytoryczna-TU WPIS DANE'!D551</f>
        <v>0</v>
      </c>
      <c r="E549" s="12">
        <f>'Merytoryczna-TU WPIS DANE'!E551</f>
        <v>0</v>
      </c>
      <c r="F549" s="12">
        <f>'Merytoryczna-TU WPIS DANE'!F551</f>
        <v>0</v>
      </c>
      <c r="G549" s="13">
        <f>'Merytoryczna-TU WPIS DANE'!U551</f>
        <v>0</v>
      </c>
      <c r="H549" s="37">
        <f>'Merytoryczna-TU WPIS DANE'!H551</f>
        <v>0</v>
      </c>
      <c r="I549" s="12">
        <f>'Merytoryczna-TU WPIS DANE'!I551</f>
        <v>0</v>
      </c>
      <c r="J549" s="7">
        <v>35</v>
      </c>
      <c r="K549" s="18">
        <f t="shared" si="79"/>
        <v>0</v>
      </c>
      <c r="L549" s="25" t="str">
        <f t="shared" si="76"/>
        <v>NIE</v>
      </c>
      <c r="M549" s="26">
        <f t="shared" si="80"/>
        <v>0</v>
      </c>
      <c r="N549" s="9" t="str">
        <f t="shared" si="81"/>
        <v>NIE</v>
      </c>
      <c r="R549" s="15">
        <f t="shared" si="77"/>
        <v>0</v>
      </c>
      <c r="U549" s="17">
        <f t="shared" si="78"/>
        <v>0</v>
      </c>
      <c r="X549" s="159">
        <f t="shared" si="82"/>
        <v>0</v>
      </c>
      <c r="Y549" s="7">
        <f t="shared" si="83"/>
        <v>0</v>
      </c>
      <c r="Z549" s="22">
        <f t="shared" si="84"/>
        <v>10.5</v>
      </c>
    </row>
    <row r="550" spans="1:26" ht="12.75" hidden="1">
      <c r="A550" s="12">
        <f>'Merytoryczna-TU WPIS DANE'!A552</f>
        <v>0</v>
      </c>
      <c r="B550" s="28">
        <f>'Merytoryczna-TU WPIS DANE'!B552</f>
        <v>0</v>
      </c>
      <c r="C550" s="12">
        <f>'Merytoryczna-TU WPIS DANE'!C552</f>
        <v>0</v>
      </c>
      <c r="D550" s="12">
        <f>'Merytoryczna-TU WPIS DANE'!D552</f>
        <v>0</v>
      </c>
      <c r="E550" s="12">
        <f>'Merytoryczna-TU WPIS DANE'!E552</f>
        <v>0</v>
      </c>
      <c r="F550" s="12">
        <f>'Merytoryczna-TU WPIS DANE'!F552</f>
        <v>0</v>
      </c>
      <c r="G550" s="13">
        <f>'Merytoryczna-TU WPIS DANE'!U552</f>
        <v>0</v>
      </c>
      <c r="H550" s="37">
        <f>'Merytoryczna-TU WPIS DANE'!H552</f>
        <v>0</v>
      </c>
      <c r="I550" s="12">
        <f>'Merytoryczna-TU WPIS DANE'!I552</f>
        <v>0</v>
      </c>
      <c r="J550" s="7">
        <v>35</v>
      </c>
      <c r="K550" s="18">
        <f t="shared" si="79"/>
        <v>0</v>
      </c>
      <c r="L550" s="25" t="str">
        <f t="shared" si="76"/>
        <v>NIE</v>
      </c>
      <c r="M550" s="26">
        <f t="shared" si="80"/>
        <v>0</v>
      </c>
      <c r="N550" s="9" t="str">
        <f t="shared" si="81"/>
        <v>NIE</v>
      </c>
      <c r="R550" s="15">
        <f t="shared" si="77"/>
        <v>0</v>
      </c>
      <c r="U550" s="17">
        <f t="shared" si="78"/>
        <v>0</v>
      </c>
      <c r="X550" s="159">
        <f t="shared" si="82"/>
        <v>0</v>
      </c>
      <c r="Y550" s="7">
        <f t="shared" si="83"/>
        <v>0</v>
      </c>
      <c r="Z550" s="22">
        <f t="shared" si="84"/>
        <v>10.5</v>
      </c>
    </row>
    <row r="551" spans="1:26" ht="12.75" hidden="1">
      <c r="A551" s="12">
        <f>'Merytoryczna-TU WPIS DANE'!A553</f>
        <v>0</v>
      </c>
      <c r="B551" s="28">
        <f>'Merytoryczna-TU WPIS DANE'!B553</f>
        <v>0</v>
      </c>
      <c r="C551" s="12">
        <f>'Merytoryczna-TU WPIS DANE'!C553</f>
        <v>0</v>
      </c>
      <c r="D551" s="12">
        <f>'Merytoryczna-TU WPIS DANE'!D553</f>
        <v>0</v>
      </c>
      <c r="E551" s="12">
        <f>'Merytoryczna-TU WPIS DANE'!E553</f>
        <v>0</v>
      </c>
      <c r="F551" s="12">
        <f>'Merytoryczna-TU WPIS DANE'!F553</f>
        <v>0</v>
      </c>
      <c r="G551" s="13">
        <f>'Merytoryczna-TU WPIS DANE'!U553</f>
        <v>0</v>
      </c>
      <c r="H551" s="37">
        <f>'Merytoryczna-TU WPIS DANE'!H553</f>
        <v>0</v>
      </c>
      <c r="I551" s="12">
        <f>'Merytoryczna-TU WPIS DANE'!I553</f>
        <v>0</v>
      </c>
      <c r="J551" s="7">
        <v>35</v>
      </c>
      <c r="K551" s="18">
        <f t="shared" si="79"/>
        <v>0</v>
      </c>
      <c r="L551" s="25" t="str">
        <f t="shared" si="76"/>
        <v>NIE</v>
      </c>
      <c r="M551" s="26">
        <f t="shared" si="80"/>
        <v>0</v>
      </c>
      <c r="N551" s="9" t="str">
        <f t="shared" si="81"/>
        <v>NIE</v>
      </c>
      <c r="R551" s="15">
        <f t="shared" si="77"/>
        <v>0</v>
      </c>
      <c r="U551" s="17">
        <f t="shared" si="78"/>
        <v>0</v>
      </c>
      <c r="X551" s="159">
        <f t="shared" si="82"/>
        <v>0</v>
      </c>
      <c r="Y551" s="7">
        <f t="shared" si="83"/>
        <v>0</v>
      </c>
      <c r="Z551" s="22">
        <f t="shared" si="84"/>
        <v>10.5</v>
      </c>
    </row>
    <row r="552" spans="1:26" ht="12.75" hidden="1">
      <c r="A552" s="12">
        <f>'Merytoryczna-TU WPIS DANE'!A554</f>
        <v>0</v>
      </c>
      <c r="B552" s="28">
        <f>'Merytoryczna-TU WPIS DANE'!B554</f>
        <v>0</v>
      </c>
      <c r="C552" s="12">
        <f>'Merytoryczna-TU WPIS DANE'!C554</f>
        <v>0</v>
      </c>
      <c r="D552" s="12">
        <f>'Merytoryczna-TU WPIS DANE'!D554</f>
        <v>0</v>
      </c>
      <c r="E552" s="12">
        <f>'Merytoryczna-TU WPIS DANE'!E554</f>
        <v>0</v>
      </c>
      <c r="F552" s="12">
        <f>'Merytoryczna-TU WPIS DANE'!F554</f>
        <v>0</v>
      </c>
      <c r="G552" s="13">
        <f>'Merytoryczna-TU WPIS DANE'!U554</f>
        <v>0</v>
      </c>
      <c r="H552" s="37">
        <f>'Merytoryczna-TU WPIS DANE'!H554</f>
        <v>0</v>
      </c>
      <c r="I552" s="12">
        <f>'Merytoryczna-TU WPIS DANE'!I554</f>
        <v>0</v>
      </c>
      <c r="J552" s="7">
        <v>35</v>
      </c>
      <c r="K552" s="18">
        <f t="shared" si="79"/>
        <v>0</v>
      </c>
      <c r="L552" s="25" t="str">
        <f t="shared" si="76"/>
        <v>NIE</v>
      </c>
      <c r="M552" s="26">
        <f t="shared" si="80"/>
        <v>0</v>
      </c>
      <c r="N552" s="9" t="str">
        <f t="shared" si="81"/>
        <v>NIE</v>
      </c>
      <c r="R552" s="15">
        <f t="shared" si="77"/>
        <v>0</v>
      </c>
      <c r="U552" s="17">
        <f t="shared" si="78"/>
        <v>0</v>
      </c>
      <c r="X552" s="159">
        <f t="shared" si="82"/>
        <v>0</v>
      </c>
      <c r="Y552" s="7">
        <f t="shared" si="83"/>
        <v>0</v>
      </c>
      <c r="Z552" s="22">
        <f t="shared" si="84"/>
        <v>10.5</v>
      </c>
    </row>
    <row r="553" spans="1:26" ht="12.75" hidden="1">
      <c r="A553" s="12">
        <f>'Merytoryczna-TU WPIS DANE'!A555</f>
        <v>0</v>
      </c>
      <c r="B553" s="28">
        <f>'Merytoryczna-TU WPIS DANE'!B555</f>
        <v>0</v>
      </c>
      <c r="C553" s="12">
        <f>'Merytoryczna-TU WPIS DANE'!C555</f>
        <v>0</v>
      </c>
      <c r="D553" s="12">
        <f>'Merytoryczna-TU WPIS DANE'!D555</f>
        <v>0</v>
      </c>
      <c r="E553" s="12">
        <f>'Merytoryczna-TU WPIS DANE'!E555</f>
        <v>0</v>
      </c>
      <c r="F553" s="12">
        <f>'Merytoryczna-TU WPIS DANE'!F555</f>
        <v>0</v>
      </c>
      <c r="G553" s="13">
        <f>'Merytoryczna-TU WPIS DANE'!U555</f>
        <v>0</v>
      </c>
      <c r="H553" s="37">
        <f>'Merytoryczna-TU WPIS DANE'!H555</f>
        <v>0</v>
      </c>
      <c r="I553" s="12">
        <f>'Merytoryczna-TU WPIS DANE'!I555</f>
        <v>0</v>
      </c>
      <c r="J553" s="7">
        <v>35</v>
      </c>
      <c r="K553" s="18">
        <f t="shared" si="79"/>
        <v>0</v>
      </c>
      <c r="L553" s="25" t="str">
        <f t="shared" si="76"/>
        <v>NIE</v>
      </c>
      <c r="M553" s="26">
        <f t="shared" si="80"/>
        <v>0</v>
      </c>
      <c r="N553" s="9" t="str">
        <f t="shared" si="81"/>
        <v>NIE</v>
      </c>
      <c r="R553" s="15">
        <f t="shared" si="77"/>
        <v>0</v>
      </c>
      <c r="U553" s="17">
        <f t="shared" si="78"/>
        <v>0</v>
      </c>
      <c r="X553" s="159">
        <f t="shared" si="82"/>
        <v>0</v>
      </c>
      <c r="Y553" s="7">
        <f t="shared" si="83"/>
        <v>0</v>
      </c>
      <c r="Z553" s="22">
        <f t="shared" si="84"/>
        <v>10.5</v>
      </c>
    </row>
    <row r="554" spans="1:26" ht="12.75" hidden="1">
      <c r="A554" s="12">
        <f>'Merytoryczna-TU WPIS DANE'!A556</f>
        <v>0</v>
      </c>
      <c r="B554" s="28">
        <f>'Merytoryczna-TU WPIS DANE'!B556</f>
        <v>0</v>
      </c>
      <c r="C554" s="12">
        <f>'Merytoryczna-TU WPIS DANE'!C556</f>
        <v>0</v>
      </c>
      <c r="D554" s="12">
        <f>'Merytoryczna-TU WPIS DANE'!D556</f>
        <v>0</v>
      </c>
      <c r="E554" s="12">
        <f>'Merytoryczna-TU WPIS DANE'!E556</f>
        <v>0</v>
      </c>
      <c r="F554" s="12">
        <f>'Merytoryczna-TU WPIS DANE'!F556</f>
        <v>0</v>
      </c>
      <c r="G554" s="13">
        <f>'Merytoryczna-TU WPIS DANE'!U556</f>
        <v>0</v>
      </c>
      <c r="H554" s="37">
        <f>'Merytoryczna-TU WPIS DANE'!H556</f>
        <v>0</v>
      </c>
      <c r="I554" s="12">
        <f>'Merytoryczna-TU WPIS DANE'!I556</f>
        <v>0</v>
      </c>
      <c r="J554" s="7">
        <v>35</v>
      </c>
      <c r="K554" s="18">
        <f t="shared" si="79"/>
        <v>0</v>
      </c>
      <c r="L554" s="25" t="str">
        <f t="shared" si="76"/>
        <v>NIE</v>
      </c>
      <c r="M554" s="26">
        <f t="shared" si="80"/>
        <v>0</v>
      </c>
      <c r="N554" s="9" t="str">
        <f t="shared" si="81"/>
        <v>NIE</v>
      </c>
      <c r="R554" s="15">
        <f t="shared" si="77"/>
        <v>0</v>
      </c>
      <c r="U554" s="17">
        <f t="shared" si="78"/>
        <v>0</v>
      </c>
      <c r="X554" s="159">
        <f t="shared" si="82"/>
        <v>0</v>
      </c>
      <c r="Y554" s="7">
        <f t="shared" si="83"/>
        <v>0</v>
      </c>
      <c r="Z554" s="22">
        <f t="shared" si="84"/>
        <v>10.5</v>
      </c>
    </row>
    <row r="555" spans="1:26" ht="12.75" hidden="1">
      <c r="A555" s="12">
        <f>'Merytoryczna-TU WPIS DANE'!A557</f>
        <v>0</v>
      </c>
      <c r="B555" s="28">
        <f>'Merytoryczna-TU WPIS DANE'!B557</f>
        <v>0</v>
      </c>
      <c r="C555" s="12">
        <f>'Merytoryczna-TU WPIS DANE'!C557</f>
        <v>0</v>
      </c>
      <c r="D555" s="12">
        <f>'Merytoryczna-TU WPIS DANE'!D557</f>
        <v>0</v>
      </c>
      <c r="E555" s="12">
        <f>'Merytoryczna-TU WPIS DANE'!E557</f>
        <v>0</v>
      </c>
      <c r="F555" s="12">
        <f>'Merytoryczna-TU WPIS DANE'!F557</f>
        <v>0</v>
      </c>
      <c r="G555" s="13">
        <f>'Merytoryczna-TU WPIS DANE'!U557</f>
        <v>0</v>
      </c>
      <c r="H555" s="37">
        <f>'Merytoryczna-TU WPIS DANE'!H557</f>
        <v>0</v>
      </c>
      <c r="I555" s="12">
        <f>'Merytoryczna-TU WPIS DANE'!I557</f>
        <v>0</v>
      </c>
      <c r="J555" s="7">
        <v>35</v>
      </c>
      <c r="K555" s="18">
        <f t="shared" si="79"/>
        <v>0</v>
      </c>
      <c r="L555" s="25" t="str">
        <f t="shared" si="76"/>
        <v>NIE</v>
      </c>
      <c r="M555" s="26">
        <f t="shared" si="80"/>
        <v>0</v>
      </c>
      <c r="N555" s="9" t="str">
        <f t="shared" si="81"/>
        <v>NIE</v>
      </c>
      <c r="R555" s="15">
        <f t="shared" si="77"/>
        <v>0</v>
      </c>
      <c r="U555" s="17">
        <f t="shared" si="78"/>
        <v>0</v>
      </c>
      <c r="X555" s="159">
        <f t="shared" si="82"/>
        <v>0</v>
      </c>
      <c r="Y555" s="7">
        <f t="shared" si="83"/>
        <v>0</v>
      </c>
      <c r="Z555" s="22">
        <f t="shared" si="84"/>
        <v>10.5</v>
      </c>
    </row>
    <row r="556" spans="1:26" ht="12.75" hidden="1">
      <c r="A556" s="12">
        <f>'Merytoryczna-TU WPIS DANE'!A558</f>
        <v>0</v>
      </c>
      <c r="B556" s="28">
        <f>'Merytoryczna-TU WPIS DANE'!B558</f>
        <v>0</v>
      </c>
      <c r="C556" s="12">
        <f>'Merytoryczna-TU WPIS DANE'!C558</f>
        <v>0</v>
      </c>
      <c r="D556" s="12">
        <f>'Merytoryczna-TU WPIS DANE'!D558</f>
        <v>0</v>
      </c>
      <c r="E556" s="12">
        <f>'Merytoryczna-TU WPIS DANE'!E558</f>
        <v>0</v>
      </c>
      <c r="F556" s="12">
        <f>'Merytoryczna-TU WPIS DANE'!F558</f>
        <v>0</v>
      </c>
      <c r="G556" s="13">
        <f>'Merytoryczna-TU WPIS DANE'!U558</f>
        <v>0</v>
      </c>
      <c r="H556" s="37">
        <f>'Merytoryczna-TU WPIS DANE'!H558</f>
        <v>0</v>
      </c>
      <c r="I556" s="12">
        <f>'Merytoryczna-TU WPIS DANE'!I558</f>
        <v>0</v>
      </c>
      <c r="J556" s="7">
        <v>35</v>
      </c>
      <c r="K556" s="18">
        <f t="shared" si="79"/>
        <v>0</v>
      </c>
      <c r="L556" s="25" t="str">
        <f t="shared" si="76"/>
        <v>NIE</v>
      </c>
      <c r="M556" s="26">
        <f t="shared" si="80"/>
        <v>0</v>
      </c>
      <c r="N556" s="9" t="str">
        <f t="shared" si="81"/>
        <v>NIE</v>
      </c>
      <c r="R556" s="15">
        <f t="shared" si="77"/>
        <v>0</v>
      </c>
      <c r="U556" s="17">
        <f t="shared" si="78"/>
        <v>0</v>
      </c>
      <c r="X556" s="159">
        <f t="shared" si="82"/>
        <v>0</v>
      </c>
      <c r="Y556" s="7">
        <f t="shared" si="83"/>
        <v>0</v>
      </c>
      <c r="Z556" s="22">
        <f t="shared" si="84"/>
        <v>10.5</v>
      </c>
    </row>
    <row r="557" spans="1:26" ht="12.75" hidden="1">
      <c r="A557" s="12">
        <f>'Merytoryczna-TU WPIS DANE'!A559</f>
        <v>0</v>
      </c>
      <c r="B557" s="28">
        <f>'Merytoryczna-TU WPIS DANE'!B559</f>
        <v>0</v>
      </c>
      <c r="C557" s="12">
        <f>'Merytoryczna-TU WPIS DANE'!C559</f>
        <v>0</v>
      </c>
      <c r="D557" s="12">
        <f>'Merytoryczna-TU WPIS DANE'!D559</f>
        <v>0</v>
      </c>
      <c r="E557" s="12">
        <f>'Merytoryczna-TU WPIS DANE'!E559</f>
        <v>0</v>
      </c>
      <c r="F557" s="12">
        <f>'Merytoryczna-TU WPIS DANE'!F559</f>
        <v>0</v>
      </c>
      <c r="G557" s="13">
        <f>'Merytoryczna-TU WPIS DANE'!U559</f>
        <v>0</v>
      </c>
      <c r="H557" s="37">
        <f>'Merytoryczna-TU WPIS DANE'!H559</f>
        <v>0</v>
      </c>
      <c r="I557" s="12">
        <f>'Merytoryczna-TU WPIS DANE'!I559</f>
        <v>0</v>
      </c>
      <c r="J557" s="7">
        <v>35</v>
      </c>
      <c r="K557" s="18">
        <f t="shared" si="79"/>
        <v>0</v>
      </c>
      <c r="L557" s="25" t="str">
        <f t="shared" si="76"/>
        <v>NIE</v>
      </c>
      <c r="M557" s="26">
        <f t="shared" si="80"/>
        <v>0</v>
      </c>
      <c r="N557" s="9" t="str">
        <f t="shared" si="81"/>
        <v>NIE</v>
      </c>
      <c r="R557" s="15">
        <f t="shared" si="77"/>
        <v>0</v>
      </c>
      <c r="U557" s="17">
        <f t="shared" si="78"/>
        <v>0</v>
      </c>
      <c r="X557" s="159">
        <f t="shared" si="82"/>
        <v>0</v>
      </c>
      <c r="Y557" s="7">
        <f t="shared" si="83"/>
        <v>0</v>
      </c>
      <c r="Z557" s="22">
        <f t="shared" si="84"/>
        <v>10.5</v>
      </c>
    </row>
    <row r="558" spans="1:26" ht="12.75" hidden="1">
      <c r="A558" s="12">
        <f>'Merytoryczna-TU WPIS DANE'!A560</f>
        <v>0</v>
      </c>
      <c r="B558" s="28">
        <f>'Merytoryczna-TU WPIS DANE'!B560</f>
        <v>0</v>
      </c>
      <c r="C558" s="12">
        <f>'Merytoryczna-TU WPIS DANE'!C560</f>
        <v>0</v>
      </c>
      <c r="D558" s="12">
        <f>'Merytoryczna-TU WPIS DANE'!D560</f>
        <v>0</v>
      </c>
      <c r="E558" s="12">
        <f>'Merytoryczna-TU WPIS DANE'!E560</f>
        <v>0</v>
      </c>
      <c r="F558" s="12">
        <f>'Merytoryczna-TU WPIS DANE'!F560</f>
        <v>0</v>
      </c>
      <c r="G558" s="13">
        <f>'Merytoryczna-TU WPIS DANE'!U560</f>
        <v>0</v>
      </c>
      <c r="H558" s="37">
        <f>'Merytoryczna-TU WPIS DANE'!H560</f>
        <v>0</v>
      </c>
      <c r="I558" s="12">
        <f>'Merytoryczna-TU WPIS DANE'!I560</f>
        <v>0</v>
      </c>
      <c r="J558" s="7">
        <v>35</v>
      </c>
      <c r="K558" s="18">
        <f t="shared" si="79"/>
        <v>0</v>
      </c>
      <c r="L558" s="25" t="str">
        <f t="shared" si="76"/>
        <v>NIE</v>
      </c>
      <c r="M558" s="26">
        <f t="shared" si="80"/>
        <v>0</v>
      </c>
      <c r="N558" s="9" t="str">
        <f t="shared" si="81"/>
        <v>NIE</v>
      </c>
      <c r="R558" s="15">
        <f t="shared" si="77"/>
        <v>0</v>
      </c>
      <c r="U558" s="17">
        <f t="shared" si="78"/>
        <v>0</v>
      </c>
      <c r="X558" s="159">
        <f t="shared" si="82"/>
        <v>0</v>
      </c>
      <c r="Y558" s="7">
        <f t="shared" si="83"/>
        <v>0</v>
      </c>
      <c r="Z558" s="22">
        <f t="shared" si="84"/>
        <v>10.5</v>
      </c>
    </row>
    <row r="559" spans="1:26" ht="12.75" hidden="1">
      <c r="A559" s="12">
        <f>'Merytoryczna-TU WPIS DANE'!A561</f>
        <v>0</v>
      </c>
      <c r="B559" s="28">
        <f>'Merytoryczna-TU WPIS DANE'!B561</f>
        <v>0</v>
      </c>
      <c r="C559" s="12">
        <f>'Merytoryczna-TU WPIS DANE'!C561</f>
        <v>0</v>
      </c>
      <c r="D559" s="12">
        <f>'Merytoryczna-TU WPIS DANE'!D561</f>
        <v>0</v>
      </c>
      <c r="E559" s="12">
        <f>'Merytoryczna-TU WPIS DANE'!E561</f>
        <v>0</v>
      </c>
      <c r="F559" s="12">
        <f>'Merytoryczna-TU WPIS DANE'!F561</f>
        <v>0</v>
      </c>
      <c r="G559" s="13">
        <f>'Merytoryczna-TU WPIS DANE'!U561</f>
        <v>0</v>
      </c>
      <c r="H559" s="37">
        <f>'Merytoryczna-TU WPIS DANE'!H561</f>
        <v>0</v>
      </c>
      <c r="I559" s="12">
        <f>'Merytoryczna-TU WPIS DANE'!I561</f>
        <v>0</v>
      </c>
      <c r="J559" s="7">
        <v>35</v>
      </c>
      <c r="K559" s="18">
        <f t="shared" si="79"/>
        <v>0</v>
      </c>
      <c r="L559" s="25" t="str">
        <f t="shared" si="76"/>
        <v>NIE</v>
      </c>
      <c r="M559" s="26">
        <f t="shared" si="80"/>
        <v>0</v>
      </c>
      <c r="N559" s="9" t="str">
        <f t="shared" si="81"/>
        <v>NIE</v>
      </c>
      <c r="R559" s="15">
        <f t="shared" si="77"/>
        <v>0</v>
      </c>
      <c r="U559" s="17">
        <f t="shared" si="78"/>
        <v>0</v>
      </c>
      <c r="X559" s="159">
        <f t="shared" si="82"/>
        <v>0</v>
      </c>
      <c r="Y559" s="7">
        <f t="shared" si="83"/>
        <v>0</v>
      </c>
      <c r="Z559" s="22">
        <f t="shared" si="84"/>
        <v>10.5</v>
      </c>
    </row>
    <row r="560" spans="1:26" ht="12.75" hidden="1">
      <c r="A560" s="12">
        <f>'Merytoryczna-TU WPIS DANE'!A562</f>
        <v>0</v>
      </c>
      <c r="B560" s="28">
        <f>'Merytoryczna-TU WPIS DANE'!B562</f>
        <v>0</v>
      </c>
      <c r="C560" s="12">
        <f>'Merytoryczna-TU WPIS DANE'!C562</f>
        <v>0</v>
      </c>
      <c r="D560" s="12">
        <f>'Merytoryczna-TU WPIS DANE'!D562</f>
        <v>0</v>
      </c>
      <c r="E560" s="12">
        <f>'Merytoryczna-TU WPIS DANE'!E562</f>
        <v>0</v>
      </c>
      <c r="F560" s="12">
        <f>'Merytoryczna-TU WPIS DANE'!F562</f>
        <v>0</v>
      </c>
      <c r="G560" s="13">
        <f>'Merytoryczna-TU WPIS DANE'!U562</f>
        <v>0</v>
      </c>
      <c r="H560" s="37">
        <f>'Merytoryczna-TU WPIS DANE'!H562</f>
        <v>0</v>
      </c>
      <c r="I560" s="12">
        <f>'Merytoryczna-TU WPIS DANE'!I562</f>
        <v>0</v>
      </c>
      <c r="J560" s="7">
        <v>35</v>
      </c>
      <c r="K560" s="18">
        <f t="shared" si="79"/>
        <v>0</v>
      </c>
      <c r="L560" s="25" t="str">
        <f t="shared" si="76"/>
        <v>NIE</v>
      </c>
      <c r="M560" s="26">
        <f t="shared" si="80"/>
        <v>0</v>
      </c>
      <c r="N560" s="9" t="str">
        <f t="shared" si="81"/>
        <v>NIE</v>
      </c>
      <c r="R560" s="15">
        <f t="shared" si="77"/>
        <v>0</v>
      </c>
      <c r="U560" s="17">
        <f t="shared" si="78"/>
        <v>0</v>
      </c>
      <c r="X560" s="159">
        <f t="shared" si="82"/>
        <v>0</v>
      </c>
      <c r="Y560" s="7">
        <f t="shared" si="83"/>
        <v>0</v>
      </c>
      <c r="Z560" s="22">
        <f t="shared" si="84"/>
        <v>10.5</v>
      </c>
    </row>
    <row r="561" spans="1:26" ht="12.75" hidden="1">
      <c r="A561" s="12">
        <f>'Merytoryczna-TU WPIS DANE'!A563</f>
        <v>0</v>
      </c>
      <c r="B561" s="28">
        <f>'Merytoryczna-TU WPIS DANE'!B563</f>
        <v>0</v>
      </c>
      <c r="C561" s="12">
        <f>'Merytoryczna-TU WPIS DANE'!C563</f>
        <v>0</v>
      </c>
      <c r="D561" s="12">
        <f>'Merytoryczna-TU WPIS DANE'!D563</f>
        <v>0</v>
      </c>
      <c r="E561" s="12">
        <f>'Merytoryczna-TU WPIS DANE'!E563</f>
        <v>0</v>
      </c>
      <c r="F561" s="12">
        <f>'Merytoryczna-TU WPIS DANE'!F563</f>
        <v>0</v>
      </c>
      <c r="G561" s="13">
        <f>'Merytoryczna-TU WPIS DANE'!U563</f>
        <v>0</v>
      </c>
      <c r="H561" s="37">
        <f>'Merytoryczna-TU WPIS DANE'!H563</f>
        <v>0</v>
      </c>
      <c r="I561" s="12">
        <f>'Merytoryczna-TU WPIS DANE'!I563</f>
        <v>0</v>
      </c>
      <c r="J561" s="7">
        <v>35</v>
      </c>
      <c r="K561" s="18">
        <f t="shared" si="79"/>
        <v>0</v>
      </c>
      <c r="L561" s="25" t="str">
        <f t="shared" si="76"/>
        <v>NIE</v>
      </c>
      <c r="M561" s="26">
        <f t="shared" si="80"/>
        <v>0</v>
      </c>
      <c r="N561" s="9" t="str">
        <f t="shared" si="81"/>
        <v>NIE</v>
      </c>
      <c r="R561" s="15">
        <f t="shared" si="77"/>
        <v>0</v>
      </c>
      <c r="U561" s="17">
        <f t="shared" si="78"/>
        <v>0</v>
      </c>
      <c r="X561" s="159">
        <f t="shared" si="82"/>
        <v>0</v>
      </c>
      <c r="Y561" s="7">
        <f t="shared" si="83"/>
        <v>0</v>
      </c>
      <c r="Z561" s="22">
        <f t="shared" si="84"/>
        <v>10.5</v>
      </c>
    </row>
    <row r="562" spans="1:26" ht="12.75" hidden="1">
      <c r="A562" s="12">
        <f>'Merytoryczna-TU WPIS DANE'!A564</f>
        <v>0</v>
      </c>
      <c r="B562" s="28">
        <f>'Merytoryczna-TU WPIS DANE'!B564</f>
        <v>0</v>
      </c>
      <c r="C562" s="12">
        <f>'Merytoryczna-TU WPIS DANE'!C564</f>
        <v>0</v>
      </c>
      <c r="D562" s="12">
        <f>'Merytoryczna-TU WPIS DANE'!D564</f>
        <v>0</v>
      </c>
      <c r="E562" s="12">
        <f>'Merytoryczna-TU WPIS DANE'!E564</f>
        <v>0</v>
      </c>
      <c r="F562" s="12">
        <f>'Merytoryczna-TU WPIS DANE'!F564</f>
        <v>0</v>
      </c>
      <c r="G562" s="13">
        <f>'Merytoryczna-TU WPIS DANE'!U564</f>
        <v>0</v>
      </c>
      <c r="H562" s="37">
        <f>'Merytoryczna-TU WPIS DANE'!H564</f>
        <v>0</v>
      </c>
      <c r="I562" s="12">
        <f>'Merytoryczna-TU WPIS DANE'!I564</f>
        <v>0</v>
      </c>
      <c r="J562" s="7">
        <v>35</v>
      </c>
      <c r="K562" s="18">
        <f t="shared" si="79"/>
        <v>0</v>
      </c>
      <c r="L562" s="25" t="str">
        <f t="shared" si="76"/>
        <v>NIE</v>
      </c>
      <c r="M562" s="26">
        <f t="shared" si="80"/>
        <v>0</v>
      </c>
      <c r="N562" s="9" t="str">
        <f t="shared" si="81"/>
        <v>NIE</v>
      </c>
      <c r="R562" s="15">
        <f t="shared" si="77"/>
        <v>0</v>
      </c>
      <c r="U562" s="17">
        <f t="shared" si="78"/>
        <v>0</v>
      </c>
      <c r="X562" s="159">
        <f t="shared" si="82"/>
        <v>0</v>
      </c>
      <c r="Y562" s="7">
        <f t="shared" si="83"/>
        <v>0</v>
      </c>
      <c r="Z562" s="22">
        <f t="shared" si="84"/>
        <v>10.5</v>
      </c>
    </row>
    <row r="563" spans="1:26" ht="12.75" hidden="1">
      <c r="A563" s="12">
        <f>'Merytoryczna-TU WPIS DANE'!A565</f>
        <v>0</v>
      </c>
      <c r="B563" s="28">
        <f>'Merytoryczna-TU WPIS DANE'!B565</f>
        <v>0</v>
      </c>
      <c r="C563" s="12">
        <f>'Merytoryczna-TU WPIS DANE'!C565</f>
        <v>0</v>
      </c>
      <c r="D563" s="12">
        <f>'Merytoryczna-TU WPIS DANE'!D565</f>
        <v>0</v>
      </c>
      <c r="E563" s="12">
        <f>'Merytoryczna-TU WPIS DANE'!E565</f>
        <v>0</v>
      </c>
      <c r="F563" s="12">
        <f>'Merytoryczna-TU WPIS DANE'!F565</f>
        <v>0</v>
      </c>
      <c r="G563" s="13">
        <f>'Merytoryczna-TU WPIS DANE'!U565</f>
        <v>0</v>
      </c>
      <c r="H563" s="37">
        <f>'Merytoryczna-TU WPIS DANE'!H565</f>
        <v>0</v>
      </c>
      <c r="I563" s="12">
        <f>'Merytoryczna-TU WPIS DANE'!I565</f>
        <v>0</v>
      </c>
      <c r="J563" s="7">
        <v>35</v>
      </c>
      <c r="K563" s="18">
        <f t="shared" si="79"/>
        <v>0</v>
      </c>
      <c r="L563" s="25" t="str">
        <f t="shared" si="76"/>
        <v>NIE</v>
      </c>
      <c r="M563" s="26">
        <f t="shared" si="80"/>
        <v>0</v>
      </c>
      <c r="N563" s="9" t="str">
        <f t="shared" si="81"/>
        <v>NIE</v>
      </c>
      <c r="R563" s="15">
        <f t="shared" si="77"/>
        <v>0</v>
      </c>
      <c r="U563" s="17">
        <f t="shared" si="78"/>
        <v>0</v>
      </c>
      <c r="X563" s="159">
        <f t="shared" si="82"/>
        <v>0</v>
      </c>
      <c r="Y563" s="7">
        <f t="shared" si="83"/>
        <v>0</v>
      </c>
      <c r="Z563" s="22">
        <f t="shared" si="84"/>
        <v>10.5</v>
      </c>
    </row>
    <row r="564" spans="1:26" ht="12.75" hidden="1">
      <c r="A564" s="12">
        <f>'Merytoryczna-TU WPIS DANE'!A566</f>
        <v>0</v>
      </c>
      <c r="B564" s="28">
        <f>'Merytoryczna-TU WPIS DANE'!B566</f>
        <v>0</v>
      </c>
      <c r="C564" s="12">
        <f>'Merytoryczna-TU WPIS DANE'!C566</f>
        <v>0</v>
      </c>
      <c r="D564" s="12">
        <f>'Merytoryczna-TU WPIS DANE'!D566</f>
        <v>0</v>
      </c>
      <c r="E564" s="12">
        <f>'Merytoryczna-TU WPIS DANE'!E566</f>
        <v>0</v>
      </c>
      <c r="F564" s="12">
        <f>'Merytoryczna-TU WPIS DANE'!F566</f>
        <v>0</v>
      </c>
      <c r="G564" s="13">
        <f>'Merytoryczna-TU WPIS DANE'!U566</f>
        <v>0</v>
      </c>
      <c r="H564" s="37">
        <f>'Merytoryczna-TU WPIS DANE'!H566</f>
        <v>0</v>
      </c>
      <c r="I564" s="12">
        <f>'Merytoryczna-TU WPIS DANE'!I566</f>
        <v>0</v>
      </c>
      <c r="J564" s="7">
        <v>35</v>
      </c>
      <c r="K564" s="18">
        <f t="shared" si="79"/>
        <v>0</v>
      </c>
      <c r="L564" s="25" t="str">
        <f t="shared" si="76"/>
        <v>NIE</v>
      </c>
      <c r="M564" s="26">
        <f t="shared" si="80"/>
        <v>0</v>
      </c>
      <c r="N564" s="9" t="str">
        <f t="shared" si="81"/>
        <v>NIE</v>
      </c>
      <c r="R564" s="15">
        <f t="shared" si="77"/>
        <v>0</v>
      </c>
      <c r="U564" s="17">
        <f t="shared" si="78"/>
        <v>0</v>
      </c>
      <c r="X564" s="159">
        <f t="shared" si="82"/>
        <v>0</v>
      </c>
      <c r="Y564" s="7">
        <f t="shared" si="83"/>
        <v>0</v>
      </c>
      <c r="Z564" s="22">
        <f t="shared" si="84"/>
        <v>10.5</v>
      </c>
    </row>
    <row r="565" spans="1:26" ht="12.75" hidden="1">
      <c r="A565" s="12">
        <f>'Merytoryczna-TU WPIS DANE'!A567</f>
        <v>0</v>
      </c>
      <c r="B565" s="28">
        <f>'Merytoryczna-TU WPIS DANE'!B567</f>
        <v>0</v>
      </c>
      <c r="C565" s="12">
        <f>'Merytoryczna-TU WPIS DANE'!C567</f>
        <v>0</v>
      </c>
      <c r="D565" s="12">
        <f>'Merytoryczna-TU WPIS DANE'!D567</f>
        <v>0</v>
      </c>
      <c r="E565" s="12">
        <f>'Merytoryczna-TU WPIS DANE'!E567</f>
        <v>0</v>
      </c>
      <c r="F565" s="12">
        <f>'Merytoryczna-TU WPIS DANE'!F567</f>
        <v>0</v>
      </c>
      <c r="G565" s="13">
        <f>'Merytoryczna-TU WPIS DANE'!U567</f>
        <v>0</v>
      </c>
      <c r="H565" s="37">
        <f>'Merytoryczna-TU WPIS DANE'!H567</f>
        <v>0</v>
      </c>
      <c r="I565" s="12">
        <f>'Merytoryczna-TU WPIS DANE'!I567</f>
        <v>0</v>
      </c>
      <c r="J565" s="7">
        <v>35</v>
      </c>
      <c r="K565" s="18">
        <f t="shared" si="79"/>
        <v>0</v>
      </c>
      <c r="L565" s="25" t="str">
        <f t="shared" si="76"/>
        <v>NIE</v>
      </c>
      <c r="M565" s="26">
        <f t="shared" si="80"/>
        <v>0</v>
      </c>
      <c r="N565" s="9" t="str">
        <f t="shared" si="81"/>
        <v>NIE</v>
      </c>
      <c r="R565" s="15">
        <f t="shared" si="77"/>
        <v>0</v>
      </c>
      <c r="U565" s="17">
        <f t="shared" si="78"/>
        <v>0</v>
      </c>
      <c r="X565" s="159">
        <f t="shared" si="82"/>
        <v>0</v>
      </c>
      <c r="Y565" s="7">
        <f t="shared" si="83"/>
        <v>0</v>
      </c>
      <c r="Z565" s="22">
        <f t="shared" si="84"/>
        <v>10.5</v>
      </c>
    </row>
    <row r="566" spans="1:26" ht="12.75" hidden="1">
      <c r="A566" s="12">
        <f>'Merytoryczna-TU WPIS DANE'!A568</f>
        <v>0</v>
      </c>
      <c r="B566" s="28">
        <f>'Merytoryczna-TU WPIS DANE'!B568</f>
        <v>0</v>
      </c>
      <c r="C566" s="12">
        <f>'Merytoryczna-TU WPIS DANE'!C568</f>
        <v>0</v>
      </c>
      <c r="D566" s="12">
        <f>'Merytoryczna-TU WPIS DANE'!D568</f>
        <v>0</v>
      </c>
      <c r="E566" s="12">
        <f>'Merytoryczna-TU WPIS DANE'!E568</f>
        <v>0</v>
      </c>
      <c r="F566" s="12">
        <f>'Merytoryczna-TU WPIS DANE'!F568</f>
        <v>0</v>
      </c>
      <c r="G566" s="13">
        <f>'Merytoryczna-TU WPIS DANE'!U568</f>
        <v>0</v>
      </c>
      <c r="H566" s="37">
        <f>'Merytoryczna-TU WPIS DANE'!H568</f>
        <v>0</v>
      </c>
      <c r="I566" s="12">
        <f>'Merytoryczna-TU WPIS DANE'!I568</f>
        <v>0</v>
      </c>
      <c r="J566" s="7">
        <v>35</v>
      </c>
      <c r="K566" s="18">
        <f t="shared" si="79"/>
        <v>0</v>
      </c>
      <c r="L566" s="25" t="str">
        <f t="shared" si="76"/>
        <v>NIE</v>
      </c>
      <c r="M566" s="26">
        <f t="shared" si="80"/>
        <v>0</v>
      </c>
      <c r="N566" s="9" t="str">
        <f t="shared" si="81"/>
        <v>NIE</v>
      </c>
      <c r="R566" s="15">
        <f t="shared" si="77"/>
        <v>0</v>
      </c>
      <c r="U566" s="17">
        <f t="shared" si="78"/>
        <v>0</v>
      </c>
      <c r="X566" s="159">
        <f t="shared" si="82"/>
        <v>0</v>
      </c>
      <c r="Y566" s="7">
        <f t="shared" si="83"/>
        <v>0</v>
      </c>
      <c r="Z566" s="22">
        <f t="shared" si="84"/>
        <v>10.5</v>
      </c>
    </row>
    <row r="567" spans="1:26" ht="12.75" hidden="1">
      <c r="A567" s="12">
        <f>'Merytoryczna-TU WPIS DANE'!A569</f>
        <v>0</v>
      </c>
      <c r="B567" s="28">
        <f>'Merytoryczna-TU WPIS DANE'!B569</f>
        <v>0</v>
      </c>
      <c r="C567" s="12">
        <f>'Merytoryczna-TU WPIS DANE'!C569</f>
        <v>0</v>
      </c>
      <c r="D567" s="12">
        <f>'Merytoryczna-TU WPIS DANE'!D569</f>
        <v>0</v>
      </c>
      <c r="E567" s="12">
        <f>'Merytoryczna-TU WPIS DANE'!E569</f>
        <v>0</v>
      </c>
      <c r="F567" s="12">
        <f>'Merytoryczna-TU WPIS DANE'!F569</f>
        <v>0</v>
      </c>
      <c r="G567" s="13">
        <f>'Merytoryczna-TU WPIS DANE'!U569</f>
        <v>0</v>
      </c>
      <c r="H567" s="37">
        <f>'Merytoryczna-TU WPIS DANE'!H569</f>
        <v>0</v>
      </c>
      <c r="I567" s="12">
        <f>'Merytoryczna-TU WPIS DANE'!I569</f>
        <v>0</v>
      </c>
      <c r="J567" s="7">
        <v>35</v>
      </c>
      <c r="K567" s="18">
        <f t="shared" si="79"/>
        <v>0</v>
      </c>
      <c r="L567" s="25" t="str">
        <f t="shared" si="76"/>
        <v>NIE</v>
      </c>
      <c r="M567" s="26">
        <f t="shared" si="80"/>
        <v>0</v>
      </c>
      <c r="N567" s="9" t="str">
        <f t="shared" si="81"/>
        <v>NIE</v>
      </c>
      <c r="R567" s="15">
        <f t="shared" si="77"/>
        <v>0</v>
      </c>
      <c r="U567" s="17">
        <f t="shared" si="78"/>
        <v>0</v>
      </c>
      <c r="X567" s="159">
        <f t="shared" si="82"/>
        <v>0</v>
      </c>
      <c r="Y567" s="7">
        <f t="shared" si="83"/>
        <v>0</v>
      </c>
      <c r="Z567" s="22">
        <f t="shared" si="84"/>
        <v>10.5</v>
      </c>
    </row>
    <row r="568" spans="1:26" ht="12.75" hidden="1">
      <c r="A568" s="12">
        <f>'Merytoryczna-TU WPIS DANE'!A570</f>
        <v>0</v>
      </c>
      <c r="B568" s="28">
        <f>'Merytoryczna-TU WPIS DANE'!B570</f>
        <v>0</v>
      </c>
      <c r="C568" s="12">
        <f>'Merytoryczna-TU WPIS DANE'!C570</f>
        <v>0</v>
      </c>
      <c r="D568" s="12">
        <f>'Merytoryczna-TU WPIS DANE'!D570</f>
        <v>0</v>
      </c>
      <c r="E568" s="12">
        <f>'Merytoryczna-TU WPIS DANE'!E570</f>
        <v>0</v>
      </c>
      <c r="F568" s="12">
        <f>'Merytoryczna-TU WPIS DANE'!F570</f>
        <v>0</v>
      </c>
      <c r="G568" s="13">
        <f>'Merytoryczna-TU WPIS DANE'!U570</f>
        <v>0</v>
      </c>
      <c r="H568" s="37">
        <f>'Merytoryczna-TU WPIS DANE'!H570</f>
        <v>0</v>
      </c>
      <c r="I568" s="12">
        <f>'Merytoryczna-TU WPIS DANE'!I570</f>
        <v>0</v>
      </c>
      <c r="J568" s="7">
        <v>35</v>
      </c>
      <c r="K568" s="18">
        <f t="shared" si="79"/>
        <v>0</v>
      </c>
      <c r="L568" s="25" t="str">
        <f t="shared" si="76"/>
        <v>NIE</v>
      </c>
      <c r="M568" s="26">
        <f t="shared" si="80"/>
        <v>0</v>
      </c>
      <c r="N568" s="9" t="str">
        <f t="shared" si="81"/>
        <v>NIE</v>
      </c>
      <c r="R568" s="15">
        <f t="shared" si="77"/>
        <v>0</v>
      </c>
      <c r="U568" s="17">
        <f t="shared" si="78"/>
        <v>0</v>
      </c>
      <c r="X568" s="159">
        <f t="shared" si="82"/>
        <v>0</v>
      </c>
      <c r="Y568" s="7">
        <f t="shared" si="83"/>
        <v>0</v>
      </c>
      <c r="Z568" s="22">
        <f t="shared" si="84"/>
        <v>10.5</v>
      </c>
    </row>
    <row r="569" spans="1:26" ht="12.75" hidden="1">
      <c r="A569" s="12">
        <f>'Merytoryczna-TU WPIS DANE'!A571</f>
        <v>0</v>
      </c>
      <c r="B569" s="28">
        <f>'Merytoryczna-TU WPIS DANE'!B571</f>
        <v>0</v>
      </c>
      <c r="C569" s="12">
        <f>'Merytoryczna-TU WPIS DANE'!C571</f>
        <v>0</v>
      </c>
      <c r="D569" s="12">
        <f>'Merytoryczna-TU WPIS DANE'!D571</f>
        <v>0</v>
      </c>
      <c r="E569" s="12">
        <f>'Merytoryczna-TU WPIS DANE'!E571</f>
        <v>0</v>
      </c>
      <c r="F569" s="12">
        <f>'Merytoryczna-TU WPIS DANE'!F571</f>
        <v>0</v>
      </c>
      <c r="G569" s="13">
        <f>'Merytoryczna-TU WPIS DANE'!U571</f>
        <v>0</v>
      </c>
      <c r="H569" s="37">
        <f>'Merytoryczna-TU WPIS DANE'!H571</f>
        <v>0</v>
      </c>
      <c r="I569" s="12">
        <f>'Merytoryczna-TU WPIS DANE'!I571</f>
        <v>0</v>
      </c>
      <c r="J569" s="7">
        <v>35</v>
      </c>
      <c r="K569" s="18">
        <f t="shared" si="79"/>
        <v>0</v>
      </c>
      <c r="L569" s="25" t="str">
        <f t="shared" si="76"/>
        <v>NIE</v>
      </c>
      <c r="M569" s="26">
        <f t="shared" si="80"/>
        <v>0</v>
      </c>
      <c r="N569" s="9" t="str">
        <f t="shared" si="81"/>
        <v>NIE</v>
      </c>
      <c r="R569" s="15">
        <f t="shared" si="77"/>
        <v>0</v>
      </c>
      <c r="U569" s="17">
        <f t="shared" si="78"/>
        <v>0</v>
      </c>
      <c r="X569" s="159">
        <f t="shared" si="82"/>
        <v>0</v>
      </c>
      <c r="Y569" s="7">
        <f t="shared" si="83"/>
        <v>0</v>
      </c>
      <c r="Z569" s="22">
        <f t="shared" si="84"/>
        <v>10.5</v>
      </c>
    </row>
    <row r="570" spans="1:26" ht="12.75" hidden="1">
      <c r="A570" s="12">
        <f>'Merytoryczna-TU WPIS DANE'!A572</f>
        <v>0</v>
      </c>
      <c r="B570" s="28">
        <f>'Merytoryczna-TU WPIS DANE'!B572</f>
        <v>0</v>
      </c>
      <c r="C570" s="12">
        <f>'Merytoryczna-TU WPIS DANE'!C572</f>
        <v>0</v>
      </c>
      <c r="D570" s="12">
        <f>'Merytoryczna-TU WPIS DANE'!D572</f>
        <v>0</v>
      </c>
      <c r="E570" s="12">
        <f>'Merytoryczna-TU WPIS DANE'!E572</f>
        <v>0</v>
      </c>
      <c r="F570" s="12">
        <f>'Merytoryczna-TU WPIS DANE'!F572</f>
        <v>0</v>
      </c>
      <c r="G570" s="13">
        <f>'Merytoryczna-TU WPIS DANE'!U572</f>
        <v>0</v>
      </c>
      <c r="H570" s="37">
        <f>'Merytoryczna-TU WPIS DANE'!H572</f>
        <v>0</v>
      </c>
      <c r="I570" s="12">
        <f>'Merytoryczna-TU WPIS DANE'!I572</f>
        <v>0</v>
      </c>
      <c r="J570" s="7">
        <v>35</v>
      </c>
      <c r="K570" s="18">
        <f t="shared" si="79"/>
        <v>0</v>
      </c>
      <c r="L570" s="25" t="str">
        <f t="shared" si="76"/>
        <v>NIE</v>
      </c>
      <c r="M570" s="26">
        <f t="shared" si="80"/>
        <v>0</v>
      </c>
      <c r="N570" s="9" t="str">
        <f t="shared" si="81"/>
        <v>NIE</v>
      </c>
      <c r="R570" s="15">
        <f t="shared" si="77"/>
        <v>0</v>
      </c>
      <c r="U570" s="17">
        <f t="shared" si="78"/>
        <v>0</v>
      </c>
      <c r="X570" s="159">
        <f t="shared" si="82"/>
        <v>0</v>
      </c>
      <c r="Y570" s="7">
        <f t="shared" si="83"/>
        <v>0</v>
      </c>
      <c r="Z570" s="22">
        <f t="shared" si="84"/>
        <v>10.5</v>
      </c>
    </row>
    <row r="571" spans="1:26" ht="12.75" hidden="1">
      <c r="A571" s="12">
        <f>'Merytoryczna-TU WPIS DANE'!A573</f>
        <v>0</v>
      </c>
      <c r="B571" s="28">
        <f>'Merytoryczna-TU WPIS DANE'!B573</f>
        <v>0</v>
      </c>
      <c r="C571" s="12">
        <f>'Merytoryczna-TU WPIS DANE'!C573</f>
        <v>0</v>
      </c>
      <c r="D571" s="12">
        <f>'Merytoryczna-TU WPIS DANE'!D573</f>
        <v>0</v>
      </c>
      <c r="E571" s="12">
        <f>'Merytoryczna-TU WPIS DANE'!E573</f>
        <v>0</v>
      </c>
      <c r="F571" s="12">
        <f>'Merytoryczna-TU WPIS DANE'!F573</f>
        <v>0</v>
      </c>
      <c r="G571" s="13">
        <f>'Merytoryczna-TU WPIS DANE'!U573</f>
        <v>0</v>
      </c>
      <c r="H571" s="37">
        <f>'Merytoryczna-TU WPIS DANE'!H573</f>
        <v>0</v>
      </c>
      <c r="I571" s="12">
        <f>'Merytoryczna-TU WPIS DANE'!I573</f>
        <v>0</v>
      </c>
      <c r="J571" s="7">
        <v>35</v>
      </c>
      <c r="K571" s="18">
        <f t="shared" si="79"/>
        <v>0</v>
      </c>
      <c r="L571" s="25" t="str">
        <f t="shared" si="76"/>
        <v>NIE</v>
      </c>
      <c r="M571" s="26">
        <f t="shared" si="80"/>
        <v>0</v>
      </c>
      <c r="N571" s="9" t="str">
        <f t="shared" si="81"/>
        <v>NIE</v>
      </c>
      <c r="R571" s="15">
        <f t="shared" si="77"/>
        <v>0</v>
      </c>
      <c r="U571" s="17">
        <f t="shared" si="78"/>
        <v>0</v>
      </c>
      <c r="X571" s="159">
        <f t="shared" si="82"/>
        <v>0</v>
      </c>
      <c r="Y571" s="7">
        <f t="shared" si="83"/>
        <v>0</v>
      </c>
      <c r="Z571" s="22">
        <f t="shared" si="84"/>
        <v>10.5</v>
      </c>
    </row>
    <row r="572" spans="1:26" ht="12.75" hidden="1">
      <c r="A572" s="12">
        <f>'Merytoryczna-TU WPIS DANE'!A574</f>
        <v>0</v>
      </c>
      <c r="B572" s="28">
        <f>'Merytoryczna-TU WPIS DANE'!B574</f>
        <v>0</v>
      </c>
      <c r="C572" s="12">
        <f>'Merytoryczna-TU WPIS DANE'!C574</f>
        <v>0</v>
      </c>
      <c r="D572" s="12">
        <f>'Merytoryczna-TU WPIS DANE'!D574</f>
        <v>0</v>
      </c>
      <c r="E572" s="12">
        <f>'Merytoryczna-TU WPIS DANE'!E574</f>
        <v>0</v>
      </c>
      <c r="F572" s="12">
        <f>'Merytoryczna-TU WPIS DANE'!F574</f>
        <v>0</v>
      </c>
      <c r="G572" s="13">
        <f>'Merytoryczna-TU WPIS DANE'!U574</f>
        <v>0</v>
      </c>
      <c r="H572" s="37">
        <f>'Merytoryczna-TU WPIS DANE'!H574</f>
        <v>0</v>
      </c>
      <c r="I572" s="12">
        <f>'Merytoryczna-TU WPIS DANE'!I574</f>
        <v>0</v>
      </c>
      <c r="J572" s="7">
        <v>35</v>
      </c>
      <c r="K572" s="18">
        <f t="shared" si="79"/>
        <v>0</v>
      </c>
      <c r="L572" s="25" t="str">
        <f t="shared" si="76"/>
        <v>NIE</v>
      </c>
      <c r="M572" s="26">
        <f t="shared" si="80"/>
        <v>0</v>
      </c>
      <c r="N572" s="9" t="str">
        <f t="shared" si="81"/>
        <v>NIE</v>
      </c>
      <c r="R572" s="15">
        <f t="shared" si="77"/>
        <v>0</v>
      </c>
      <c r="U572" s="17">
        <f t="shared" si="78"/>
        <v>0</v>
      </c>
      <c r="X572" s="159">
        <f t="shared" si="82"/>
        <v>0</v>
      </c>
      <c r="Y572" s="7">
        <f t="shared" si="83"/>
        <v>0</v>
      </c>
      <c r="Z572" s="22">
        <f t="shared" si="84"/>
        <v>10.5</v>
      </c>
    </row>
    <row r="573" spans="1:26" ht="12.75" hidden="1">
      <c r="A573" s="12">
        <f>'Merytoryczna-TU WPIS DANE'!A575</f>
        <v>0</v>
      </c>
      <c r="B573" s="28">
        <f>'Merytoryczna-TU WPIS DANE'!B575</f>
        <v>0</v>
      </c>
      <c r="C573" s="12">
        <f>'Merytoryczna-TU WPIS DANE'!C575</f>
        <v>0</v>
      </c>
      <c r="D573" s="12">
        <f>'Merytoryczna-TU WPIS DANE'!D575</f>
        <v>0</v>
      </c>
      <c r="E573" s="12">
        <f>'Merytoryczna-TU WPIS DANE'!E575</f>
        <v>0</v>
      </c>
      <c r="F573" s="12">
        <f>'Merytoryczna-TU WPIS DANE'!F575</f>
        <v>0</v>
      </c>
      <c r="G573" s="13">
        <f>'Merytoryczna-TU WPIS DANE'!U575</f>
        <v>0</v>
      </c>
      <c r="H573" s="37">
        <f>'Merytoryczna-TU WPIS DANE'!H575</f>
        <v>0</v>
      </c>
      <c r="I573" s="12">
        <f>'Merytoryczna-TU WPIS DANE'!I575</f>
        <v>0</v>
      </c>
      <c r="J573" s="7">
        <v>35</v>
      </c>
      <c r="K573" s="18">
        <f t="shared" si="79"/>
        <v>0</v>
      </c>
      <c r="L573" s="25" t="str">
        <f t="shared" si="76"/>
        <v>NIE</v>
      </c>
      <c r="M573" s="26">
        <f t="shared" si="80"/>
        <v>0</v>
      </c>
      <c r="N573" s="9" t="str">
        <f t="shared" si="81"/>
        <v>NIE</v>
      </c>
      <c r="R573" s="15">
        <f t="shared" si="77"/>
        <v>0</v>
      </c>
      <c r="U573" s="17">
        <f t="shared" si="78"/>
        <v>0</v>
      </c>
      <c r="X573" s="159">
        <f t="shared" si="82"/>
        <v>0</v>
      </c>
      <c r="Y573" s="7">
        <f t="shared" si="83"/>
        <v>0</v>
      </c>
      <c r="Z573" s="22">
        <f t="shared" si="84"/>
        <v>10.5</v>
      </c>
    </row>
    <row r="574" spans="1:26" ht="12.75" hidden="1">
      <c r="A574" s="12">
        <f>'Merytoryczna-TU WPIS DANE'!A576</f>
        <v>0</v>
      </c>
      <c r="B574" s="28">
        <f>'Merytoryczna-TU WPIS DANE'!B576</f>
        <v>0</v>
      </c>
      <c r="C574" s="12">
        <f>'Merytoryczna-TU WPIS DANE'!C576</f>
        <v>0</v>
      </c>
      <c r="D574" s="12">
        <f>'Merytoryczna-TU WPIS DANE'!D576</f>
        <v>0</v>
      </c>
      <c r="E574" s="12">
        <f>'Merytoryczna-TU WPIS DANE'!E576</f>
        <v>0</v>
      </c>
      <c r="F574" s="12">
        <f>'Merytoryczna-TU WPIS DANE'!F576</f>
        <v>0</v>
      </c>
      <c r="G574" s="13">
        <f>'Merytoryczna-TU WPIS DANE'!U576</f>
        <v>0</v>
      </c>
      <c r="H574" s="37">
        <f>'Merytoryczna-TU WPIS DANE'!H576</f>
        <v>0</v>
      </c>
      <c r="I574" s="12">
        <f>'Merytoryczna-TU WPIS DANE'!I576</f>
        <v>0</v>
      </c>
      <c r="J574" s="7">
        <v>35</v>
      </c>
      <c r="K574" s="18">
        <f t="shared" si="79"/>
        <v>0</v>
      </c>
      <c r="L574" s="25" t="str">
        <f t="shared" si="76"/>
        <v>NIE</v>
      </c>
      <c r="M574" s="26">
        <f t="shared" si="80"/>
        <v>0</v>
      </c>
      <c r="N574" s="9" t="str">
        <f t="shared" si="81"/>
        <v>NIE</v>
      </c>
      <c r="R574" s="15">
        <f t="shared" si="77"/>
        <v>0</v>
      </c>
      <c r="U574" s="17">
        <f t="shared" si="78"/>
        <v>0</v>
      </c>
      <c r="X574" s="159">
        <f t="shared" si="82"/>
        <v>0</v>
      </c>
      <c r="Y574" s="7">
        <f t="shared" si="83"/>
        <v>0</v>
      </c>
      <c r="Z574" s="22">
        <f t="shared" si="84"/>
        <v>10.5</v>
      </c>
    </row>
    <row r="575" spans="1:26" ht="12.75" hidden="1">
      <c r="A575" s="12">
        <f>'Merytoryczna-TU WPIS DANE'!A577</f>
        <v>0</v>
      </c>
      <c r="B575" s="28">
        <f>'Merytoryczna-TU WPIS DANE'!B577</f>
        <v>0</v>
      </c>
      <c r="C575" s="12">
        <f>'Merytoryczna-TU WPIS DANE'!C577</f>
        <v>0</v>
      </c>
      <c r="D575" s="12">
        <f>'Merytoryczna-TU WPIS DANE'!D577</f>
        <v>0</v>
      </c>
      <c r="E575" s="12">
        <f>'Merytoryczna-TU WPIS DANE'!E577</f>
        <v>0</v>
      </c>
      <c r="F575" s="12">
        <f>'Merytoryczna-TU WPIS DANE'!F577</f>
        <v>0</v>
      </c>
      <c r="G575" s="13">
        <f>'Merytoryczna-TU WPIS DANE'!U577</f>
        <v>0</v>
      </c>
      <c r="H575" s="37">
        <f>'Merytoryczna-TU WPIS DANE'!H577</f>
        <v>0</v>
      </c>
      <c r="I575" s="12">
        <f>'Merytoryczna-TU WPIS DANE'!I577</f>
        <v>0</v>
      </c>
      <c r="J575" s="7">
        <v>35</v>
      </c>
      <c r="K575" s="18">
        <f t="shared" si="79"/>
        <v>0</v>
      </c>
      <c r="L575" s="25" t="str">
        <f t="shared" si="76"/>
        <v>NIE</v>
      </c>
      <c r="M575" s="26">
        <f t="shared" si="80"/>
        <v>0</v>
      </c>
      <c r="N575" s="9" t="str">
        <f t="shared" si="81"/>
        <v>NIE</v>
      </c>
      <c r="R575" s="15">
        <f t="shared" si="77"/>
        <v>0</v>
      </c>
      <c r="U575" s="17">
        <f t="shared" si="78"/>
        <v>0</v>
      </c>
      <c r="X575" s="159">
        <f t="shared" si="82"/>
        <v>0</v>
      </c>
      <c r="Y575" s="7">
        <f t="shared" si="83"/>
        <v>0</v>
      </c>
      <c r="Z575" s="22">
        <f t="shared" si="84"/>
        <v>10.5</v>
      </c>
    </row>
    <row r="576" spans="1:26" ht="12.75" hidden="1">
      <c r="A576" s="12">
        <f>'Merytoryczna-TU WPIS DANE'!A578</f>
        <v>0</v>
      </c>
      <c r="B576" s="28">
        <f>'Merytoryczna-TU WPIS DANE'!B578</f>
        <v>0</v>
      </c>
      <c r="C576" s="12">
        <f>'Merytoryczna-TU WPIS DANE'!C578</f>
        <v>0</v>
      </c>
      <c r="D576" s="12">
        <f>'Merytoryczna-TU WPIS DANE'!D578</f>
        <v>0</v>
      </c>
      <c r="E576" s="12">
        <f>'Merytoryczna-TU WPIS DANE'!E578</f>
        <v>0</v>
      </c>
      <c r="F576" s="12">
        <f>'Merytoryczna-TU WPIS DANE'!F578</f>
        <v>0</v>
      </c>
      <c r="G576" s="13">
        <f>'Merytoryczna-TU WPIS DANE'!U578</f>
        <v>0</v>
      </c>
      <c r="H576" s="37">
        <f>'Merytoryczna-TU WPIS DANE'!H578</f>
        <v>0</v>
      </c>
      <c r="I576" s="12">
        <f>'Merytoryczna-TU WPIS DANE'!I578</f>
        <v>0</v>
      </c>
      <c r="J576" s="7">
        <v>35</v>
      </c>
      <c r="K576" s="18">
        <f t="shared" si="79"/>
        <v>0</v>
      </c>
      <c r="L576" s="25" t="str">
        <f t="shared" si="76"/>
        <v>NIE</v>
      </c>
      <c r="M576" s="26">
        <f t="shared" si="80"/>
        <v>0</v>
      </c>
      <c r="N576" s="9" t="str">
        <f t="shared" si="81"/>
        <v>NIE</v>
      </c>
      <c r="R576" s="15">
        <f t="shared" si="77"/>
        <v>0</v>
      </c>
      <c r="U576" s="17">
        <f t="shared" si="78"/>
        <v>0</v>
      </c>
      <c r="X576" s="159">
        <f t="shared" si="82"/>
        <v>0</v>
      </c>
      <c r="Y576" s="7">
        <f t="shared" si="83"/>
        <v>0</v>
      </c>
      <c r="Z576" s="22">
        <f t="shared" si="84"/>
        <v>10.5</v>
      </c>
    </row>
    <row r="577" spans="1:26" ht="12.75" hidden="1">
      <c r="A577" s="12">
        <f>'Merytoryczna-TU WPIS DANE'!A579</f>
        <v>0</v>
      </c>
      <c r="B577" s="28">
        <f>'Merytoryczna-TU WPIS DANE'!B579</f>
        <v>0</v>
      </c>
      <c r="C577" s="12">
        <f>'Merytoryczna-TU WPIS DANE'!C579</f>
        <v>0</v>
      </c>
      <c r="D577" s="12">
        <f>'Merytoryczna-TU WPIS DANE'!D579</f>
        <v>0</v>
      </c>
      <c r="E577" s="12">
        <f>'Merytoryczna-TU WPIS DANE'!E579</f>
        <v>0</v>
      </c>
      <c r="F577" s="12">
        <f>'Merytoryczna-TU WPIS DANE'!F579</f>
        <v>0</v>
      </c>
      <c r="G577" s="13">
        <f>'Merytoryczna-TU WPIS DANE'!U579</f>
        <v>0</v>
      </c>
      <c r="H577" s="37">
        <f>'Merytoryczna-TU WPIS DANE'!H579</f>
        <v>0</v>
      </c>
      <c r="I577" s="12">
        <f>'Merytoryczna-TU WPIS DANE'!I579</f>
        <v>0</v>
      </c>
      <c r="J577" s="7">
        <v>35</v>
      </c>
      <c r="K577" s="18">
        <f t="shared" si="79"/>
        <v>0</v>
      </c>
      <c r="L577" s="25" t="str">
        <f t="shared" si="76"/>
        <v>NIE</v>
      </c>
      <c r="M577" s="26">
        <f t="shared" si="80"/>
        <v>0</v>
      </c>
      <c r="N577" s="9" t="str">
        <f t="shared" si="81"/>
        <v>NIE</v>
      </c>
      <c r="R577" s="15">
        <f t="shared" si="77"/>
        <v>0</v>
      </c>
      <c r="U577" s="17">
        <f t="shared" si="78"/>
        <v>0</v>
      </c>
      <c r="X577" s="159">
        <f t="shared" si="82"/>
        <v>0</v>
      </c>
      <c r="Y577" s="7">
        <f t="shared" si="83"/>
        <v>0</v>
      </c>
      <c r="Z577" s="22">
        <f t="shared" si="84"/>
        <v>10.5</v>
      </c>
    </row>
    <row r="578" spans="1:26" ht="12.75" hidden="1">
      <c r="A578" s="12">
        <f>'Merytoryczna-TU WPIS DANE'!A580</f>
        <v>0</v>
      </c>
      <c r="B578" s="28">
        <f>'Merytoryczna-TU WPIS DANE'!B580</f>
        <v>0</v>
      </c>
      <c r="C578" s="12">
        <f>'Merytoryczna-TU WPIS DANE'!C580</f>
        <v>0</v>
      </c>
      <c r="D578" s="12">
        <f>'Merytoryczna-TU WPIS DANE'!D580</f>
        <v>0</v>
      </c>
      <c r="E578" s="12">
        <f>'Merytoryczna-TU WPIS DANE'!E580</f>
        <v>0</v>
      </c>
      <c r="F578" s="12">
        <f>'Merytoryczna-TU WPIS DANE'!F580</f>
        <v>0</v>
      </c>
      <c r="G578" s="13">
        <f>'Merytoryczna-TU WPIS DANE'!U580</f>
        <v>0</v>
      </c>
      <c r="H578" s="37">
        <f>'Merytoryczna-TU WPIS DANE'!H580</f>
        <v>0</v>
      </c>
      <c r="I578" s="12">
        <f>'Merytoryczna-TU WPIS DANE'!I580</f>
        <v>0</v>
      </c>
      <c r="J578" s="7">
        <v>35</v>
      </c>
      <c r="K578" s="18">
        <f t="shared" si="79"/>
        <v>0</v>
      </c>
      <c r="L578" s="25" t="str">
        <f t="shared" si="76"/>
        <v>NIE</v>
      </c>
      <c r="M578" s="26">
        <f t="shared" si="80"/>
        <v>0</v>
      </c>
      <c r="N578" s="9" t="str">
        <f t="shared" si="81"/>
        <v>NIE</v>
      </c>
      <c r="R578" s="15">
        <f t="shared" si="77"/>
        <v>0</v>
      </c>
      <c r="U578" s="17">
        <f t="shared" si="78"/>
        <v>0</v>
      </c>
      <c r="X578" s="159">
        <f t="shared" si="82"/>
        <v>0</v>
      </c>
      <c r="Y578" s="7">
        <f t="shared" si="83"/>
        <v>0</v>
      </c>
      <c r="Z578" s="22">
        <f t="shared" si="84"/>
        <v>10.5</v>
      </c>
    </row>
    <row r="579" spans="1:26" ht="12.75" hidden="1">
      <c r="A579" s="12">
        <f>'Merytoryczna-TU WPIS DANE'!A581</f>
        <v>0</v>
      </c>
      <c r="B579" s="28">
        <f>'Merytoryczna-TU WPIS DANE'!B581</f>
        <v>0</v>
      </c>
      <c r="C579" s="12">
        <f>'Merytoryczna-TU WPIS DANE'!C581</f>
        <v>0</v>
      </c>
      <c r="D579" s="12">
        <f>'Merytoryczna-TU WPIS DANE'!D581</f>
        <v>0</v>
      </c>
      <c r="E579" s="12">
        <f>'Merytoryczna-TU WPIS DANE'!E581</f>
        <v>0</v>
      </c>
      <c r="F579" s="12">
        <f>'Merytoryczna-TU WPIS DANE'!F581</f>
        <v>0</v>
      </c>
      <c r="G579" s="13">
        <f>'Merytoryczna-TU WPIS DANE'!U581</f>
        <v>0</v>
      </c>
      <c r="H579" s="37">
        <f>'Merytoryczna-TU WPIS DANE'!H581</f>
        <v>0</v>
      </c>
      <c r="I579" s="12">
        <f>'Merytoryczna-TU WPIS DANE'!I581</f>
        <v>0</v>
      </c>
      <c r="J579" s="7">
        <v>35</v>
      </c>
      <c r="K579" s="18">
        <f t="shared" si="79"/>
        <v>0</v>
      </c>
      <c r="L579" s="25" t="str">
        <f t="shared" si="76"/>
        <v>NIE</v>
      </c>
      <c r="M579" s="26">
        <f t="shared" si="80"/>
        <v>0</v>
      </c>
      <c r="N579" s="9" t="str">
        <f t="shared" si="81"/>
        <v>NIE</v>
      </c>
      <c r="R579" s="15">
        <f t="shared" si="77"/>
        <v>0</v>
      </c>
      <c r="U579" s="17">
        <f t="shared" si="78"/>
        <v>0</v>
      </c>
      <c r="X579" s="159">
        <f t="shared" si="82"/>
        <v>0</v>
      </c>
      <c r="Y579" s="7">
        <f t="shared" si="83"/>
        <v>0</v>
      </c>
      <c r="Z579" s="22">
        <f t="shared" si="84"/>
        <v>10.5</v>
      </c>
    </row>
    <row r="580" spans="1:26" ht="12.75" hidden="1">
      <c r="A580" s="12">
        <f>'Merytoryczna-TU WPIS DANE'!A582</f>
        <v>0</v>
      </c>
      <c r="B580" s="28">
        <f>'Merytoryczna-TU WPIS DANE'!B582</f>
        <v>0</v>
      </c>
      <c r="C580" s="12">
        <f>'Merytoryczna-TU WPIS DANE'!C582</f>
        <v>0</v>
      </c>
      <c r="D580" s="12">
        <f>'Merytoryczna-TU WPIS DANE'!D582</f>
        <v>0</v>
      </c>
      <c r="E580" s="12">
        <f>'Merytoryczna-TU WPIS DANE'!E582</f>
        <v>0</v>
      </c>
      <c r="F580" s="12">
        <f>'Merytoryczna-TU WPIS DANE'!F582</f>
        <v>0</v>
      </c>
      <c r="G580" s="13">
        <f>'Merytoryczna-TU WPIS DANE'!U582</f>
        <v>0</v>
      </c>
      <c r="H580" s="37">
        <f>'Merytoryczna-TU WPIS DANE'!H582</f>
        <v>0</v>
      </c>
      <c r="I580" s="12">
        <f>'Merytoryczna-TU WPIS DANE'!I582</f>
        <v>0</v>
      </c>
      <c r="J580" s="7">
        <v>35</v>
      </c>
      <c r="K580" s="18">
        <f t="shared" si="79"/>
        <v>0</v>
      </c>
      <c r="L580" s="25" t="str">
        <f t="shared" si="76"/>
        <v>NIE</v>
      </c>
      <c r="M580" s="26">
        <f t="shared" si="80"/>
        <v>0</v>
      </c>
      <c r="N580" s="9" t="str">
        <f t="shared" si="81"/>
        <v>NIE</v>
      </c>
      <c r="R580" s="15">
        <f t="shared" si="77"/>
        <v>0</v>
      </c>
      <c r="U580" s="17">
        <f t="shared" si="78"/>
        <v>0</v>
      </c>
      <c r="X580" s="159">
        <f t="shared" si="82"/>
        <v>0</v>
      </c>
      <c r="Y580" s="7">
        <f t="shared" si="83"/>
        <v>0</v>
      </c>
      <c r="Z580" s="22">
        <f t="shared" si="84"/>
        <v>10.5</v>
      </c>
    </row>
    <row r="581" spans="1:26" ht="12.75" hidden="1">
      <c r="A581" s="12">
        <f>'Merytoryczna-TU WPIS DANE'!A583</f>
        <v>0</v>
      </c>
      <c r="B581" s="28">
        <f>'Merytoryczna-TU WPIS DANE'!B583</f>
        <v>0</v>
      </c>
      <c r="C581" s="12">
        <f>'Merytoryczna-TU WPIS DANE'!C583</f>
        <v>0</v>
      </c>
      <c r="D581" s="12">
        <f>'Merytoryczna-TU WPIS DANE'!D583</f>
        <v>0</v>
      </c>
      <c r="E581" s="12">
        <f>'Merytoryczna-TU WPIS DANE'!E583</f>
        <v>0</v>
      </c>
      <c r="F581" s="12">
        <f>'Merytoryczna-TU WPIS DANE'!F583</f>
        <v>0</v>
      </c>
      <c r="G581" s="13">
        <f>'Merytoryczna-TU WPIS DANE'!U583</f>
        <v>0</v>
      </c>
      <c r="H581" s="37">
        <f>'Merytoryczna-TU WPIS DANE'!H583</f>
        <v>0</v>
      </c>
      <c r="I581" s="12">
        <f>'Merytoryczna-TU WPIS DANE'!I583</f>
        <v>0</v>
      </c>
      <c r="J581" s="7">
        <v>35</v>
      </c>
      <c r="K581" s="18">
        <f t="shared" si="79"/>
        <v>0</v>
      </c>
      <c r="L581" s="25" t="str">
        <f t="shared" si="76"/>
        <v>NIE</v>
      </c>
      <c r="M581" s="26">
        <f t="shared" si="80"/>
        <v>0</v>
      </c>
      <c r="N581" s="9" t="str">
        <f t="shared" si="81"/>
        <v>NIE</v>
      </c>
      <c r="R581" s="15">
        <f t="shared" si="77"/>
        <v>0</v>
      </c>
      <c r="U581" s="17">
        <f t="shared" si="78"/>
        <v>0</v>
      </c>
      <c r="X581" s="159">
        <f t="shared" si="82"/>
        <v>0</v>
      </c>
      <c r="Y581" s="7">
        <f t="shared" si="83"/>
        <v>0</v>
      </c>
      <c r="Z581" s="22">
        <f t="shared" si="84"/>
        <v>10.5</v>
      </c>
    </row>
    <row r="582" spans="1:26" ht="12.75" hidden="1">
      <c r="A582" s="12">
        <f>'Merytoryczna-TU WPIS DANE'!A584</f>
        <v>0</v>
      </c>
      <c r="B582" s="28">
        <f>'Merytoryczna-TU WPIS DANE'!B584</f>
        <v>0</v>
      </c>
      <c r="C582" s="12">
        <f>'Merytoryczna-TU WPIS DANE'!C584</f>
        <v>0</v>
      </c>
      <c r="D582" s="12">
        <f>'Merytoryczna-TU WPIS DANE'!D584</f>
        <v>0</v>
      </c>
      <c r="E582" s="12">
        <f>'Merytoryczna-TU WPIS DANE'!E584</f>
        <v>0</v>
      </c>
      <c r="F582" s="12">
        <f>'Merytoryczna-TU WPIS DANE'!F584</f>
        <v>0</v>
      </c>
      <c r="G582" s="13">
        <f>'Merytoryczna-TU WPIS DANE'!U584</f>
        <v>0</v>
      </c>
      <c r="H582" s="37">
        <f>'Merytoryczna-TU WPIS DANE'!H584</f>
        <v>0</v>
      </c>
      <c r="I582" s="12">
        <f>'Merytoryczna-TU WPIS DANE'!I584</f>
        <v>0</v>
      </c>
      <c r="J582" s="7">
        <v>35</v>
      </c>
      <c r="K582" s="18">
        <f t="shared" si="79"/>
        <v>0</v>
      </c>
      <c r="L582" s="25" t="str">
        <f t="shared" si="76"/>
        <v>NIE</v>
      </c>
      <c r="M582" s="26">
        <f t="shared" si="80"/>
        <v>0</v>
      </c>
      <c r="N582" s="9" t="str">
        <f t="shared" si="81"/>
        <v>NIE</v>
      </c>
      <c r="R582" s="15">
        <f t="shared" si="77"/>
        <v>0</v>
      </c>
      <c r="U582" s="17">
        <f t="shared" si="78"/>
        <v>0</v>
      </c>
      <c r="X582" s="159">
        <f t="shared" si="82"/>
        <v>0</v>
      </c>
      <c r="Y582" s="7">
        <f t="shared" si="83"/>
        <v>0</v>
      </c>
      <c r="Z582" s="22">
        <f t="shared" si="84"/>
        <v>10.5</v>
      </c>
    </row>
    <row r="583" spans="1:26" ht="12.75" hidden="1">
      <c r="A583" s="12">
        <f>'Merytoryczna-TU WPIS DANE'!A585</f>
        <v>0</v>
      </c>
      <c r="B583" s="28">
        <f>'Merytoryczna-TU WPIS DANE'!B585</f>
        <v>0</v>
      </c>
      <c r="C583" s="12">
        <f>'Merytoryczna-TU WPIS DANE'!C585</f>
        <v>0</v>
      </c>
      <c r="D583" s="12">
        <f>'Merytoryczna-TU WPIS DANE'!D585</f>
        <v>0</v>
      </c>
      <c r="E583" s="12">
        <f>'Merytoryczna-TU WPIS DANE'!E585</f>
        <v>0</v>
      </c>
      <c r="F583" s="12">
        <f>'Merytoryczna-TU WPIS DANE'!F585</f>
        <v>0</v>
      </c>
      <c r="G583" s="13">
        <f>'Merytoryczna-TU WPIS DANE'!U585</f>
        <v>0</v>
      </c>
      <c r="H583" s="37">
        <f>'Merytoryczna-TU WPIS DANE'!H585</f>
        <v>0</v>
      </c>
      <c r="I583" s="12">
        <f>'Merytoryczna-TU WPIS DANE'!I585</f>
        <v>0</v>
      </c>
      <c r="J583" s="7">
        <v>35</v>
      </c>
      <c r="K583" s="18">
        <f t="shared" si="79"/>
        <v>0</v>
      </c>
      <c r="L583" s="25" t="str">
        <f t="shared" si="76"/>
        <v>NIE</v>
      </c>
      <c r="M583" s="26">
        <f t="shared" si="80"/>
        <v>0</v>
      </c>
      <c r="N583" s="9" t="str">
        <f t="shared" si="81"/>
        <v>NIE</v>
      </c>
      <c r="R583" s="15">
        <f t="shared" si="77"/>
        <v>0</v>
      </c>
      <c r="U583" s="17">
        <f t="shared" si="78"/>
        <v>0</v>
      </c>
      <c r="X583" s="159">
        <f t="shared" si="82"/>
        <v>0</v>
      </c>
      <c r="Y583" s="7">
        <f t="shared" si="83"/>
        <v>0</v>
      </c>
      <c r="Z583" s="22">
        <f t="shared" si="84"/>
        <v>10.5</v>
      </c>
    </row>
    <row r="584" spans="1:26" ht="12.75" hidden="1">
      <c r="A584" s="12">
        <f>'Merytoryczna-TU WPIS DANE'!A586</f>
        <v>0</v>
      </c>
      <c r="B584" s="28">
        <f>'Merytoryczna-TU WPIS DANE'!B586</f>
        <v>0</v>
      </c>
      <c r="C584" s="12">
        <f>'Merytoryczna-TU WPIS DANE'!C586</f>
        <v>0</v>
      </c>
      <c r="D584" s="12">
        <f>'Merytoryczna-TU WPIS DANE'!D586</f>
        <v>0</v>
      </c>
      <c r="E584" s="12">
        <f>'Merytoryczna-TU WPIS DANE'!E586</f>
        <v>0</v>
      </c>
      <c r="F584" s="12">
        <f>'Merytoryczna-TU WPIS DANE'!F586</f>
        <v>0</v>
      </c>
      <c r="G584" s="13">
        <f>'Merytoryczna-TU WPIS DANE'!U586</f>
        <v>0</v>
      </c>
      <c r="H584" s="37">
        <f>'Merytoryczna-TU WPIS DANE'!H586</f>
        <v>0</v>
      </c>
      <c r="I584" s="12">
        <f>'Merytoryczna-TU WPIS DANE'!I586</f>
        <v>0</v>
      </c>
      <c r="J584" s="7">
        <v>35</v>
      </c>
      <c r="K584" s="18">
        <f t="shared" si="79"/>
        <v>0</v>
      </c>
      <c r="L584" s="25" t="str">
        <f t="shared" si="76"/>
        <v>NIE</v>
      </c>
      <c r="M584" s="26">
        <f t="shared" si="80"/>
        <v>0</v>
      </c>
      <c r="N584" s="9" t="str">
        <f t="shared" si="81"/>
        <v>NIE</v>
      </c>
      <c r="R584" s="15">
        <f t="shared" si="77"/>
        <v>0</v>
      </c>
      <c r="U584" s="17">
        <f t="shared" si="78"/>
        <v>0</v>
      </c>
      <c r="X584" s="159">
        <f t="shared" si="82"/>
        <v>0</v>
      </c>
      <c r="Y584" s="7">
        <f t="shared" si="83"/>
        <v>0</v>
      </c>
      <c r="Z584" s="22">
        <f t="shared" si="84"/>
        <v>10.5</v>
      </c>
    </row>
    <row r="585" spans="1:26" ht="12.75" hidden="1">
      <c r="A585" s="12">
        <f>'Merytoryczna-TU WPIS DANE'!A587</f>
        <v>0</v>
      </c>
      <c r="B585" s="28">
        <f>'Merytoryczna-TU WPIS DANE'!B587</f>
        <v>0</v>
      </c>
      <c r="C585" s="12">
        <f>'Merytoryczna-TU WPIS DANE'!C587</f>
        <v>0</v>
      </c>
      <c r="D585" s="12">
        <f>'Merytoryczna-TU WPIS DANE'!D587</f>
        <v>0</v>
      </c>
      <c r="E585" s="12">
        <f>'Merytoryczna-TU WPIS DANE'!E587</f>
        <v>0</v>
      </c>
      <c r="F585" s="12">
        <f>'Merytoryczna-TU WPIS DANE'!F587</f>
        <v>0</v>
      </c>
      <c r="G585" s="13">
        <f>'Merytoryczna-TU WPIS DANE'!U587</f>
        <v>0</v>
      </c>
      <c r="H585" s="37">
        <f>'Merytoryczna-TU WPIS DANE'!H587</f>
        <v>0</v>
      </c>
      <c r="I585" s="12">
        <f>'Merytoryczna-TU WPIS DANE'!I587</f>
        <v>0</v>
      </c>
      <c r="J585" s="7">
        <v>35</v>
      </c>
      <c r="K585" s="18">
        <f t="shared" si="79"/>
        <v>0</v>
      </c>
      <c r="L585" s="25" t="str">
        <f t="shared" si="76"/>
        <v>NIE</v>
      </c>
      <c r="M585" s="26">
        <f t="shared" si="80"/>
        <v>0</v>
      </c>
      <c r="N585" s="9" t="str">
        <f t="shared" si="81"/>
        <v>NIE</v>
      </c>
      <c r="R585" s="15">
        <f t="shared" si="77"/>
        <v>0</v>
      </c>
      <c r="U585" s="17">
        <f t="shared" si="78"/>
        <v>0</v>
      </c>
      <c r="X585" s="159">
        <f t="shared" si="82"/>
        <v>0</v>
      </c>
      <c r="Y585" s="7">
        <f t="shared" si="83"/>
        <v>0</v>
      </c>
      <c r="Z585" s="22">
        <f t="shared" si="84"/>
        <v>10.5</v>
      </c>
    </row>
    <row r="586" spans="1:26" ht="12.75" hidden="1">
      <c r="A586" s="12">
        <f>'Merytoryczna-TU WPIS DANE'!A588</f>
        <v>0</v>
      </c>
      <c r="B586" s="28">
        <f>'Merytoryczna-TU WPIS DANE'!B588</f>
        <v>0</v>
      </c>
      <c r="C586" s="12">
        <f>'Merytoryczna-TU WPIS DANE'!C588</f>
        <v>0</v>
      </c>
      <c r="D586" s="12">
        <f>'Merytoryczna-TU WPIS DANE'!D588</f>
        <v>0</v>
      </c>
      <c r="E586" s="12">
        <f>'Merytoryczna-TU WPIS DANE'!E588</f>
        <v>0</v>
      </c>
      <c r="F586" s="12">
        <f>'Merytoryczna-TU WPIS DANE'!F588</f>
        <v>0</v>
      </c>
      <c r="G586" s="13">
        <f>'Merytoryczna-TU WPIS DANE'!U588</f>
        <v>0</v>
      </c>
      <c r="H586" s="37">
        <f>'Merytoryczna-TU WPIS DANE'!H588</f>
        <v>0</v>
      </c>
      <c r="I586" s="12">
        <f>'Merytoryczna-TU WPIS DANE'!I588</f>
        <v>0</v>
      </c>
      <c r="J586" s="7">
        <v>35</v>
      </c>
      <c r="K586" s="18">
        <f t="shared" si="79"/>
        <v>0</v>
      </c>
      <c r="L586" s="25" t="str">
        <f t="shared" si="76"/>
        <v>NIE</v>
      </c>
      <c r="M586" s="26">
        <f t="shared" si="80"/>
        <v>0</v>
      </c>
      <c r="N586" s="9" t="str">
        <f t="shared" si="81"/>
        <v>NIE</v>
      </c>
      <c r="R586" s="15">
        <f t="shared" si="77"/>
        <v>0</v>
      </c>
      <c r="U586" s="17">
        <f t="shared" si="78"/>
        <v>0</v>
      </c>
      <c r="X586" s="159">
        <f t="shared" si="82"/>
        <v>0</v>
      </c>
      <c r="Y586" s="7">
        <f t="shared" si="83"/>
        <v>0</v>
      </c>
      <c r="Z586" s="22">
        <f t="shared" si="84"/>
        <v>10.5</v>
      </c>
    </row>
    <row r="587" spans="1:26" ht="12.75" hidden="1">
      <c r="A587" s="12">
        <f>'Merytoryczna-TU WPIS DANE'!A589</f>
        <v>0</v>
      </c>
      <c r="B587" s="28">
        <f>'Merytoryczna-TU WPIS DANE'!B589</f>
        <v>0</v>
      </c>
      <c r="C587" s="12">
        <f>'Merytoryczna-TU WPIS DANE'!C589</f>
        <v>0</v>
      </c>
      <c r="D587" s="12">
        <f>'Merytoryczna-TU WPIS DANE'!D589</f>
        <v>0</v>
      </c>
      <c r="E587" s="12">
        <f>'Merytoryczna-TU WPIS DANE'!E589</f>
        <v>0</v>
      </c>
      <c r="F587" s="12">
        <f>'Merytoryczna-TU WPIS DANE'!F589</f>
        <v>0</v>
      </c>
      <c r="G587" s="13">
        <f>'Merytoryczna-TU WPIS DANE'!U589</f>
        <v>0</v>
      </c>
      <c r="H587" s="37">
        <f>'Merytoryczna-TU WPIS DANE'!H589</f>
        <v>0</v>
      </c>
      <c r="I587" s="12">
        <f>'Merytoryczna-TU WPIS DANE'!I589</f>
        <v>0</v>
      </c>
      <c r="J587" s="7">
        <v>35</v>
      </c>
      <c r="K587" s="18">
        <f t="shared" si="79"/>
        <v>0</v>
      </c>
      <c r="L587" s="25" t="str">
        <f t="shared" si="76"/>
        <v>NIE</v>
      </c>
      <c r="M587" s="26">
        <f t="shared" si="80"/>
        <v>0</v>
      </c>
      <c r="N587" s="9" t="str">
        <f t="shared" si="81"/>
        <v>NIE</v>
      </c>
      <c r="R587" s="15">
        <f t="shared" si="77"/>
        <v>0</v>
      </c>
      <c r="U587" s="17">
        <f t="shared" si="78"/>
        <v>0</v>
      </c>
      <c r="X587" s="159">
        <f t="shared" si="82"/>
        <v>0</v>
      </c>
      <c r="Y587" s="7">
        <f t="shared" si="83"/>
        <v>0</v>
      </c>
      <c r="Z587" s="22">
        <f t="shared" si="84"/>
        <v>10.5</v>
      </c>
    </row>
    <row r="588" spans="1:26" ht="12.75" hidden="1">
      <c r="A588" s="12">
        <f>'Merytoryczna-TU WPIS DANE'!A590</f>
        <v>0</v>
      </c>
      <c r="B588" s="28">
        <f>'Merytoryczna-TU WPIS DANE'!B590</f>
        <v>0</v>
      </c>
      <c r="C588" s="12">
        <f>'Merytoryczna-TU WPIS DANE'!C590</f>
        <v>0</v>
      </c>
      <c r="D588" s="12">
        <f>'Merytoryczna-TU WPIS DANE'!D590</f>
        <v>0</v>
      </c>
      <c r="E588" s="12">
        <f>'Merytoryczna-TU WPIS DANE'!E590</f>
        <v>0</v>
      </c>
      <c r="F588" s="12">
        <f>'Merytoryczna-TU WPIS DANE'!F590</f>
        <v>0</v>
      </c>
      <c r="G588" s="13">
        <f>'Merytoryczna-TU WPIS DANE'!U590</f>
        <v>0</v>
      </c>
      <c r="H588" s="37">
        <f>'Merytoryczna-TU WPIS DANE'!H590</f>
        <v>0</v>
      </c>
      <c r="I588" s="12">
        <f>'Merytoryczna-TU WPIS DANE'!I590</f>
        <v>0</v>
      </c>
      <c r="J588" s="7">
        <v>35</v>
      </c>
      <c r="K588" s="18">
        <f t="shared" si="79"/>
        <v>0</v>
      </c>
      <c r="L588" s="25" t="str">
        <f t="shared" si="76"/>
        <v>NIE</v>
      </c>
      <c r="M588" s="26">
        <f t="shared" si="80"/>
        <v>0</v>
      </c>
      <c r="N588" s="9" t="str">
        <f t="shared" si="81"/>
        <v>NIE</v>
      </c>
      <c r="R588" s="15">
        <f t="shared" si="77"/>
        <v>0</v>
      </c>
      <c r="U588" s="17">
        <f t="shared" si="78"/>
        <v>0</v>
      </c>
      <c r="X588" s="159">
        <f t="shared" si="82"/>
        <v>0</v>
      </c>
      <c r="Y588" s="7">
        <f t="shared" si="83"/>
        <v>0</v>
      </c>
      <c r="Z588" s="22">
        <f t="shared" si="84"/>
        <v>10.5</v>
      </c>
    </row>
    <row r="589" spans="1:26" ht="12.75" hidden="1">
      <c r="A589" s="12">
        <f>'Merytoryczna-TU WPIS DANE'!A591</f>
        <v>0</v>
      </c>
      <c r="B589" s="28">
        <f>'Merytoryczna-TU WPIS DANE'!B591</f>
        <v>0</v>
      </c>
      <c r="C589" s="12">
        <f>'Merytoryczna-TU WPIS DANE'!C591</f>
        <v>0</v>
      </c>
      <c r="D589" s="12">
        <f>'Merytoryczna-TU WPIS DANE'!D591</f>
        <v>0</v>
      </c>
      <c r="E589" s="12">
        <f>'Merytoryczna-TU WPIS DANE'!E591</f>
        <v>0</v>
      </c>
      <c r="F589" s="12">
        <f>'Merytoryczna-TU WPIS DANE'!F591</f>
        <v>0</v>
      </c>
      <c r="G589" s="13">
        <f>'Merytoryczna-TU WPIS DANE'!U591</f>
        <v>0</v>
      </c>
      <c r="H589" s="37">
        <f>'Merytoryczna-TU WPIS DANE'!H591</f>
        <v>0</v>
      </c>
      <c r="I589" s="12">
        <f>'Merytoryczna-TU WPIS DANE'!I591</f>
        <v>0</v>
      </c>
      <c r="J589" s="7">
        <v>35</v>
      </c>
      <c r="K589" s="18">
        <f t="shared" si="79"/>
        <v>0</v>
      </c>
      <c r="L589" s="25" t="str">
        <f t="shared" si="76"/>
        <v>NIE</v>
      </c>
      <c r="M589" s="26">
        <f t="shared" si="80"/>
        <v>0</v>
      </c>
      <c r="N589" s="9" t="str">
        <f t="shared" si="81"/>
        <v>NIE</v>
      </c>
      <c r="R589" s="15">
        <f t="shared" si="77"/>
        <v>0</v>
      </c>
      <c r="U589" s="17">
        <f t="shared" si="78"/>
        <v>0</v>
      </c>
      <c r="X589" s="159">
        <f t="shared" si="82"/>
        <v>0</v>
      </c>
      <c r="Y589" s="7">
        <f t="shared" si="83"/>
        <v>0</v>
      </c>
      <c r="Z589" s="22">
        <f t="shared" si="84"/>
        <v>10.5</v>
      </c>
    </row>
    <row r="590" spans="1:26" ht="12.75" hidden="1">
      <c r="A590" s="12">
        <f>'Merytoryczna-TU WPIS DANE'!A592</f>
        <v>0</v>
      </c>
      <c r="B590" s="28">
        <f>'Merytoryczna-TU WPIS DANE'!B592</f>
        <v>0</v>
      </c>
      <c r="C590" s="12">
        <f>'Merytoryczna-TU WPIS DANE'!C592</f>
        <v>0</v>
      </c>
      <c r="D590" s="12">
        <f>'Merytoryczna-TU WPIS DANE'!D592</f>
        <v>0</v>
      </c>
      <c r="E590" s="12">
        <f>'Merytoryczna-TU WPIS DANE'!E592</f>
        <v>0</v>
      </c>
      <c r="F590" s="12">
        <f>'Merytoryczna-TU WPIS DANE'!F592</f>
        <v>0</v>
      </c>
      <c r="G590" s="13">
        <f>'Merytoryczna-TU WPIS DANE'!U592</f>
        <v>0</v>
      </c>
      <c r="H590" s="37">
        <f>'Merytoryczna-TU WPIS DANE'!H592</f>
        <v>0</v>
      </c>
      <c r="I590" s="12">
        <f>'Merytoryczna-TU WPIS DANE'!I592</f>
        <v>0</v>
      </c>
      <c r="J590" s="7">
        <v>35</v>
      </c>
      <c r="K590" s="18">
        <f t="shared" si="79"/>
        <v>0</v>
      </c>
      <c r="L590" s="25" t="str">
        <f t="shared" si="76"/>
        <v>NIE</v>
      </c>
      <c r="M590" s="26">
        <f t="shared" si="80"/>
        <v>0</v>
      </c>
      <c r="N590" s="9" t="str">
        <f t="shared" si="81"/>
        <v>NIE</v>
      </c>
      <c r="R590" s="15">
        <f t="shared" si="77"/>
        <v>0</v>
      </c>
      <c r="U590" s="17">
        <f t="shared" si="78"/>
        <v>0</v>
      </c>
      <c r="X590" s="159">
        <f t="shared" si="82"/>
        <v>0</v>
      </c>
      <c r="Y590" s="7">
        <f t="shared" si="83"/>
        <v>0</v>
      </c>
      <c r="Z590" s="22">
        <f t="shared" si="84"/>
        <v>10.5</v>
      </c>
    </row>
    <row r="591" spans="1:26" ht="12.75" hidden="1">
      <c r="A591" s="12">
        <f>'Merytoryczna-TU WPIS DANE'!A593</f>
        <v>0</v>
      </c>
      <c r="B591" s="28">
        <f>'Merytoryczna-TU WPIS DANE'!B593</f>
        <v>0</v>
      </c>
      <c r="C591" s="12">
        <f>'Merytoryczna-TU WPIS DANE'!C593</f>
        <v>0</v>
      </c>
      <c r="D591" s="12">
        <f>'Merytoryczna-TU WPIS DANE'!D593</f>
        <v>0</v>
      </c>
      <c r="E591" s="12">
        <f>'Merytoryczna-TU WPIS DANE'!E593</f>
        <v>0</v>
      </c>
      <c r="F591" s="12">
        <f>'Merytoryczna-TU WPIS DANE'!F593</f>
        <v>0</v>
      </c>
      <c r="G591" s="13">
        <f>'Merytoryczna-TU WPIS DANE'!U593</f>
        <v>0</v>
      </c>
      <c r="H591" s="37">
        <f>'Merytoryczna-TU WPIS DANE'!H593</f>
        <v>0</v>
      </c>
      <c r="I591" s="12">
        <f>'Merytoryczna-TU WPIS DANE'!I593</f>
        <v>0</v>
      </c>
      <c r="J591" s="7">
        <v>35</v>
      </c>
      <c r="K591" s="18">
        <f t="shared" si="79"/>
        <v>0</v>
      </c>
      <c r="L591" s="25" t="str">
        <f t="shared" si="76"/>
        <v>NIE</v>
      </c>
      <c r="M591" s="26">
        <f t="shared" si="80"/>
        <v>0</v>
      </c>
      <c r="N591" s="9" t="str">
        <f t="shared" si="81"/>
        <v>NIE</v>
      </c>
      <c r="R591" s="15">
        <f t="shared" si="77"/>
        <v>0</v>
      </c>
      <c r="U591" s="17">
        <f t="shared" si="78"/>
        <v>0</v>
      </c>
      <c r="X591" s="159">
        <f t="shared" si="82"/>
        <v>0</v>
      </c>
      <c r="Y591" s="7">
        <f t="shared" si="83"/>
        <v>0</v>
      </c>
      <c r="Z591" s="22">
        <f t="shared" si="84"/>
        <v>10.5</v>
      </c>
    </row>
    <row r="592" spans="1:26" ht="12.75" hidden="1">
      <c r="A592" s="12">
        <f>'Merytoryczna-TU WPIS DANE'!A594</f>
        <v>0</v>
      </c>
      <c r="B592" s="28">
        <f>'Merytoryczna-TU WPIS DANE'!B594</f>
        <v>0</v>
      </c>
      <c r="C592" s="12">
        <f>'Merytoryczna-TU WPIS DANE'!C594</f>
        <v>0</v>
      </c>
      <c r="D592" s="12">
        <f>'Merytoryczna-TU WPIS DANE'!D594</f>
        <v>0</v>
      </c>
      <c r="E592" s="12">
        <f>'Merytoryczna-TU WPIS DANE'!E594</f>
        <v>0</v>
      </c>
      <c r="F592" s="12">
        <f>'Merytoryczna-TU WPIS DANE'!F594</f>
        <v>0</v>
      </c>
      <c r="G592" s="13">
        <f>'Merytoryczna-TU WPIS DANE'!U594</f>
        <v>0</v>
      </c>
      <c r="H592" s="37">
        <f>'Merytoryczna-TU WPIS DANE'!H594</f>
        <v>0</v>
      </c>
      <c r="I592" s="12">
        <f>'Merytoryczna-TU WPIS DANE'!I594</f>
        <v>0</v>
      </c>
      <c r="J592" s="7">
        <v>35</v>
      </c>
      <c r="K592" s="18">
        <f t="shared" si="79"/>
        <v>0</v>
      </c>
      <c r="L592" s="25" t="str">
        <f t="shared" si="76"/>
        <v>NIE</v>
      </c>
      <c r="M592" s="26">
        <f t="shared" si="80"/>
        <v>0</v>
      </c>
      <c r="N592" s="9" t="str">
        <f t="shared" si="81"/>
        <v>NIE</v>
      </c>
      <c r="R592" s="15">
        <f t="shared" si="77"/>
        <v>0</v>
      </c>
      <c r="U592" s="17">
        <f t="shared" si="78"/>
        <v>0</v>
      </c>
      <c r="X592" s="159">
        <f t="shared" si="82"/>
        <v>0</v>
      </c>
      <c r="Y592" s="7">
        <f t="shared" si="83"/>
        <v>0</v>
      </c>
      <c r="Z592" s="22">
        <f t="shared" si="84"/>
        <v>10.5</v>
      </c>
    </row>
    <row r="593" spans="1:26" ht="12.75" hidden="1">
      <c r="A593" s="12">
        <f>'Merytoryczna-TU WPIS DANE'!A595</f>
        <v>0</v>
      </c>
      <c r="B593" s="28">
        <f>'Merytoryczna-TU WPIS DANE'!B595</f>
        <v>0</v>
      </c>
      <c r="C593" s="12">
        <f>'Merytoryczna-TU WPIS DANE'!C595</f>
        <v>0</v>
      </c>
      <c r="D593" s="12">
        <f>'Merytoryczna-TU WPIS DANE'!D595</f>
        <v>0</v>
      </c>
      <c r="E593" s="12">
        <f>'Merytoryczna-TU WPIS DANE'!E595</f>
        <v>0</v>
      </c>
      <c r="F593" s="12">
        <f>'Merytoryczna-TU WPIS DANE'!F595</f>
        <v>0</v>
      </c>
      <c r="G593" s="13">
        <f>'Merytoryczna-TU WPIS DANE'!U595</f>
        <v>0</v>
      </c>
      <c r="H593" s="37">
        <f>'Merytoryczna-TU WPIS DANE'!H595</f>
        <v>0</v>
      </c>
      <c r="I593" s="12">
        <f>'Merytoryczna-TU WPIS DANE'!I595</f>
        <v>0</v>
      </c>
      <c r="J593" s="7">
        <v>35</v>
      </c>
      <c r="K593" s="18">
        <f t="shared" si="79"/>
        <v>0</v>
      </c>
      <c r="L593" s="25" t="str">
        <f t="shared" si="76"/>
        <v>NIE</v>
      </c>
      <c r="M593" s="26">
        <f t="shared" si="80"/>
        <v>0</v>
      </c>
      <c r="N593" s="9" t="str">
        <f t="shared" si="81"/>
        <v>NIE</v>
      </c>
      <c r="R593" s="15">
        <f t="shared" si="77"/>
        <v>0</v>
      </c>
      <c r="U593" s="17">
        <f t="shared" si="78"/>
        <v>0</v>
      </c>
      <c r="X593" s="159">
        <f t="shared" si="82"/>
        <v>0</v>
      </c>
      <c r="Y593" s="7">
        <f t="shared" si="83"/>
        <v>0</v>
      </c>
      <c r="Z593" s="22">
        <f t="shared" si="84"/>
        <v>10.5</v>
      </c>
    </row>
    <row r="594" spans="1:26" ht="12.75" hidden="1">
      <c r="A594" s="12">
        <f>'Merytoryczna-TU WPIS DANE'!A596</f>
        <v>0</v>
      </c>
      <c r="B594" s="28">
        <f>'Merytoryczna-TU WPIS DANE'!B596</f>
        <v>0</v>
      </c>
      <c r="C594" s="12">
        <f>'Merytoryczna-TU WPIS DANE'!C596</f>
        <v>0</v>
      </c>
      <c r="D594" s="12">
        <f>'Merytoryczna-TU WPIS DANE'!D596</f>
        <v>0</v>
      </c>
      <c r="E594" s="12">
        <f>'Merytoryczna-TU WPIS DANE'!E596</f>
        <v>0</v>
      </c>
      <c r="F594" s="12">
        <f>'Merytoryczna-TU WPIS DANE'!F596</f>
        <v>0</v>
      </c>
      <c r="G594" s="13">
        <f>'Merytoryczna-TU WPIS DANE'!U596</f>
        <v>0</v>
      </c>
      <c r="H594" s="37">
        <f>'Merytoryczna-TU WPIS DANE'!H596</f>
        <v>0</v>
      </c>
      <c r="I594" s="12">
        <f>'Merytoryczna-TU WPIS DANE'!I596</f>
        <v>0</v>
      </c>
      <c r="J594" s="7">
        <v>35</v>
      </c>
      <c r="K594" s="18">
        <f t="shared" si="79"/>
        <v>0</v>
      </c>
      <c r="L594" s="25" t="str">
        <f t="shared" si="76"/>
        <v>NIE</v>
      </c>
      <c r="M594" s="26">
        <f t="shared" si="80"/>
        <v>0</v>
      </c>
      <c r="N594" s="9" t="str">
        <f t="shared" si="81"/>
        <v>NIE</v>
      </c>
      <c r="R594" s="15">
        <f t="shared" si="77"/>
        <v>0</v>
      </c>
      <c r="U594" s="17">
        <f t="shared" si="78"/>
        <v>0</v>
      </c>
      <c r="X594" s="159">
        <f t="shared" si="82"/>
        <v>0</v>
      </c>
      <c r="Y594" s="7">
        <f t="shared" si="83"/>
        <v>0</v>
      </c>
      <c r="Z594" s="22">
        <f t="shared" si="84"/>
        <v>10.5</v>
      </c>
    </row>
    <row r="595" spans="1:26" ht="12.75" hidden="1">
      <c r="A595" s="12">
        <f>'Merytoryczna-TU WPIS DANE'!A597</f>
        <v>0</v>
      </c>
      <c r="B595" s="28">
        <f>'Merytoryczna-TU WPIS DANE'!B597</f>
        <v>0</v>
      </c>
      <c r="C595" s="12">
        <f>'Merytoryczna-TU WPIS DANE'!C597</f>
        <v>0</v>
      </c>
      <c r="D595" s="12">
        <f>'Merytoryczna-TU WPIS DANE'!D597</f>
        <v>0</v>
      </c>
      <c r="E595" s="12">
        <f>'Merytoryczna-TU WPIS DANE'!E597</f>
        <v>0</v>
      </c>
      <c r="F595" s="12">
        <f>'Merytoryczna-TU WPIS DANE'!F597</f>
        <v>0</v>
      </c>
      <c r="G595" s="13">
        <f>'Merytoryczna-TU WPIS DANE'!U597</f>
        <v>0</v>
      </c>
      <c r="H595" s="37">
        <f>'Merytoryczna-TU WPIS DANE'!H597</f>
        <v>0</v>
      </c>
      <c r="I595" s="12">
        <f>'Merytoryczna-TU WPIS DANE'!I597</f>
        <v>0</v>
      </c>
      <c r="J595" s="7">
        <v>35</v>
      </c>
      <c r="K595" s="18">
        <f t="shared" si="79"/>
        <v>0</v>
      </c>
      <c r="L595" s="25" t="str">
        <f t="shared" si="76"/>
        <v>NIE</v>
      </c>
      <c r="M595" s="26">
        <f t="shared" si="80"/>
        <v>0</v>
      </c>
      <c r="N595" s="9" t="str">
        <f t="shared" si="81"/>
        <v>NIE</v>
      </c>
      <c r="R595" s="15">
        <f t="shared" si="77"/>
        <v>0</v>
      </c>
      <c r="U595" s="17">
        <f t="shared" si="78"/>
        <v>0</v>
      </c>
      <c r="X595" s="159">
        <f t="shared" si="82"/>
        <v>0</v>
      </c>
      <c r="Y595" s="7">
        <f t="shared" si="83"/>
        <v>0</v>
      </c>
      <c r="Z595" s="22">
        <f t="shared" si="84"/>
        <v>10.5</v>
      </c>
    </row>
    <row r="596" spans="1:26" ht="12.75" hidden="1">
      <c r="A596" s="12">
        <f>'Merytoryczna-TU WPIS DANE'!A598</f>
        <v>0</v>
      </c>
      <c r="B596" s="28">
        <f>'Merytoryczna-TU WPIS DANE'!B598</f>
        <v>0</v>
      </c>
      <c r="C596" s="12">
        <f>'Merytoryczna-TU WPIS DANE'!C598</f>
        <v>0</v>
      </c>
      <c r="D596" s="12">
        <f>'Merytoryczna-TU WPIS DANE'!D598</f>
        <v>0</v>
      </c>
      <c r="E596" s="12">
        <f>'Merytoryczna-TU WPIS DANE'!E598</f>
        <v>0</v>
      </c>
      <c r="F596" s="12">
        <f>'Merytoryczna-TU WPIS DANE'!F598</f>
        <v>0</v>
      </c>
      <c r="G596" s="13">
        <f>'Merytoryczna-TU WPIS DANE'!U598</f>
        <v>0</v>
      </c>
      <c r="H596" s="37">
        <f>'Merytoryczna-TU WPIS DANE'!H598</f>
        <v>0</v>
      </c>
      <c r="I596" s="12">
        <f>'Merytoryczna-TU WPIS DANE'!I598</f>
        <v>0</v>
      </c>
      <c r="J596" s="7">
        <v>35</v>
      </c>
      <c r="K596" s="18">
        <f t="shared" si="79"/>
        <v>0</v>
      </c>
      <c r="L596" s="25" t="str">
        <f t="shared" si="76"/>
        <v>NIE</v>
      </c>
      <c r="M596" s="26">
        <f t="shared" si="80"/>
        <v>0</v>
      </c>
      <c r="N596" s="9" t="str">
        <f t="shared" si="81"/>
        <v>NIE</v>
      </c>
      <c r="R596" s="15">
        <f t="shared" si="77"/>
        <v>0</v>
      </c>
      <c r="U596" s="17">
        <f t="shared" si="78"/>
        <v>0</v>
      </c>
      <c r="X596" s="159">
        <f t="shared" si="82"/>
        <v>0</v>
      </c>
      <c r="Y596" s="7">
        <f t="shared" si="83"/>
        <v>0</v>
      </c>
      <c r="Z596" s="22">
        <f t="shared" si="84"/>
        <v>10.5</v>
      </c>
    </row>
    <row r="597" spans="1:26" ht="12.75" hidden="1">
      <c r="A597" s="12">
        <f>'Merytoryczna-TU WPIS DANE'!A599</f>
        <v>0</v>
      </c>
      <c r="B597" s="28">
        <f>'Merytoryczna-TU WPIS DANE'!B599</f>
        <v>0</v>
      </c>
      <c r="C597" s="12">
        <f>'Merytoryczna-TU WPIS DANE'!C599</f>
        <v>0</v>
      </c>
      <c r="D597" s="12">
        <f>'Merytoryczna-TU WPIS DANE'!D599</f>
        <v>0</v>
      </c>
      <c r="E597" s="12">
        <f>'Merytoryczna-TU WPIS DANE'!E599</f>
        <v>0</v>
      </c>
      <c r="F597" s="12">
        <f>'Merytoryczna-TU WPIS DANE'!F599</f>
        <v>0</v>
      </c>
      <c r="G597" s="13">
        <f>'Merytoryczna-TU WPIS DANE'!U599</f>
        <v>0</v>
      </c>
      <c r="H597" s="37">
        <f>'Merytoryczna-TU WPIS DANE'!H599</f>
        <v>0</v>
      </c>
      <c r="I597" s="12">
        <f>'Merytoryczna-TU WPIS DANE'!I599</f>
        <v>0</v>
      </c>
      <c r="J597" s="7">
        <v>35</v>
      </c>
      <c r="K597" s="18">
        <f t="shared" si="79"/>
        <v>0</v>
      </c>
      <c r="L597" s="25" t="str">
        <f t="shared" si="76"/>
        <v>NIE</v>
      </c>
      <c r="M597" s="26">
        <f t="shared" si="80"/>
        <v>0</v>
      </c>
      <c r="N597" s="9" t="str">
        <f t="shared" si="81"/>
        <v>NIE</v>
      </c>
      <c r="R597" s="15">
        <f t="shared" si="77"/>
        <v>0</v>
      </c>
      <c r="U597" s="17">
        <f t="shared" si="78"/>
        <v>0</v>
      </c>
      <c r="X597" s="159">
        <f t="shared" si="82"/>
        <v>0</v>
      </c>
      <c r="Y597" s="7">
        <f t="shared" si="83"/>
        <v>0</v>
      </c>
      <c r="Z597" s="22">
        <f t="shared" si="84"/>
        <v>10.5</v>
      </c>
    </row>
    <row r="598" spans="1:26" ht="12.75" hidden="1">
      <c r="A598" s="12">
        <f>'Merytoryczna-TU WPIS DANE'!A600</f>
        <v>0</v>
      </c>
      <c r="B598" s="28">
        <f>'Merytoryczna-TU WPIS DANE'!B600</f>
        <v>0</v>
      </c>
      <c r="C598" s="12">
        <f>'Merytoryczna-TU WPIS DANE'!C600</f>
        <v>0</v>
      </c>
      <c r="D598" s="12">
        <f>'Merytoryczna-TU WPIS DANE'!D600</f>
        <v>0</v>
      </c>
      <c r="E598" s="12">
        <f>'Merytoryczna-TU WPIS DANE'!E600</f>
        <v>0</v>
      </c>
      <c r="F598" s="12">
        <f>'Merytoryczna-TU WPIS DANE'!F600</f>
        <v>0</v>
      </c>
      <c r="G598" s="13">
        <f>'Merytoryczna-TU WPIS DANE'!U600</f>
        <v>0</v>
      </c>
      <c r="H598" s="37">
        <f>'Merytoryczna-TU WPIS DANE'!H600</f>
        <v>0</v>
      </c>
      <c r="I598" s="12">
        <f>'Merytoryczna-TU WPIS DANE'!I600</f>
        <v>0</v>
      </c>
      <c r="J598" s="7">
        <v>35</v>
      </c>
      <c r="K598" s="18">
        <f t="shared" si="79"/>
        <v>0</v>
      </c>
      <c r="L598" s="25" t="str">
        <f t="shared" si="76"/>
        <v>NIE</v>
      </c>
      <c r="M598" s="26">
        <f t="shared" si="80"/>
        <v>0</v>
      </c>
      <c r="N598" s="9" t="str">
        <f t="shared" si="81"/>
        <v>NIE</v>
      </c>
      <c r="R598" s="15">
        <f t="shared" si="77"/>
        <v>0</v>
      </c>
      <c r="U598" s="17">
        <f t="shared" si="78"/>
        <v>0</v>
      </c>
      <c r="X598" s="159">
        <f t="shared" si="82"/>
        <v>0</v>
      </c>
      <c r="Y598" s="7">
        <f t="shared" si="83"/>
        <v>0</v>
      </c>
      <c r="Z598" s="22">
        <f t="shared" si="84"/>
        <v>10.5</v>
      </c>
    </row>
    <row r="599" spans="1:26" ht="12.75" hidden="1">
      <c r="A599" s="12">
        <f>'Merytoryczna-TU WPIS DANE'!A601</f>
        <v>0</v>
      </c>
      <c r="B599" s="28">
        <f>'Merytoryczna-TU WPIS DANE'!B601</f>
        <v>0</v>
      </c>
      <c r="C599" s="12">
        <f>'Merytoryczna-TU WPIS DANE'!C601</f>
        <v>0</v>
      </c>
      <c r="D599" s="12">
        <f>'Merytoryczna-TU WPIS DANE'!D601</f>
        <v>0</v>
      </c>
      <c r="E599" s="12">
        <f>'Merytoryczna-TU WPIS DANE'!E601</f>
        <v>0</v>
      </c>
      <c r="F599" s="12">
        <f>'Merytoryczna-TU WPIS DANE'!F601</f>
        <v>0</v>
      </c>
      <c r="G599" s="13">
        <f>'Merytoryczna-TU WPIS DANE'!U601</f>
        <v>0</v>
      </c>
      <c r="H599" s="37">
        <f>'Merytoryczna-TU WPIS DANE'!H601</f>
        <v>0</v>
      </c>
      <c r="I599" s="12">
        <f>'Merytoryczna-TU WPIS DANE'!I601</f>
        <v>0</v>
      </c>
      <c r="J599" s="7">
        <v>35</v>
      </c>
      <c r="K599" s="18">
        <f t="shared" si="79"/>
        <v>0</v>
      </c>
      <c r="L599" s="25" t="str">
        <f t="shared" si="76"/>
        <v>NIE</v>
      </c>
      <c r="M599" s="26">
        <f t="shared" si="80"/>
        <v>0</v>
      </c>
      <c r="N599" s="9" t="str">
        <f t="shared" si="81"/>
        <v>NIE</v>
      </c>
      <c r="R599" s="15">
        <f t="shared" si="77"/>
        <v>0</v>
      </c>
      <c r="U599" s="17">
        <f t="shared" si="78"/>
        <v>0</v>
      </c>
      <c r="X599" s="128">
        <f t="shared" si="82"/>
        <v>0</v>
      </c>
      <c r="Y599" s="7">
        <f t="shared" si="83"/>
        <v>0</v>
      </c>
      <c r="Z599" s="22">
        <f t="shared" si="84"/>
        <v>10.5</v>
      </c>
    </row>
    <row r="600" spans="1:26" ht="12.75" hidden="1">
      <c r="A600" s="12">
        <f>'Merytoryczna-TU WPIS DANE'!A602</f>
        <v>0</v>
      </c>
      <c r="B600" s="28">
        <f>'Merytoryczna-TU WPIS DANE'!B602</f>
        <v>0</v>
      </c>
      <c r="C600" s="12">
        <f>'Merytoryczna-TU WPIS DANE'!C602</f>
        <v>0</v>
      </c>
      <c r="D600" s="12">
        <f>'Merytoryczna-TU WPIS DANE'!D602</f>
        <v>0</v>
      </c>
      <c r="E600" s="12">
        <f>'Merytoryczna-TU WPIS DANE'!E602</f>
        <v>0</v>
      </c>
      <c r="F600" s="12">
        <f>'Merytoryczna-TU WPIS DANE'!F602</f>
        <v>0</v>
      </c>
      <c r="G600" s="13">
        <f>'Merytoryczna-TU WPIS DANE'!U602</f>
        <v>0</v>
      </c>
      <c r="H600" s="37">
        <f>'Merytoryczna-TU WPIS DANE'!H602</f>
        <v>0</v>
      </c>
      <c r="I600" s="12">
        <f>'Merytoryczna-TU WPIS DANE'!I602</f>
        <v>0</v>
      </c>
      <c r="J600" s="7">
        <v>35</v>
      </c>
      <c r="K600" s="18">
        <f t="shared" si="79"/>
        <v>0</v>
      </c>
      <c r="L600" s="25" t="str">
        <f t="shared" si="76"/>
        <v>NIE</v>
      </c>
      <c r="M600" s="26">
        <f t="shared" si="80"/>
        <v>0</v>
      </c>
      <c r="N600" s="9" t="str">
        <f t="shared" si="81"/>
        <v>NIE</v>
      </c>
      <c r="R600" s="15">
        <f t="shared" si="77"/>
        <v>0</v>
      </c>
      <c r="U600" s="17">
        <f t="shared" si="78"/>
        <v>0</v>
      </c>
      <c r="X600" s="128">
        <f t="shared" si="82"/>
        <v>0</v>
      </c>
      <c r="Y600" s="7">
        <f t="shared" si="83"/>
        <v>0</v>
      </c>
      <c r="Z600" s="22">
        <f t="shared" si="84"/>
        <v>10.5</v>
      </c>
    </row>
    <row r="601" spans="1:26" ht="12.75" hidden="1">
      <c r="A601" s="12">
        <f>'Merytoryczna-TU WPIS DANE'!A603</f>
        <v>0</v>
      </c>
      <c r="B601" s="28">
        <f>'Merytoryczna-TU WPIS DANE'!B603</f>
        <v>0</v>
      </c>
      <c r="C601" s="12">
        <f>'Merytoryczna-TU WPIS DANE'!C603</f>
        <v>0</v>
      </c>
      <c r="D601" s="12">
        <f>'Merytoryczna-TU WPIS DANE'!D603</f>
        <v>0</v>
      </c>
      <c r="E601" s="12">
        <f>'Merytoryczna-TU WPIS DANE'!E603</f>
        <v>0</v>
      </c>
      <c r="F601" s="12">
        <f>'Merytoryczna-TU WPIS DANE'!F603</f>
        <v>0</v>
      </c>
      <c r="G601" s="13">
        <f>'Merytoryczna-TU WPIS DANE'!U603</f>
        <v>0</v>
      </c>
      <c r="H601" s="37">
        <f>'Merytoryczna-TU WPIS DANE'!H603</f>
        <v>0</v>
      </c>
      <c r="I601" s="12">
        <f>'Merytoryczna-TU WPIS DANE'!I603</f>
        <v>0</v>
      </c>
      <c r="J601" s="7">
        <v>35</v>
      </c>
      <c r="K601" s="18">
        <f t="shared" si="79"/>
        <v>0</v>
      </c>
      <c r="L601" s="25" t="str">
        <f t="shared" si="76"/>
        <v>NIE</v>
      </c>
      <c r="M601" s="26">
        <f t="shared" si="80"/>
        <v>0</v>
      </c>
      <c r="N601" s="9" t="str">
        <f t="shared" si="81"/>
        <v>NIE</v>
      </c>
      <c r="R601" s="15">
        <f t="shared" si="77"/>
        <v>0</v>
      </c>
      <c r="U601" s="17">
        <f t="shared" si="78"/>
        <v>0</v>
      </c>
      <c r="X601" s="128">
        <f t="shared" si="82"/>
        <v>0</v>
      </c>
      <c r="Y601" s="7">
        <f t="shared" si="83"/>
        <v>0</v>
      </c>
      <c r="Z601" s="22">
        <f t="shared" si="84"/>
        <v>10.5</v>
      </c>
    </row>
    <row r="602" spans="1:26" ht="12.75" hidden="1">
      <c r="A602" s="12">
        <f>'Merytoryczna-TU WPIS DANE'!A604</f>
        <v>0</v>
      </c>
      <c r="B602" s="28">
        <f>'Merytoryczna-TU WPIS DANE'!B604</f>
        <v>0</v>
      </c>
      <c r="C602" s="12">
        <f>'Merytoryczna-TU WPIS DANE'!C604</f>
        <v>0</v>
      </c>
      <c r="D602" s="12">
        <f>'Merytoryczna-TU WPIS DANE'!D604</f>
        <v>0</v>
      </c>
      <c r="E602" s="12">
        <f>'Merytoryczna-TU WPIS DANE'!E604</f>
        <v>0</v>
      </c>
      <c r="F602" s="12">
        <f>'Merytoryczna-TU WPIS DANE'!F604</f>
        <v>0</v>
      </c>
      <c r="G602" s="13">
        <f>'Merytoryczna-TU WPIS DANE'!U604</f>
        <v>0</v>
      </c>
      <c r="H602" s="37">
        <f>'Merytoryczna-TU WPIS DANE'!H604</f>
        <v>0</v>
      </c>
      <c r="I602" s="12">
        <f>'Merytoryczna-TU WPIS DANE'!I604</f>
        <v>0</v>
      </c>
      <c r="J602" s="7">
        <v>35</v>
      </c>
      <c r="K602" s="18">
        <f t="shared" si="79"/>
        <v>0</v>
      </c>
      <c r="L602" s="25" t="str">
        <f t="shared" si="76"/>
        <v>NIE</v>
      </c>
      <c r="M602" s="26">
        <f t="shared" si="80"/>
        <v>0</v>
      </c>
      <c r="N602" s="9" t="str">
        <f t="shared" si="81"/>
        <v>NIE</v>
      </c>
      <c r="R602" s="15">
        <f t="shared" si="77"/>
        <v>0</v>
      </c>
      <c r="U602" s="17">
        <f t="shared" si="78"/>
        <v>0</v>
      </c>
      <c r="X602" s="128">
        <f t="shared" si="82"/>
        <v>0</v>
      </c>
      <c r="Y602" s="7">
        <f t="shared" si="83"/>
        <v>0</v>
      </c>
      <c r="Z602" s="22">
        <f t="shared" si="84"/>
        <v>10.5</v>
      </c>
    </row>
    <row r="603" spans="1:26" ht="12.75" hidden="1">
      <c r="A603" s="12">
        <f>'Merytoryczna-TU WPIS DANE'!A605</f>
        <v>0</v>
      </c>
      <c r="B603" s="28">
        <f>'Merytoryczna-TU WPIS DANE'!B605</f>
        <v>0</v>
      </c>
      <c r="C603" s="12">
        <f>'Merytoryczna-TU WPIS DANE'!C605</f>
        <v>0</v>
      </c>
      <c r="D603" s="12">
        <f>'Merytoryczna-TU WPIS DANE'!D605</f>
        <v>0</v>
      </c>
      <c r="E603" s="12">
        <f>'Merytoryczna-TU WPIS DANE'!E605</f>
        <v>0</v>
      </c>
      <c r="F603" s="12">
        <f>'Merytoryczna-TU WPIS DANE'!F605</f>
        <v>0</v>
      </c>
      <c r="G603" s="13">
        <f>'Merytoryczna-TU WPIS DANE'!U605</f>
        <v>0</v>
      </c>
      <c r="H603" s="37">
        <f>'Merytoryczna-TU WPIS DANE'!H605</f>
        <v>0</v>
      </c>
      <c r="I603" s="12">
        <f>'Merytoryczna-TU WPIS DANE'!I605</f>
        <v>0</v>
      </c>
      <c r="J603" s="7">
        <v>35</v>
      </c>
      <c r="K603" s="18">
        <f t="shared" si="79"/>
        <v>0</v>
      </c>
      <c r="L603" s="25" t="str">
        <f t="shared" si="76"/>
        <v>NIE</v>
      </c>
      <c r="M603" s="26">
        <f t="shared" si="80"/>
        <v>0</v>
      </c>
      <c r="N603" s="9" t="str">
        <f t="shared" si="81"/>
        <v>NIE</v>
      </c>
      <c r="R603" s="15">
        <f t="shared" si="77"/>
        <v>0</v>
      </c>
      <c r="U603" s="17">
        <f t="shared" si="78"/>
        <v>0</v>
      </c>
      <c r="X603" s="128">
        <f t="shared" si="82"/>
        <v>0</v>
      </c>
      <c r="Y603" s="7">
        <f t="shared" si="83"/>
        <v>0</v>
      </c>
      <c r="Z603" s="22">
        <f t="shared" si="84"/>
        <v>10.5</v>
      </c>
    </row>
    <row r="604" spans="1:26" ht="12.75" hidden="1">
      <c r="A604" s="12">
        <f>'Merytoryczna-TU WPIS DANE'!A606</f>
        <v>0</v>
      </c>
      <c r="B604" s="28">
        <f>'Merytoryczna-TU WPIS DANE'!B606</f>
        <v>0</v>
      </c>
      <c r="C604" s="12">
        <f>'Merytoryczna-TU WPIS DANE'!C606</f>
        <v>0</v>
      </c>
      <c r="D604" s="12">
        <f>'Merytoryczna-TU WPIS DANE'!D606</f>
        <v>0</v>
      </c>
      <c r="E604" s="12">
        <f>'Merytoryczna-TU WPIS DANE'!E606</f>
        <v>0</v>
      </c>
      <c r="F604" s="12">
        <f>'Merytoryczna-TU WPIS DANE'!F606</f>
        <v>0</v>
      </c>
      <c r="G604" s="13">
        <f>'Merytoryczna-TU WPIS DANE'!U606</f>
        <v>0</v>
      </c>
      <c r="H604" s="37">
        <f>'Merytoryczna-TU WPIS DANE'!H606</f>
        <v>0</v>
      </c>
      <c r="I604" s="12">
        <f>'Merytoryczna-TU WPIS DANE'!I606</f>
        <v>0</v>
      </c>
      <c r="J604" s="7">
        <v>35</v>
      </c>
      <c r="K604" s="18">
        <f t="shared" si="79"/>
        <v>0</v>
      </c>
      <c r="L604" s="25" t="str">
        <f t="shared" si="76"/>
        <v>NIE</v>
      </c>
      <c r="M604" s="26">
        <f t="shared" si="80"/>
        <v>0</v>
      </c>
      <c r="N604" s="9" t="str">
        <f t="shared" si="81"/>
        <v>NIE</v>
      </c>
      <c r="R604" s="15">
        <f t="shared" si="77"/>
        <v>0</v>
      </c>
      <c r="U604" s="17">
        <f t="shared" si="78"/>
        <v>0</v>
      </c>
      <c r="X604" s="128">
        <f t="shared" si="82"/>
        <v>0</v>
      </c>
      <c r="Y604" s="7">
        <f t="shared" si="83"/>
        <v>0</v>
      </c>
      <c r="Z604" s="22">
        <f t="shared" si="84"/>
        <v>10.5</v>
      </c>
    </row>
    <row r="605" spans="1:26" ht="12.75" hidden="1">
      <c r="A605" s="12">
        <f>'Merytoryczna-TU WPIS DANE'!A607</f>
        <v>0</v>
      </c>
      <c r="B605" s="28">
        <f>'Merytoryczna-TU WPIS DANE'!B607</f>
        <v>0</v>
      </c>
      <c r="C605" s="12">
        <f>'Merytoryczna-TU WPIS DANE'!C607</f>
        <v>0</v>
      </c>
      <c r="D605" s="12">
        <f>'Merytoryczna-TU WPIS DANE'!D607</f>
        <v>0</v>
      </c>
      <c r="E605" s="12">
        <f>'Merytoryczna-TU WPIS DANE'!E607</f>
        <v>0</v>
      </c>
      <c r="F605" s="12">
        <f>'Merytoryczna-TU WPIS DANE'!F607</f>
        <v>0</v>
      </c>
      <c r="G605" s="13">
        <f>'Merytoryczna-TU WPIS DANE'!U607</f>
        <v>0</v>
      </c>
      <c r="H605" s="37">
        <f>'Merytoryczna-TU WPIS DANE'!H607</f>
        <v>0</v>
      </c>
      <c r="I605" s="12">
        <f>'Merytoryczna-TU WPIS DANE'!I607</f>
        <v>0</v>
      </c>
      <c r="J605" s="7">
        <v>35</v>
      </c>
      <c r="K605" s="18">
        <f t="shared" si="79"/>
        <v>0</v>
      </c>
      <c r="L605" s="25" t="str">
        <f t="shared" si="76"/>
        <v>NIE</v>
      </c>
      <c r="M605" s="26">
        <f t="shared" si="80"/>
        <v>0</v>
      </c>
      <c r="N605" s="9" t="str">
        <f t="shared" si="81"/>
        <v>NIE</v>
      </c>
      <c r="R605" s="15">
        <f t="shared" si="77"/>
        <v>0</v>
      </c>
      <c r="U605" s="17">
        <f t="shared" si="78"/>
        <v>0</v>
      </c>
      <c r="X605" s="128">
        <f t="shared" si="82"/>
        <v>0</v>
      </c>
      <c r="Y605" s="7">
        <f t="shared" si="83"/>
        <v>0</v>
      </c>
      <c r="Z605" s="22">
        <f t="shared" si="84"/>
        <v>10.5</v>
      </c>
    </row>
    <row r="606" spans="1:26" ht="12.75" hidden="1">
      <c r="A606" s="12">
        <f>'Merytoryczna-TU WPIS DANE'!A608</f>
        <v>0</v>
      </c>
      <c r="B606" s="28">
        <f>'Merytoryczna-TU WPIS DANE'!B608</f>
        <v>0</v>
      </c>
      <c r="C606" s="12">
        <f>'Merytoryczna-TU WPIS DANE'!C608</f>
        <v>0</v>
      </c>
      <c r="D606" s="12">
        <f>'Merytoryczna-TU WPIS DANE'!D608</f>
        <v>0</v>
      </c>
      <c r="E606" s="12">
        <f>'Merytoryczna-TU WPIS DANE'!E608</f>
        <v>0</v>
      </c>
      <c r="F606" s="12">
        <f>'Merytoryczna-TU WPIS DANE'!F608</f>
        <v>0</v>
      </c>
      <c r="G606" s="13">
        <f>'Merytoryczna-TU WPIS DANE'!U608</f>
        <v>0</v>
      </c>
      <c r="H606" s="37">
        <f>'Merytoryczna-TU WPIS DANE'!H608</f>
        <v>0</v>
      </c>
      <c r="I606" s="12">
        <f>'Merytoryczna-TU WPIS DANE'!I608</f>
        <v>0</v>
      </c>
      <c r="J606" s="7">
        <v>35</v>
      </c>
      <c r="K606" s="18">
        <f t="shared" si="79"/>
        <v>0</v>
      </c>
      <c r="L606" s="25" t="str">
        <f t="shared" si="76"/>
        <v>NIE</v>
      </c>
      <c r="M606" s="26">
        <f t="shared" si="80"/>
        <v>0</v>
      </c>
      <c r="N606" s="9" t="str">
        <f t="shared" si="81"/>
        <v>NIE</v>
      </c>
      <c r="R606" s="15">
        <f t="shared" si="77"/>
        <v>0</v>
      </c>
      <c r="U606" s="17">
        <f t="shared" si="78"/>
        <v>0</v>
      </c>
      <c r="X606" s="128">
        <f t="shared" si="82"/>
        <v>0</v>
      </c>
      <c r="Y606" s="7">
        <f t="shared" si="83"/>
        <v>0</v>
      </c>
      <c r="Z606" s="22">
        <f t="shared" si="84"/>
        <v>10.5</v>
      </c>
    </row>
    <row r="607" spans="1:26" ht="12.75" hidden="1">
      <c r="A607" s="12">
        <f>'Merytoryczna-TU WPIS DANE'!A609</f>
        <v>0</v>
      </c>
      <c r="B607" s="28">
        <f>'Merytoryczna-TU WPIS DANE'!B609</f>
        <v>0</v>
      </c>
      <c r="C607" s="12">
        <f>'Merytoryczna-TU WPIS DANE'!C609</f>
        <v>0</v>
      </c>
      <c r="D607" s="12">
        <f>'Merytoryczna-TU WPIS DANE'!D609</f>
        <v>0</v>
      </c>
      <c r="E607" s="12">
        <f>'Merytoryczna-TU WPIS DANE'!E609</f>
        <v>0</v>
      </c>
      <c r="F607" s="12">
        <f>'Merytoryczna-TU WPIS DANE'!F609</f>
        <v>0</v>
      </c>
      <c r="G607" s="13">
        <f>'Merytoryczna-TU WPIS DANE'!U609</f>
        <v>0</v>
      </c>
      <c r="H607" s="37">
        <f>'Merytoryczna-TU WPIS DANE'!H609</f>
        <v>0</v>
      </c>
      <c r="I607" s="12">
        <f>'Merytoryczna-TU WPIS DANE'!I609</f>
        <v>0</v>
      </c>
      <c r="J607" s="7">
        <v>35</v>
      </c>
      <c r="K607" s="18">
        <f t="shared" si="79"/>
        <v>0</v>
      </c>
      <c r="L607" s="25" t="str">
        <f t="shared" si="76"/>
        <v>NIE</v>
      </c>
      <c r="M607" s="26">
        <f t="shared" si="80"/>
        <v>0</v>
      </c>
      <c r="N607" s="9" t="str">
        <f t="shared" si="81"/>
        <v>NIE</v>
      </c>
      <c r="R607" s="15">
        <f t="shared" si="77"/>
        <v>0</v>
      </c>
      <c r="U607" s="17">
        <f t="shared" si="78"/>
        <v>0</v>
      </c>
      <c r="X607" s="128">
        <f t="shared" si="82"/>
        <v>0</v>
      </c>
      <c r="Y607" s="7">
        <f t="shared" si="83"/>
        <v>0</v>
      </c>
      <c r="Z607" s="22">
        <f t="shared" si="84"/>
        <v>10.5</v>
      </c>
    </row>
    <row r="608" spans="1:26" ht="12.75" hidden="1">
      <c r="A608" s="12">
        <f>'Merytoryczna-TU WPIS DANE'!A610</f>
        <v>0</v>
      </c>
      <c r="B608" s="28">
        <f>'Merytoryczna-TU WPIS DANE'!B610</f>
        <v>0</v>
      </c>
      <c r="C608" s="12">
        <f>'Merytoryczna-TU WPIS DANE'!C610</f>
        <v>0</v>
      </c>
      <c r="D608" s="12">
        <f>'Merytoryczna-TU WPIS DANE'!D610</f>
        <v>0</v>
      </c>
      <c r="E608" s="12">
        <f>'Merytoryczna-TU WPIS DANE'!E610</f>
        <v>0</v>
      </c>
      <c r="F608" s="12">
        <f>'Merytoryczna-TU WPIS DANE'!F610</f>
        <v>0</v>
      </c>
      <c r="G608" s="13">
        <f>'Merytoryczna-TU WPIS DANE'!U610</f>
        <v>0</v>
      </c>
      <c r="H608" s="37">
        <f>'Merytoryczna-TU WPIS DANE'!H610</f>
        <v>0</v>
      </c>
      <c r="I608" s="12">
        <f>'Merytoryczna-TU WPIS DANE'!I610</f>
        <v>0</v>
      </c>
      <c r="J608" s="7">
        <v>35</v>
      </c>
      <c r="K608" s="18">
        <f t="shared" si="79"/>
        <v>0</v>
      </c>
      <c r="L608" s="25" t="str">
        <f t="shared" ref="L608:L629" si="85">IF(OR(AND(R608&lt;60%,U608&lt;60%),AND(R608&gt;=60%,U608&lt;60%,Y608&lt;=Z608),AND(R608&gt;=60%,U608&gt;=60%,Y608&lt;=Z608),AND(R608&lt;60%,U608&gt;=60%,Y608&lt;=Z608)),"NIE","TAK")</f>
        <v>NIE</v>
      </c>
      <c r="M608" s="26">
        <f t="shared" si="80"/>
        <v>0</v>
      </c>
      <c r="N608" s="9" t="str">
        <f t="shared" si="81"/>
        <v>NIE</v>
      </c>
      <c r="R608" s="15">
        <f t="shared" ref="R608:R629" si="86">Q608/J608</f>
        <v>0</v>
      </c>
      <c r="U608" s="17">
        <f t="shared" ref="U608:U629" si="87">T608/J608</f>
        <v>0</v>
      </c>
      <c r="X608" s="128">
        <f t="shared" si="82"/>
        <v>0</v>
      </c>
      <c r="Y608" s="7">
        <f t="shared" si="83"/>
        <v>0</v>
      </c>
      <c r="Z608" s="22">
        <f t="shared" si="84"/>
        <v>10.5</v>
      </c>
    </row>
    <row r="609" spans="1:26" ht="12.75" hidden="1">
      <c r="A609" s="12">
        <f>'Merytoryczna-TU WPIS DANE'!A611</f>
        <v>0</v>
      </c>
      <c r="B609" s="28">
        <f>'Merytoryczna-TU WPIS DANE'!B611</f>
        <v>0</v>
      </c>
      <c r="C609" s="12">
        <f>'Merytoryczna-TU WPIS DANE'!C611</f>
        <v>0</v>
      </c>
      <c r="D609" s="12">
        <f>'Merytoryczna-TU WPIS DANE'!D611</f>
        <v>0</v>
      </c>
      <c r="E609" s="12">
        <f>'Merytoryczna-TU WPIS DANE'!E611</f>
        <v>0</v>
      </c>
      <c r="F609" s="12">
        <f>'Merytoryczna-TU WPIS DANE'!F611</f>
        <v>0</v>
      </c>
      <c r="G609" s="13">
        <f>'Merytoryczna-TU WPIS DANE'!U611</f>
        <v>0</v>
      </c>
      <c r="H609" s="37">
        <f>'Merytoryczna-TU WPIS DANE'!H611</f>
        <v>0</v>
      </c>
      <c r="I609" s="12">
        <f>'Merytoryczna-TU WPIS DANE'!I611</f>
        <v>0</v>
      </c>
      <c r="J609" s="7">
        <v>35</v>
      </c>
      <c r="K609" s="18">
        <f t="shared" ref="K609:K629" si="88">IF(L609="tak",X609,(R609+U609)/2)</f>
        <v>0</v>
      </c>
      <c r="L609" s="25" t="str">
        <f t="shared" si="85"/>
        <v>NIE</v>
      </c>
      <c r="M609" s="26">
        <f t="shared" ref="M609:M629" si="89">IF(L609="NIE",(Q609+T609)/2,"III oceniający")</f>
        <v>0</v>
      </c>
      <c r="N609" s="9" t="str">
        <f t="shared" ref="N609:N629" si="90">IF(K609&gt;=30%,"TAK","NIE")</f>
        <v>NIE</v>
      </c>
      <c r="R609" s="15">
        <f t="shared" si="86"/>
        <v>0</v>
      </c>
      <c r="U609" s="17">
        <f t="shared" si="87"/>
        <v>0</v>
      </c>
      <c r="X609" s="128">
        <f t="shared" ref="X609:X629" si="91">W609/J609</f>
        <v>0</v>
      </c>
      <c r="Y609" s="7">
        <f t="shared" ref="Y609:Y629" si="92">IF((Q609-T609)&gt;=0,(Q609-T609),(Q609-T609)*(-1))</f>
        <v>0</v>
      </c>
      <c r="Z609" s="22">
        <f t="shared" ref="Z609:Z629" si="93">J609*30%</f>
        <v>10.5</v>
      </c>
    </row>
    <row r="610" spans="1:26" ht="12.75" hidden="1">
      <c r="A610" s="12">
        <f>'Merytoryczna-TU WPIS DANE'!A612</f>
        <v>0</v>
      </c>
      <c r="B610" s="28">
        <f>'Merytoryczna-TU WPIS DANE'!B612</f>
        <v>0</v>
      </c>
      <c r="C610" s="12">
        <f>'Merytoryczna-TU WPIS DANE'!C612</f>
        <v>0</v>
      </c>
      <c r="D610" s="12">
        <f>'Merytoryczna-TU WPIS DANE'!D612</f>
        <v>0</v>
      </c>
      <c r="E610" s="12">
        <f>'Merytoryczna-TU WPIS DANE'!E612</f>
        <v>0</v>
      </c>
      <c r="F610" s="12">
        <f>'Merytoryczna-TU WPIS DANE'!F612</f>
        <v>0</v>
      </c>
      <c r="G610" s="13">
        <f>'Merytoryczna-TU WPIS DANE'!U612</f>
        <v>0</v>
      </c>
      <c r="H610" s="37">
        <f>'Merytoryczna-TU WPIS DANE'!H612</f>
        <v>0</v>
      </c>
      <c r="I610" s="12">
        <f>'Merytoryczna-TU WPIS DANE'!I612</f>
        <v>0</v>
      </c>
      <c r="J610" s="7">
        <v>35</v>
      </c>
      <c r="K610" s="18">
        <f t="shared" si="88"/>
        <v>0</v>
      </c>
      <c r="L610" s="25" t="str">
        <f t="shared" si="85"/>
        <v>NIE</v>
      </c>
      <c r="M610" s="26">
        <f t="shared" si="89"/>
        <v>0</v>
      </c>
      <c r="N610" s="9" t="str">
        <f t="shared" si="90"/>
        <v>NIE</v>
      </c>
      <c r="R610" s="15">
        <f t="shared" si="86"/>
        <v>0</v>
      </c>
      <c r="U610" s="17">
        <f t="shared" si="87"/>
        <v>0</v>
      </c>
      <c r="X610" s="128">
        <f t="shared" si="91"/>
        <v>0</v>
      </c>
      <c r="Y610" s="7">
        <f t="shared" si="92"/>
        <v>0</v>
      </c>
      <c r="Z610" s="22">
        <f t="shared" si="93"/>
        <v>10.5</v>
      </c>
    </row>
    <row r="611" spans="1:26" ht="12.75" hidden="1">
      <c r="A611" s="12">
        <f>'Merytoryczna-TU WPIS DANE'!A613</f>
        <v>0</v>
      </c>
      <c r="B611" s="28">
        <f>'Merytoryczna-TU WPIS DANE'!B613</f>
        <v>0</v>
      </c>
      <c r="C611" s="12">
        <f>'Merytoryczna-TU WPIS DANE'!C613</f>
        <v>0</v>
      </c>
      <c r="D611" s="12">
        <f>'Merytoryczna-TU WPIS DANE'!D613</f>
        <v>0</v>
      </c>
      <c r="E611" s="12">
        <f>'Merytoryczna-TU WPIS DANE'!E613</f>
        <v>0</v>
      </c>
      <c r="F611" s="12">
        <f>'Merytoryczna-TU WPIS DANE'!F613</f>
        <v>0</v>
      </c>
      <c r="G611" s="13">
        <f>'Merytoryczna-TU WPIS DANE'!U613</f>
        <v>0</v>
      </c>
      <c r="H611" s="37">
        <f>'Merytoryczna-TU WPIS DANE'!H613</f>
        <v>0</v>
      </c>
      <c r="I611" s="12">
        <f>'Merytoryczna-TU WPIS DANE'!I613</f>
        <v>0</v>
      </c>
      <c r="J611" s="7">
        <v>35</v>
      </c>
      <c r="K611" s="18">
        <f t="shared" si="88"/>
        <v>0</v>
      </c>
      <c r="L611" s="25" t="str">
        <f t="shared" si="85"/>
        <v>NIE</v>
      </c>
      <c r="M611" s="26">
        <f t="shared" si="89"/>
        <v>0</v>
      </c>
      <c r="N611" s="9" t="str">
        <f t="shared" si="90"/>
        <v>NIE</v>
      </c>
      <c r="R611" s="15">
        <f t="shared" si="86"/>
        <v>0</v>
      </c>
      <c r="U611" s="17">
        <f t="shared" si="87"/>
        <v>0</v>
      </c>
      <c r="X611" s="128">
        <f t="shared" si="91"/>
        <v>0</v>
      </c>
      <c r="Y611" s="7">
        <f t="shared" si="92"/>
        <v>0</v>
      </c>
      <c r="Z611" s="22">
        <f t="shared" si="93"/>
        <v>10.5</v>
      </c>
    </row>
    <row r="612" spans="1:26" ht="12.75" hidden="1">
      <c r="A612" s="12">
        <f>'Merytoryczna-TU WPIS DANE'!A614</f>
        <v>0</v>
      </c>
      <c r="B612" s="28">
        <f>'Merytoryczna-TU WPIS DANE'!B614</f>
        <v>0</v>
      </c>
      <c r="C612" s="12">
        <f>'Merytoryczna-TU WPIS DANE'!C614</f>
        <v>0</v>
      </c>
      <c r="D612" s="12">
        <f>'Merytoryczna-TU WPIS DANE'!D614</f>
        <v>0</v>
      </c>
      <c r="E612" s="12">
        <f>'Merytoryczna-TU WPIS DANE'!E614</f>
        <v>0</v>
      </c>
      <c r="F612" s="12">
        <f>'Merytoryczna-TU WPIS DANE'!F614</f>
        <v>0</v>
      </c>
      <c r="G612" s="13">
        <f>'Merytoryczna-TU WPIS DANE'!U614</f>
        <v>0</v>
      </c>
      <c r="H612" s="37">
        <f>'Merytoryczna-TU WPIS DANE'!H614</f>
        <v>0</v>
      </c>
      <c r="I612" s="12">
        <f>'Merytoryczna-TU WPIS DANE'!I614</f>
        <v>0</v>
      </c>
      <c r="J612" s="7">
        <v>35</v>
      </c>
      <c r="K612" s="18">
        <f t="shared" si="88"/>
        <v>0</v>
      </c>
      <c r="L612" s="25" t="str">
        <f t="shared" si="85"/>
        <v>NIE</v>
      </c>
      <c r="M612" s="26">
        <f t="shared" si="89"/>
        <v>0</v>
      </c>
      <c r="N612" s="9" t="str">
        <f t="shared" si="90"/>
        <v>NIE</v>
      </c>
      <c r="R612" s="15">
        <f t="shared" si="86"/>
        <v>0</v>
      </c>
      <c r="U612" s="17">
        <f t="shared" si="87"/>
        <v>0</v>
      </c>
      <c r="X612" s="128">
        <f t="shared" si="91"/>
        <v>0</v>
      </c>
      <c r="Y612" s="7">
        <f t="shared" si="92"/>
        <v>0</v>
      </c>
      <c r="Z612" s="22">
        <f t="shared" si="93"/>
        <v>10.5</v>
      </c>
    </row>
    <row r="613" spans="1:26" ht="12.75" hidden="1">
      <c r="A613" s="12">
        <f>'Merytoryczna-TU WPIS DANE'!A615</f>
        <v>0</v>
      </c>
      <c r="B613" s="28">
        <f>'Merytoryczna-TU WPIS DANE'!B615</f>
        <v>0</v>
      </c>
      <c r="C613" s="12">
        <f>'Merytoryczna-TU WPIS DANE'!C615</f>
        <v>0</v>
      </c>
      <c r="D613" s="12">
        <f>'Merytoryczna-TU WPIS DANE'!D615</f>
        <v>0</v>
      </c>
      <c r="E613" s="12">
        <f>'Merytoryczna-TU WPIS DANE'!E615</f>
        <v>0</v>
      </c>
      <c r="F613" s="12">
        <f>'Merytoryczna-TU WPIS DANE'!F615</f>
        <v>0</v>
      </c>
      <c r="G613" s="13">
        <f>'Merytoryczna-TU WPIS DANE'!U615</f>
        <v>0</v>
      </c>
      <c r="H613" s="37">
        <f>'Merytoryczna-TU WPIS DANE'!H615</f>
        <v>0</v>
      </c>
      <c r="I613" s="12">
        <f>'Merytoryczna-TU WPIS DANE'!I615</f>
        <v>0</v>
      </c>
      <c r="J613" s="7">
        <v>35</v>
      </c>
      <c r="K613" s="18">
        <f t="shared" si="88"/>
        <v>0</v>
      </c>
      <c r="L613" s="25" t="str">
        <f t="shared" si="85"/>
        <v>NIE</v>
      </c>
      <c r="M613" s="26">
        <f t="shared" si="89"/>
        <v>0</v>
      </c>
      <c r="N613" s="9" t="str">
        <f t="shared" si="90"/>
        <v>NIE</v>
      </c>
      <c r="R613" s="15">
        <f t="shared" si="86"/>
        <v>0</v>
      </c>
      <c r="U613" s="17">
        <f t="shared" si="87"/>
        <v>0</v>
      </c>
      <c r="X613" s="128">
        <f t="shared" si="91"/>
        <v>0</v>
      </c>
      <c r="Y613" s="7">
        <f t="shared" si="92"/>
        <v>0</v>
      </c>
      <c r="Z613" s="22">
        <f t="shared" si="93"/>
        <v>10.5</v>
      </c>
    </row>
    <row r="614" spans="1:26" ht="12.75" hidden="1">
      <c r="A614" s="12">
        <f>'Merytoryczna-TU WPIS DANE'!A616</f>
        <v>0</v>
      </c>
      <c r="B614" s="28">
        <f>'Merytoryczna-TU WPIS DANE'!B616</f>
        <v>0</v>
      </c>
      <c r="C614" s="12">
        <f>'Merytoryczna-TU WPIS DANE'!C616</f>
        <v>0</v>
      </c>
      <c r="D614" s="12">
        <f>'Merytoryczna-TU WPIS DANE'!D616</f>
        <v>0</v>
      </c>
      <c r="E614" s="12">
        <f>'Merytoryczna-TU WPIS DANE'!E616</f>
        <v>0</v>
      </c>
      <c r="F614" s="12">
        <f>'Merytoryczna-TU WPIS DANE'!F616</f>
        <v>0</v>
      </c>
      <c r="G614" s="13">
        <f>'Merytoryczna-TU WPIS DANE'!U616</f>
        <v>0</v>
      </c>
      <c r="H614" s="37">
        <f>'Merytoryczna-TU WPIS DANE'!H616</f>
        <v>0</v>
      </c>
      <c r="I614" s="12">
        <f>'Merytoryczna-TU WPIS DANE'!I616</f>
        <v>0</v>
      </c>
      <c r="J614" s="7">
        <v>35</v>
      </c>
      <c r="K614" s="18">
        <f t="shared" si="88"/>
        <v>0</v>
      </c>
      <c r="L614" s="25" t="str">
        <f t="shared" si="85"/>
        <v>NIE</v>
      </c>
      <c r="M614" s="26">
        <f t="shared" si="89"/>
        <v>0</v>
      </c>
      <c r="N614" s="9" t="str">
        <f t="shared" si="90"/>
        <v>NIE</v>
      </c>
      <c r="R614" s="15">
        <f t="shared" si="86"/>
        <v>0</v>
      </c>
      <c r="U614" s="17">
        <f t="shared" si="87"/>
        <v>0</v>
      </c>
      <c r="X614" s="128">
        <f t="shared" si="91"/>
        <v>0</v>
      </c>
      <c r="Y614" s="7">
        <f t="shared" si="92"/>
        <v>0</v>
      </c>
      <c r="Z614" s="22">
        <f t="shared" si="93"/>
        <v>10.5</v>
      </c>
    </row>
    <row r="615" spans="1:26" ht="12.75" hidden="1">
      <c r="A615" s="12">
        <f>'Merytoryczna-TU WPIS DANE'!A617</f>
        <v>0</v>
      </c>
      <c r="B615" s="28">
        <f>'Merytoryczna-TU WPIS DANE'!B617</f>
        <v>0</v>
      </c>
      <c r="C615" s="12">
        <f>'Merytoryczna-TU WPIS DANE'!C617</f>
        <v>0</v>
      </c>
      <c r="D615" s="12">
        <f>'Merytoryczna-TU WPIS DANE'!D617</f>
        <v>0</v>
      </c>
      <c r="E615" s="12">
        <f>'Merytoryczna-TU WPIS DANE'!E617</f>
        <v>0</v>
      </c>
      <c r="F615" s="12">
        <f>'Merytoryczna-TU WPIS DANE'!F617</f>
        <v>0</v>
      </c>
      <c r="G615" s="13">
        <f>'Merytoryczna-TU WPIS DANE'!U617</f>
        <v>0</v>
      </c>
      <c r="H615" s="37">
        <f>'Merytoryczna-TU WPIS DANE'!H617</f>
        <v>0</v>
      </c>
      <c r="I615" s="12">
        <f>'Merytoryczna-TU WPIS DANE'!I617</f>
        <v>0</v>
      </c>
      <c r="J615" s="7">
        <v>35</v>
      </c>
      <c r="K615" s="18">
        <f t="shared" si="88"/>
        <v>0</v>
      </c>
      <c r="L615" s="25" t="str">
        <f t="shared" si="85"/>
        <v>NIE</v>
      </c>
      <c r="M615" s="26">
        <f t="shared" si="89"/>
        <v>0</v>
      </c>
      <c r="N615" s="9" t="str">
        <f t="shared" si="90"/>
        <v>NIE</v>
      </c>
      <c r="R615" s="15">
        <f t="shared" si="86"/>
        <v>0</v>
      </c>
      <c r="U615" s="17">
        <f t="shared" si="87"/>
        <v>0</v>
      </c>
      <c r="X615" s="128">
        <f t="shared" si="91"/>
        <v>0</v>
      </c>
      <c r="Y615" s="7">
        <f t="shared" si="92"/>
        <v>0</v>
      </c>
      <c r="Z615" s="22">
        <f t="shared" si="93"/>
        <v>10.5</v>
      </c>
    </row>
    <row r="616" spans="1:26" ht="12.75" hidden="1">
      <c r="A616" s="12">
        <f>'Merytoryczna-TU WPIS DANE'!A618</f>
        <v>0</v>
      </c>
      <c r="B616" s="28">
        <f>'Merytoryczna-TU WPIS DANE'!B618</f>
        <v>0</v>
      </c>
      <c r="C616" s="12">
        <f>'Merytoryczna-TU WPIS DANE'!C618</f>
        <v>0</v>
      </c>
      <c r="D616" s="12">
        <f>'Merytoryczna-TU WPIS DANE'!D618</f>
        <v>0</v>
      </c>
      <c r="E616" s="12">
        <f>'Merytoryczna-TU WPIS DANE'!E618</f>
        <v>0</v>
      </c>
      <c r="F616" s="12">
        <f>'Merytoryczna-TU WPIS DANE'!F618</f>
        <v>0</v>
      </c>
      <c r="G616" s="13">
        <f>'Merytoryczna-TU WPIS DANE'!U618</f>
        <v>0</v>
      </c>
      <c r="H616" s="37">
        <f>'Merytoryczna-TU WPIS DANE'!H618</f>
        <v>0</v>
      </c>
      <c r="I616" s="12">
        <f>'Merytoryczna-TU WPIS DANE'!I618</f>
        <v>0</v>
      </c>
      <c r="J616" s="7">
        <v>35</v>
      </c>
      <c r="K616" s="18">
        <f t="shared" si="88"/>
        <v>0</v>
      </c>
      <c r="L616" s="25" t="str">
        <f t="shared" si="85"/>
        <v>NIE</v>
      </c>
      <c r="M616" s="26">
        <f t="shared" si="89"/>
        <v>0</v>
      </c>
      <c r="N616" s="9" t="str">
        <f t="shared" si="90"/>
        <v>NIE</v>
      </c>
      <c r="R616" s="15">
        <f t="shared" si="86"/>
        <v>0</v>
      </c>
      <c r="U616" s="17">
        <f t="shared" si="87"/>
        <v>0</v>
      </c>
      <c r="X616" s="128">
        <f t="shared" si="91"/>
        <v>0</v>
      </c>
      <c r="Y616" s="7">
        <f t="shared" si="92"/>
        <v>0</v>
      </c>
      <c r="Z616" s="22">
        <f t="shared" si="93"/>
        <v>10.5</v>
      </c>
    </row>
    <row r="617" spans="1:26" ht="12.75" hidden="1">
      <c r="A617" s="12">
        <f>'Merytoryczna-TU WPIS DANE'!A619</f>
        <v>0</v>
      </c>
      <c r="B617" s="28">
        <f>'Merytoryczna-TU WPIS DANE'!B619</f>
        <v>0</v>
      </c>
      <c r="C617" s="12">
        <f>'Merytoryczna-TU WPIS DANE'!C619</f>
        <v>0</v>
      </c>
      <c r="D617" s="12">
        <f>'Merytoryczna-TU WPIS DANE'!D619</f>
        <v>0</v>
      </c>
      <c r="E617" s="12">
        <f>'Merytoryczna-TU WPIS DANE'!E619</f>
        <v>0</v>
      </c>
      <c r="F617" s="12">
        <f>'Merytoryczna-TU WPIS DANE'!F619</f>
        <v>0</v>
      </c>
      <c r="G617" s="13">
        <f>'Merytoryczna-TU WPIS DANE'!U619</f>
        <v>0</v>
      </c>
      <c r="H617" s="37">
        <f>'Merytoryczna-TU WPIS DANE'!H619</f>
        <v>0</v>
      </c>
      <c r="I617" s="12">
        <f>'Merytoryczna-TU WPIS DANE'!I619</f>
        <v>0</v>
      </c>
      <c r="J617" s="7">
        <v>35</v>
      </c>
      <c r="K617" s="18">
        <f t="shared" si="88"/>
        <v>0</v>
      </c>
      <c r="L617" s="25" t="str">
        <f t="shared" si="85"/>
        <v>NIE</v>
      </c>
      <c r="M617" s="26">
        <f t="shared" si="89"/>
        <v>0</v>
      </c>
      <c r="N617" s="9" t="str">
        <f t="shared" si="90"/>
        <v>NIE</v>
      </c>
      <c r="R617" s="15">
        <f t="shared" si="86"/>
        <v>0</v>
      </c>
      <c r="U617" s="17">
        <f t="shared" si="87"/>
        <v>0</v>
      </c>
      <c r="X617" s="128">
        <f t="shared" si="91"/>
        <v>0</v>
      </c>
      <c r="Y617" s="7">
        <f t="shared" si="92"/>
        <v>0</v>
      </c>
      <c r="Z617" s="22">
        <f t="shared" si="93"/>
        <v>10.5</v>
      </c>
    </row>
    <row r="618" spans="1:26" ht="12.75" hidden="1">
      <c r="A618" s="12">
        <f>'Merytoryczna-TU WPIS DANE'!A620</f>
        <v>0</v>
      </c>
      <c r="B618" s="28">
        <f>'Merytoryczna-TU WPIS DANE'!B620</f>
        <v>0</v>
      </c>
      <c r="C618" s="12">
        <f>'Merytoryczna-TU WPIS DANE'!C620</f>
        <v>0</v>
      </c>
      <c r="D618" s="12">
        <f>'Merytoryczna-TU WPIS DANE'!D620</f>
        <v>0</v>
      </c>
      <c r="E618" s="12">
        <f>'Merytoryczna-TU WPIS DANE'!E620</f>
        <v>0</v>
      </c>
      <c r="F618" s="12">
        <f>'Merytoryczna-TU WPIS DANE'!F620</f>
        <v>0</v>
      </c>
      <c r="G618" s="13">
        <f>'Merytoryczna-TU WPIS DANE'!U620</f>
        <v>0</v>
      </c>
      <c r="H618" s="37">
        <f>'Merytoryczna-TU WPIS DANE'!H620</f>
        <v>0</v>
      </c>
      <c r="I618" s="12">
        <f>'Merytoryczna-TU WPIS DANE'!I620</f>
        <v>0</v>
      </c>
      <c r="J618" s="7">
        <v>35</v>
      </c>
      <c r="K618" s="18">
        <f t="shared" si="88"/>
        <v>0</v>
      </c>
      <c r="L618" s="25" t="str">
        <f t="shared" si="85"/>
        <v>NIE</v>
      </c>
      <c r="M618" s="26">
        <f t="shared" si="89"/>
        <v>0</v>
      </c>
      <c r="N618" s="9" t="str">
        <f t="shared" si="90"/>
        <v>NIE</v>
      </c>
      <c r="R618" s="15">
        <f t="shared" si="86"/>
        <v>0</v>
      </c>
      <c r="U618" s="17">
        <f t="shared" si="87"/>
        <v>0</v>
      </c>
      <c r="X618" s="128">
        <f t="shared" si="91"/>
        <v>0</v>
      </c>
      <c r="Y618" s="7">
        <f t="shared" si="92"/>
        <v>0</v>
      </c>
      <c r="Z618" s="22">
        <f t="shared" si="93"/>
        <v>10.5</v>
      </c>
    </row>
    <row r="619" spans="1:26" ht="12.75" hidden="1">
      <c r="A619" s="12">
        <f>'Merytoryczna-TU WPIS DANE'!A621</f>
        <v>0</v>
      </c>
      <c r="B619" s="28">
        <f>'Merytoryczna-TU WPIS DANE'!B621</f>
        <v>0</v>
      </c>
      <c r="C619" s="12">
        <f>'Merytoryczna-TU WPIS DANE'!C621</f>
        <v>0</v>
      </c>
      <c r="D619" s="12">
        <f>'Merytoryczna-TU WPIS DANE'!D621</f>
        <v>0</v>
      </c>
      <c r="E619" s="12">
        <f>'Merytoryczna-TU WPIS DANE'!E621</f>
        <v>0</v>
      </c>
      <c r="F619" s="12">
        <f>'Merytoryczna-TU WPIS DANE'!F621</f>
        <v>0</v>
      </c>
      <c r="G619" s="13">
        <f>'Merytoryczna-TU WPIS DANE'!U621</f>
        <v>0</v>
      </c>
      <c r="H619" s="37">
        <f>'Merytoryczna-TU WPIS DANE'!H621</f>
        <v>0</v>
      </c>
      <c r="I619" s="12">
        <f>'Merytoryczna-TU WPIS DANE'!I621</f>
        <v>0</v>
      </c>
      <c r="J619" s="7">
        <v>35</v>
      </c>
      <c r="K619" s="18">
        <f t="shared" si="88"/>
        <v>0</v>
      </c>
      <c r="L619" s="25" t="str">
        <f t="shared" si="85"/>
        <v>NIE</v>
      </c>
      <c r="M619" s="26">
        <f t="shared" si="89"/>
        <v>0</v>
      </c>
      <c r="N619" s="9" t="str">
        <f t="shared" si="90"/>
        <v>NIE</v>
      </c>
      <c r="R619" s="15">
        <f t="shared" si="86"/>
        <v>0</v>
      </c>
      <c r="U619" s="17">
        <f t="shared" si="87"/>
        <v>0</v>
      </c>
      <c r="X619" s="128">
        <f t="shared" si="91"/>
        <v>0</v>
      </c>
      <c r="Y619" s="7">
        <f t="shared" si="92"/>
        <v>0</v>
      </c>
      <c r="Z619" s="22">
        <f t="shared" si="93"/>
        <v>10.5</v>
      </c>
    </row>
    <row r="620" spans="1:26" ht="12.75" hidden="1">
      <c r="A620" s="12">
        <f>'Merytoryczna-TU WPIS DANE'!A622</f>
        <v>0</v>
      </c>
      <c r="B620" s="28">
        <f>'Merytoryczna-TU WPIS DANE'!B622</f>
        <v>0</v>
      </c>
      <c r="C620" s="12">
        <f>'Merytoryczna-TU WPIS DANE'!C622</f>
        <v>0</v>
      </c>
      <c r="D620" s="12">
        <f>'Merytoryczna-TU WPIS DANE'!D622</f>
        <v>0</v>
      </c>
      <c r="E620" s="12">
        <f>'Merytoryczna-TU WPIS DANE'!E622</f>
        <v>0</v>
      </c>
      <c r="F620" s="12">
        <f>'Merytoryczna-TU WPIS DANE'!F622</f>
        <v>0</v>
      </c>
      <c r="G620" s="13">
        <f>'Merytoryczna-TU WPIS DANE'!U622</f>
        <v>0</v>
      </c>
      <c r="H620" s="37">
        <f>'Merytoryczna-TU WPIS DANE'!H622</f>
        <v>0</v>
      </c>
      <c r="I620" s="12">
        <f>'Merytoryczna-TU WPIS DANE'!I622</f>
        <v>0</v>
      </c>
      <c r="J620" s="7">
        <v>35</v>
      </c>
      <c r="K620" s="18">
        <f t="shared" si="88"/>
        <v>0</v>
      </c>
      <c r="L620" s="25" t="str">
        <f t="shared" si="85"/>
        <v>NIE</v>
      </c>
      <c r="M620" s="26">
        <f t="shared" si="89"/>
        <v>0</v>
      </c>
      <c r="N620" s="9" t="str">
        <f t="shared" si="90"/>
        <v>NIE</v>
      </c>
      <c r="R620" s="15">
        <f t="shared" si="86"/>
        <v>0</v>
      </c>
      <c r="U620" s="17">
        <f t="shared" si="87"/>
        <v>0</v>
      </c>
      <c r="X620" s="128">
        <f t="shared" si="91"/>
        <v>0</v>
      </c>
      <c r="Y620" s="7">
        <f t="shared" si="92"/>
        <v>0</v>
      </c>
      <c r="Z620" s="22">
        <f t="shared" si="93"/>
        <v>10.5</v>
      </c>
    </row>
    <row r="621" spans="1:26" ht="12.75" hidden="1">
      <c r="A621" s="12">
        <f>'Merytoryczna-TU WPIS DANE'!A623</f>
        <v>0</v>
      </c>
      <c r="B621" s="28">
        <f>'Merytoryczna-TU WPIS DANE'!B623</f>
        <v>0</v>
      </c>
      <c r="C621" s="12">
        <f>'Merytoryczna-TU WPIS DANE'!C623</f>
        <v>0</v>
      </c>
      <c r="D621" s="12">
        <f>'Merytoryczna-TU WPIS DANE'!D623</f>
        <v>0</v>
      </c>
      <c r="E621" s="12">
        <f>'Merytoryczna-TU WPIS DANE'!E623</f>
        <v>0</v>
      </c>
      <c r="F621" s="12">
        <f>'Merytoryczna-TU WPIS DANE'!F623</f>
        <v>0</v>
      </c>
      <c r="G621" s="13">
        <f>'Merytoryczna-TU WPIS DANE'!U623</f>
        <v>0</v>
      </c>
      <c r="H621" s="37">
        <f>'Merytoryczna-TU WPIS DANE'!H623</f>
        <v>0</v>
      </c>
      <c r="I621" s="12">
        <f>'Merytoryczna-TU WPIS DANE'!I623</f>
        <v>0</v>
      </c>
      <c r="J621" s="7">
        <v>35</v>
      </c>
      <c r="K621" s="18">
        <f t="shared" si="88"/>
        <v>0</v>
      </c>
      <c r="L621" s="25" t="str">
        <f t="shared" si="85"/>
        <v>NIE</v>
      </c>
      <c r="M621" s="26">
        <f t="shared" si="89"/>
        <v>0</v>
      </c>
      <c r="N621" s="9" t="str">
        <f t="shared" si="90"/>
        <v>NIE</v>
      </c>
      <c r="R621" s="15">
        <f t="shared" si="86"/>
        <v>0</v>
      </c>
      <c r="U621" s="17">
        <f t="shared" si="87"/>
        <v>0</v>
      </c>
      <c r="X621" s="128">
        <f t="shared" si="91"/>
        <v>0</v>
      </c>
      <c r="Y621" s="7">
        <f t="shared" si="92"/>
        <v>0</v>
      </c>
      <c r="Z621" s="22">
        <f t="shared" si="93"/>
        <v>10.5</v>
      </c>
    </row>
    <row r="622" spans="1:26" ht="12.75" hidden="1">
      <c r="A622" s="12">
        <f>'Merytoryczna-TU WPIS DANE'!A624</f>
        <v>0</v>
      </c>
      <c r="B622" s="28">
        <f>'Merytoryczna-TU WPIS DANE'!B624</f>
        <v>0</v>
      </c>
      <c r="C622" s="12">
        <f>'Merytoryczna-TU WPIS DANE'!C624</f>
        <v>0</v>
      </c>
      <c r="D622" s="12">
        <f>'Merytoryczna-TU WPIS DANE'!D624</f>
        <v>0</v>
      </c>
      <c r="E622" s="12">
        <f>'Merytoryczna-TU WPIS DANE'!E624</f>
        <v>0</v>
      </c>
      <c r="F622" s="12">
        <f>'Merytoryczna-TU WPIS DANE'!F624</f>
        <v>0</v>
      </c>
      <c r="G622" s="13">
        <f>'Merytoryczna-TU WPIS DANE'!U624</f>
        <v>0</v>
      </c>
      <c r="H622" s="37">
        <f>'Merytoryczna-TU WPIS DANE'!H624</f>
        <v>0</v>
      </c>
      <c r="I622" s="12">
        <f>'Merytoryczna-TU WPIS DANE'!I624</f>
        <v>0</v>
      </c>
      <c r="J622" s="7">
        <v>35</v>
      </c>
      <c r="K622" s="18">
        <f t="shared" si="88"/>
        <v>0</v>
      </c>
      <c r="L622" s="25" t="str">
        <f t="shared" si="85"/>
        <v>NIE</v>
      </c>
      <c r="M622" s="26">
        <f t="shared" si="89"/>
        <v>0</v>
      </c>
      <c r="N622" s="9" t="str">
        <f t="shared" si="90"/>
        <v>NIE</v>
      </c>
      <c r="R622" s="15">
        <f t="shared" si="86"/>
        <v>0</v>
      </c>
      <c r="U622" s="17">
        <f t="shared" si="87"/>
        <v>0</v>
      </c>
      <c r="X622" s="128">
        <f t="shared" si="91"/>
        <v>0</v>
      </c>
      <c r="Y622" s="7">
        <f t="shared" si="92"/>
        <v>0</v>
      </c>
      <c r="Z622" s="22">
        <f t="shared" si="93"/>
        <v>10.5</v>
      </c>
    </row>
    <row r="623" spans="1:26" ht="12.75" hidden="1">
      <c r="A623" s="12">
        <f>'Merytoryczna-TU WPIS DANE'!A625</f>
        <v>0</v>
      </c>
      <c r="B623" s="28">
        <f>'Merytoryczna-TU WPIS DANE'!B625</f>
        <v>0</v>
      </c>
      <c r="C623" s="12">
        <f>'Merytoryczna-TU WPIS DANE'!C625</f>
        <v>0</v>
      </c>
      <c r="D623" s="12">
        <f>'Merytoryczna-TU WPIS DANE'!D625</f>
        <v>0</v>
      </c>
      <c r="E623" s="12">
        <f>'Merytoryczna-TU WPIS DANE'!E625</f>
        <v>0</v>
      </c>
      <c r="F623" s="12">
        <f>'Merytoryczna-TU WPIS DANE'!F625</f>
        <v>0</v>
      </c>
      <c r="G623" s="13">
        <f>'Merytoryczna-TU WPIS DANE'!U625</f>
        <v>0</v>
      </c>
      <c r="H623" s="37">
        <f>'Merytoryczna-TU WPIS DANE'!H625</f>
        <v>0</v>
      </c>
      <c r="I623" s="12">
        <f>'Merytoryczna-TU WPIS DANE'!I625</f>
        <v>0</v>
      </c>
      <c r="J623" s="7">
        <v>35</v>
      </c>
      <c r="K623" s="18">
        <f t="shared" si="88"/>
        <v>0</v>
      </c>
      <c r="L623" s="25" t="str">
        <f t="shared" si="85"/>
        <v>NIE</v>
      </c>
      <c r="M623" s="26">
        <f t="shared" si="89"/>
        <v>0</v>
      </c>
      <c r="N623" s="9" t="str">
        <f t="shared" si="90"/>
        <v>NIE</v>
      </c>
      <c r="R623" s="15">
        <f t="shared" si="86"/>
        <v>0</v>
      </c>
      <c r="U623" s="17">
        <f t="shared" si="87"/>
        <v>0</v>
      </c>
      <c r="X623" s="128">
        <f t="shared" si="91"/>
        <v>0</v>
      </c>
      <c r="Y623" s="7">
        <f t="shared" si="92"/>
        <v>0</v>
      </c>
      <c r="Z623" s="22">
        <f t="shared" si="93"/>
        <v>10.5</v>
      </c>
    </row>
    <row r="624" spans="1:26" ht="12.75" hidden="1">
      <c r="A624" s="12">
        <f>'Merytoryczna-TU WPIS DANE'!A626</f>
        <v>0</v>
      </c>
      <c r="B624" s="28">
        <f>'Merytoryczna-TU WPIS DANE'!B626</f>
        <v>0</v>
      </c>
      <c r="C624" s="12">
        <f>'Merytoryczna-TU WPIS DANE'!C626</f>
        <v>0</v>
      </c>
      <c r="D624" s="12">
        <f>'Merytoryczna-TU WPIS DANE'!D626</f>
        <v>0</v>
      </c>
      <c r="E624" s="12">
        <f>'Merytoryczna-TU WPIS DANE'!E626</f>
        <v>0</v>
      </c>
      <c r="F624" s="12">
        <f>'Merytoryczna-TU WPIS DANE'!F626</f>
        <v>0</v>
      </c>
      <c r="G624" s="13">
        <f>'Merytoryczna-TU WPIS DANE'!U626</f>
        <v>0</v>
      </c>
      <c r="H624" s="37">
        <f>'Merytoryczna-TU WPIS DANE'!H626</f>
        <v>0</v>
      </c>
      <c r="I624" s="12">
        <f>'Merytoryczna-TU WPIS DANE'!I626</f>
        <v>0</v>
      </c>
      <c r="J624" s="7">
        <v>35</v>
      </c>
      <c r="K624" s="18">
        <f t="shared" si="88"/>
        <v>0</v>
      </c>
      <c r="L624" s="25" t="str">
        <f t="shared" si="85"/>
        <v>NIE</v>
      </c>
      <c r="M624" s="26">
        <f t="shared" si="89"/>
        <v>0</v>
      </c>
      <c r="N624" s="9" t="str">
        <f t="shared" si="90"/>
        <v>NIE</v>
      </c>
      <c r="R624" s="15">
        <f t="shared" si="86"/>
        <v>0</v>
      </c>
      <c r="U624" s="17">
        <f t="shared" si="87"/>
        <v>0</v>
      </c>
      <c r="X624" s="128">
        <f t="shared" si="91"/>
        <v>0</v>
      </c>
      <c r="Y624" s="7">
        <f t="shared" si="92"/>
        <v>0</v>
      </c>
      <c r="Z624" s="22">
        <f t="shared" si="93"/>
        <v>10.5</v>
      </c>
    </row>
    <row r="625" spans="1:26" ht="12.75" hidden="1">
      <c r="A625" s="12">
        <f>'Merytoryczna-TU WPIS DANE'!A627</f>
        <v>0</v>
      </c>
      <c r="B625" s="28">
        <f>'Merytoryczna-TU WPIS DANE'!B627</f>
        <v>0</v>
      </c>
      <c r="C625" s="12">
        <f>'Merytoryczna-TU WPIS DANE'!C627</f>
        <v>0</v>
      </c>
      <c r="D625" s="12">
        <f>'Merytoryczna-TU WPIS DANE'!D627</f>
        <v>0</v>
      </c>
      <c r="E625" s="12">
        <f>'Merytoryczna-TU WPIS DANE'!E627</f>
        <v>0</v>
      </c>
      <c r="F625" s="12">
        <f>'Merytoryczna-TU WPIS DANE'!F627</f>
        <v>0</v>
      </c>
      <c r="G625" s="13">
        <f>'Merytoryczna-TU WPIS DANE'!U627</f>
        <v>0</v>
      </c>
      <c r="H625" s="37">
        <f>'Merytoryczna-TU WPIS DANE'!H627</f>
        <v>0</v>
      </c>
      <c r="I625" s="12">
        <f>'Merytoryczna-TU WPIS DANE'!I627</f>
        <v>0</v>
      </c>
      <c r="J625" s="7">
        <v>35</v>
      </c>
      <c r="K625" s="18">
        <f t="shared" si="88"/>
        <v>0</v>
      </c>
      <c r="L625" s="25" t="str">
        <f t="shared" si="85"/>
        <v>NIE</v>
      </c>
      <c r="M625" s="26">
        <f t="shared" si="89"/>
        <v>0</v>
      </c>
      <c r="N625" s="9" t="str">
        <f t="shared" si="90"/>
        <v>NIE</v>
      </c>
      <c r="R625" s="15">
        <f t="shared" si="86"/>
        <v>0</v>
      </c>
      <c r="U625" s="17">
        <f t="shared" si="87"/>
        <v>0</v>
      </c>
      <c r="X625" s="128">
        <f t="shared" si="91"/>
        <v>0</v>
      </c>
      <c r="Y625" s="7">
        <f t="shared" si="92"/>
        <v>0</v>
      </c>
      <c r="Z625" s="22">
        <f t="shared" si="93"/>
        <v>10.5</v>
      </c>
    </row>
    <row r="626" spans="1:26" ht="12.75" hidden="1">
      <c r="A626" s="12">
        <f>'Merytoryczna-TU WPIS DANE'!A628</f>
        <v>0</v>
      </c>
      <c r="B626" s="28">
        <f>'Merytoryczna-TU WPIS DANE'!B628</f>
        <v>0</v>
      </c>
      <c r="C626" s="12">
        <f>'Merytoryczna-TU WPIS DANE'!C628</f>
        <v>0</v>
      </c>
      <c r="D626" s="12">
        <f>'Merytoryczna-TU WPIS DANE'!D628</f>
        <v>0</v>
      </c>
      <c r="E626" s="12">
        <f>'Merytoryczna-TU WPIS DANE'!E628</f>
        <v>0</v>
      </c>
      <c r="F626" s="12">
        <f>'Merytoryczna-TU WPIS DANE'!F628</f>
        <v>0</v>
      </c>
      <c r="G626" s="13">
        <f>'Merytoryczna-TU WPIS DANE'!U628</f>
        <v>0</v>
      </c>
      <c r="H626" s="37">
        <f>'Merytoryczna-TU WPIS DANE'!H628</f>
        <v>0</v>
      </c>
      <c r="I626" s="12">
        <f>'Merytoryczna-TU WPIS DANE'!I628</f>
        <v>0</v>
      </c>
      <c r="J626" s="7">
        <v>35</v>
      </c>
      <c r="K626" s="18">
        <f t="shared" si="88"/>
        <v>0</v>
      </c>
      <c r="L626" s="25" t="str">
        <f t="shared" si="85"/>
        <v>NIE</v>
      </c>
      <c r="M626" s="26">
        <f t="shared" si="89"/>
        <v>0</v>
      </c>
      <c r="N626" s="9" t="str">
        <f t="shared" si="90"/>
        <v>NIE</v>
      </c>
      <c r="R626" s="15">
        <f t="shared" si="86"/>
        <v>0</v>
      </c>
      <c r="U626" s="17">
        <f t="shared" si="87"/>
        <v>0</v>
      </c>
      <c r="X626" s="128">
        <f t="shared" si="91"/>
        <v>0</v>
      </c>
      <c r="Y626" s="7">
        <f t="shared" si="92"/>
        <v>0</v>
      </c>
      <c r="Z626" s="22">
        <f t="shared" si="93"/>
        <v>10.5</v>
      </c>
    </row>
    <row r="627" spans="1:26" ht="12.75" hidden="1">
      <c r="A627" s="12">
        <f>'Merytoryczna-TU WPIS DANE'!A629</f>
        <v>0</v>
      </c>
      <c r="B627" s="28">
        <f>'Merytoryczna-TU WPIS DANE'!B629</f>
        <v>0</v>
      </c>
      <c r="C627" s="12">
        <f>'Merytoryczna-TU WPIS DANE'!C629</f>
        <v>0</v>
      </c>
      <c r="D627" s="12">
        <f>'Merytoryczna-TU WPIS DANE'!D629</f>
        <v>0</v>
      </c>
      <c r="E627" s="12">
        <f>'Merytoryczna-TU WPIS DANE'!E629</f>
        <v>0</v>
      </c>
      <c r="F627" s="12">
        <f>'Merytoryczna-TU WPIS DANE'!F629</f>
        <v>0</v>
      </c>
      <c r="G627" s="13">
        <f>'Merytoryczna-TU WPIS DANE'!U629</f>
        <v>0</v>
      </c>
      <c r="H627" s="37">
        <f>'Merytoryczna-TU WPIS DANE'!H629</f>
        <v>0</v>
      </c>
      <c r="I627" s="12">
        <f>'Merytoryczna-TU WPIS DANE'!I629</f>
        <v>0</v>
      </c>
      <c r="J627" s="7">
        <v>35</v>
      </c>
      <c r="K627" s="18">
        <f t="shared" si="88"/>
        <v>0</v>
      </c>
      <c r="L627" s="25" t="str">
        <f t="shared" si="85"/>
        <v>NIE</v>
      </c>
      <c r="M627" s="26">
        <f t="shared" si="89"/>
        <v>0</v>
      </c>
      <c r="N627" s="9" t="str">
        <f t="shared" si="90"/>
        <v>NIE</v>
      </c>
      <c r="R627" s="15">
        <f t="shared" si="86"/>
        <v>0</v>
      </c>
      <c r="U627" s="17">
        <f t="shared" si="87"/>
        <v>0</v>
      </c>
      <c r="X627" s="128">
        <f t="shared" si="91"/>
        <v>0</v>
      </c>
      <c r="Y627" s="7">
        <f t="shared" si="92"/>
        <v>0</v>
      </c>
      <c r="Z627" s="22">
        <f t="shared" si="93"/>
        <v>10.5</v>
      </c>
    </row>
    <row r="628" spans="1:26" ht="12.75" hidden="1">
      <c r="A628" s="12">
        <f>'Merytoryczna-TU WPIS DANE'!A630</f>
        <v>0</v>
      </c>
      <c r="B628" s="28">
        <f>'Merytoryczna-TU WPIS DANE'!B630</f>
        <v>0</v>
      </c>
      <c r="C628" s="12">
        <f>'Merytoryczna-TU WPIS DANE'!C630</f>
        <v>0</v>
      </c>
      <c r="D628" s="12">
        <f>'Merytoryczna-TU WPIS DANE'!D630</f>
        <v>0</v>
      </c>
      <c r="E628" s="12">
        <f>'Merytoryczna-TU WPIS DANE'!E630</f>
        <v>0</v>
      </c>
      <c r="F628" s="12">
        <f>'Merytoryczna-TU WPIS DANE'!F630</f>
        <v>0</v>
      </c>
      <c r="G628" s="13">
        <f>'Merytoryczna-TU WPIS DANE'!U630</f>
        <v>0</v>
      </c>
      <c r="H628" s="37">
        <f>'Merytoryczna-TU WPIS DANE'!H630</f>
        <v>0</v>
      </c>
      <c r="I628" s="12">
        <f>'Merytoryczna-TU WPIS DANE'!I630</f>
        <v>0</v>
      </c>
      <c r="J628" s="7">
        <v>35</v>
      </c>
      <c r="K628" s="18">
        <f t="shared" si="88"/>
        <v>0</v>
      </c>
      <c r="L628" s="25" t="str">
        <f t="shared" si="85"/>
        <v>NIE</v>
      </c>
      <c r="M628" s="26">
        <f t="shared" si="89"/>
        <v>0</v>
      </c>
      <c r="N628" s="9" t="str">
        <f t="shared" si="90"/>
        <v>NIE</v>
      </c>
      <c r="R628" s="15">
        <f t="shared" si="86"/>
        <v>0</v>
      </c>
      <c r="U628" s="17">
        <f t="shared" si="87"/>
        <v>0</v>
      </c>
      <c r="X628" s="128">
        <f t="shared" si="91"/>
        <v>0</v>
      </c>
      <c r="Y628" s="7">
        <f t="shared" si="92"/>
        <v>0</v>
      </c>
      <c r="Z628" s="22">
        <f t="shared" si="93"/>
        <v>10.5</v>
      </c>
    </row>
    <row r="629" spans="1:26" ht="12.75" hidden="1">
      <c r="A629" s="12">
        <f>'Merytoryczna-TU WPIS DANE'!A631</f>
        <v>0</v>
      </c>
      <c r="B629" s="28">
        <f>'Merytoryczna-TU WPIS DANE'!B631</f>
        <v>0</v>
      </c>
      <c r="C629" s="12">
        <f>'Merytoryczna-TU WPIS DANE'!C631</f>
        <v>0</v>
      </c>
      <c r="D629" s="12">
        <f>'Merytoryczna-TU WPIS DANE'!D631</f>
        <v>0</v>
      </c>
      <c r="E629" s="12">
        <f>'Merytoryczna-TU WPIS DANE'!E631</f>
        <v>0</v>
      </c>
      <c r="F629" s="12">
        <f>'Merytoryczna-TU WPIS DANE'!F631</f>
        <v>0</v>
      </c>
      <c r="G629" s="13">
        <f>'Merytoryczna-TU WPIS DANE'!U631</f>
        <v>0</v>
      </c>
      <c r="H629" s="37">
        <f>'Merytoryczna-TU WPIS DANE'!H631</f>
        <v>0</v>
      </c>
      <c r="I629" s="12">
        <f>'Merytoryczna-TU WPIS DANE'!I631</f>
        <v>0</v>
      </c>
      <c r="J629" s="7">
        <v>35</v>
      </c>
      <c r="K629" s="18">
        <f t="shared" si="88"/>
        <v>0</v>
      </c>
      <c r="L629" s="25" t="str">
        <f t="shared" si="85"/>
        <v>NIE</v>
      </c>
      <c r="M629" s="26">
        <f t="shared" si="89"/>
        <v>0</v>
      </c>
      <c r="N629" s="9" t="str">
        <f t="shared" si="90"/>
        <v>NIE</v>
      </c>
      <c r="R629" s="15">
        <f t="shared" si="86"/>
        <v>0</v>
      </c>
      <c r="U629" s="17">
        <f t="shared" si="87"/>
        <v>0</v>
      </c>
      <c r="X629" s="128">
        <f t="shared" si="91"/>
        <v>0</v>
      </c>
      <c r="Y629" s="7">
        <f t="shared" si="92"/>
        <v>0</v>
      </c>
      <c r="Z629" s="22">
        <f t="shared" si="93"/>
        <v>10.5</v>
      </c>
    </row>
    <row r="640" spans="1:26" ht="123.75">
      <c r="R640" s="15" t="s">
        <v>711</v>
      </c>
    </row>
  </sheetData>
  <sheetProtection password="C7A2" sheet="1" objects="1" scenarios="1" autoFilter="0"/>
  <protectedRanges>
    <protectedRange sqref="P180:Q629 V3:W143 V145:W177 S3:T143 P3:Q143 T144 Q144 W144 S145:T177 P145:Q177 S180:T629 V179:W629" name="wpis punktow i oceniajacy"/>
    <protectedRange sqref="O3:O143 O145:O177 O179:O629" name="do negocjacji"/>
    <protectedRange sqref="S179" name="oceniający i punkty_1"/>
  </protectedRanges>
  <autoFilter ref="A2:Z629">
    <filterColumn colId="1">
      <filters>
        <filter val="RPO/00332/08/7.1"/>
      </filters>
    </filterColumn>
    <filterColumn colId="11"/>
  </autoFilter>
  <mergeCells count="1">
    <mergeCell ref="B1:V1"/>
  </mergeCells>
  <conditionalFormatting sqref="Q1:Q178 W1:W1048576 Q180:Q1048576 T1:T178 T180:T1048576">
    <cfRule type="containsBlanks" dxfId="6" priority="6" stopIfTrue="1">
      <formula>LEN(TRIM(Q1))=0</formula>
    </cfRule>
  </conditionalFormatting>
  <dataValidations count="2">
    <dataValidation type="whole" allowBlank="1" showInputMessage="1" showErrorMessage="1" sqref="W271:W629">
      <formula1>0</formula1>
      <formula2>10</formula2>
    </dataValidation>
    <dataValidation type="whole" allowBlank="1" showInputMessage="1" showErrorMessage="1" sqref="Q180:Q629 T181:T629 Q3:Q178 T3:T178 W3:W178 W180:W270">
      <formula1>0</formula1>
      <formula2>35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1" manualBreakCount="1">
    <brk id="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T586"/>
  <sheetViews>
    <sheetView zoomScale="85" zoomScaleNormal="85" workbookViewId="0">
      <pane ySplit="2" topLeftCell="A3" activePane="bottomLeft" state="frozen"/>
      <selection pane="bottomLeft" activeCell="G135" sqref="G135"/>
    </sheetView>
  </sheetViews>
  <sheetFormatPr defaultRowHeight="15"/>
  <cols>
    <col min="1" max="1" width="4.625" style="94" customWidth="1"/>
    <col min="2" max="2" width="12.125" style="119" customWidth="1"/>
    <col min="3" max="3" width="8" style="95" customWidth="1"/>
    <col min="4" max="4" width="18.25" style="95" customWidth="1"/>
    <col min="5" max="5" width="26.75" style="95" customWidth="1"/>
    <col min="6" max="6" width="4.375" style="96" customWidth="1"/>
    <col min="7" max="7" width="15.375" style="97" customWidth="1"/>
    <col min="8" max="8" width="17.625" style="98" customWidth="1"/>
    <col min="9" max="9" width="12.625" style="99" customWidth="1"/>
    <col min="10" max="10" width="10.375" style="211" customWidth="1"/>
    <col min="11" max="11" width="9.375" style="100" customWidth="1"/>
    <col min="12" max="12" width="7.625" style="100" customWidth="1"/>
    <col min="13" max="13" width="10" style="101" customWidth="1"/>
    <col min="14" max="14" width="11.625" style="110" hidden="1" customWidth="1"/>
    <col min="15" max="15" width="10.5" style="110" hidden="1" customWidth="1"/>
    <col min="16" max="17" width="0" style="110" hidden="1" customWidth="1"/>
    <col min="18" max="18" width="0" style="111" hidden="1" customWidth="1"/>
    <col min="19" max="19" width="29.125" style="111" customWidth="1"/>
    <col min="20" max="21" width="29.125" style="97" customWidth="1"/>
    <col min="22" max="22" width="31" style="97" customWidth="1"/>
    <col min="23" max="16384" width="9" style="97"/>
  </cols>
  <sheetData>
    <row r="1" spans="1:20" ht="55.5" customHeight="1">
      <c r="A1" s="549" t="s">
        <v>791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20" s="95" customFormat="1" ht="66" customHeight="1">
      <c r="A2" s="232" t="s">
        <v>10</v>
      </c>
      <c r="B2" s="232" t="s">
        <v>0</v>
      </c>
      <c r="C2" s="232" t="s">
        <v>3</v>
      </c>
      <c r="D2" s="232" t="s">
        <v>1</v>
      </c>
      <c r="E2" s="232" t="s">
        <v>2</v>
      </c>
      <c r="F2" s="233" t="s">
        <v>8</v>
      </c>
      <c r="G2" s="234" t="s">
        <v>33</v>
      </c>
      <c r="H2" s="235" t="s">
        <v>13</v>
      </c>
      <c r="I2" s="236" t="s">
        <v>34</v>
      </c>
      <c r="J2" s="237" t="s">
        <v>35</v>
      </c>
      <c r="K2" s="236" t="s">
        <v>36</v>
      </c>
      <c r="L2" s="236" t="s">
        <v>37</v>
      </c>
      <c r="M2" s="238" t="s">
        <v>38</v>
      </c>
      <c r="N2" s="102" t="s">
        <v>39</v>
      </c>
      <c r="O2" s="102" t="s">
        <v>40</v>
      </c>
      <c r="P2" s="102" t="s">
        <v>41</v>
      </c>
      <c r="Q2" s="102" t="s">
        <v>42</v>
      </c>
      <c r="R2" s="103" t="s">
        <v>43</v>
      </c>
      <c r="S2" s="104"/>
      <c r="T2" s="105"/>
    </row>
    <row r="3" spans="1:20" ht="62.25" hidden="1" customHeight="1">
      <c r="A3" s="334">
        <f>'Merytoryczna-TU WPIS DANE'!A4</f>
        <v>1</v>
      </c>
      <c r="B3" s="333" t="str">
        <f>'Merytoryczna-TU WPIS DANE'!B4</f>
        <v>RPO/01036/08/7.1</v>
      </c>
      <c r="C3" s="333" t="str">
        <f>'Merytoryczna-TU WPIS DANE'!C4</f>
        <v>1495/08</v>
      </c>
      <c r="D3" s="333" t="str">
        <f>'Merytoryczna-TU WPIS DANE'!D4</f>
        <v>„JOLLY MED” Spółka z o. o.</v>
      </c>
      <c r="E3" s="333" t="str">
        <f>'Merytoryczna-TU WPIS DANE'!E4</f>
        <v>Zwiększenie dostępności usług medycznych wykonywanych przez NZOZ „JOLLY MED” Sp. z o.o. w ramach świadczeń gwarantowanych przez państwo.</v>
      </c>
      <c r="F3" s="227" t="str">
        <f>'Merytoryczna-TU WPIS DANE'!F4</f>
        <v>76</v>
      </c>
      <c r="G3" s="239">
        <f>'Merytoryczna-TU WPIS DANE'!G4</f>
        <v>801590</v>
      </c>
      <c r="H3" s="239">
        <f>'Merytoryczna-TU WPIS DANE'!I4</f>
        <v>681351.5</v>
      </c>
      <c r="I3" s="228">
        <f>IF('Merytoryczna-TU WPIS DANE'!Q4="tak",'Merytoryczna-TU WPIS DANE'!AJ4,'Merytoryczna-TU WPIS DANE'!R4)</f>
        <v>58</v>
      </c>
      <c r="J3" s="229">
        <f>IF(Strategiczna!L3="tak",Strategiczna!W3,Strategiczna!M3)</f>
        <v>20</v>
      </c>
      <c r="K3" s="230">
        <f t="shared" ref="K3:K34" si="0">SUM(I3:J3)</f>
        <v>78</v>
      </c>
      <c r="L3" s="230">
        <f>'Merytoryczna-TU WPIS DANE'!O4+Strategiczna!J3</f>
        <v>95</v>
      </c>
      <c r="M3" s="231">
        <f t="shared" ref="M3:M34" si="1">K3/L3</f>
        <v>0.82105263157894737</v>
      </c>
      <c r="N3" s="110">
        <v>35.5</v>
      </c>
      <c r="O3" s="110">
        <v>24</v>
      </c>
      <c r="P3" s="110">
        <v>59.5</v>
      </c>
      <c r="Q3" s="110">
        <v>85</v>
      </c>
      <c r="R3" s="111">
        <v>0.7</v>
      </c>
    </row>
    <row r="4" spans="1:20" ht="58.5" hidden="1" customHeight="1">
      <c r="A4" s="334">
        <f>'Merytoryczna-TU WPIS DANE'!A5</f>
        <v>2</v>
      </c>
      <c r="B4" s="333" t="str">
        <f>'Merytoryczna-TU WPIS DANE'!B5</f>
        <v>RPO/00982/08/7.1</v>
      </c>
      <c r="C4" s="333" t="str">
        <f>'Merytoryczna-TU WPIS DANE'!C5</f>
        <v>1890/08</v>
      </c>
      <c r="D4" s="333" t="str">
        <f>'Merytoryczna-TU WPIS DANE'!D5</f>
        <v xml:space="preserve"> Centrum Diagnostyki Medycznej i Hematologii „Bios" Sp. z.o.o.</v>
      </c>
      <c r="E4" s="333" t="str">
        <f>'Merytoryczna-TU WPIS DANE'!E5</f>
        <v>Zakup nowoczesnej aparatury medycznej do wykonywania zabiegów  operacyjnych</v>
      </c>
      <c r="F4" s="227" t="str">
        <f>'Merytoryczna-TU WPIS DANE'!F5</f>
        <v>76</v>
      </c>
      <c r="G4" s="239">
        <f>'Merytoryczna-TU WPIS DANE'!G5</f>
        <v>745760.38</v>
      </c>
      <c r="H4" s="239">
        <f>'Merytoryczna-TU WPIS DANE'!I5</f>
        <v>447455.8</v>
      </c>
      <c r="I4" s="228">
        <f>IF('Merytoryczna-TU WPIS DANE'!Q5="tak",'Merytoryczna-TU WPIS DANE'!AJ5,'Merytoryczna-TU WPIS DANE'!R5)</f>
        <v>42</v>
      </c>
      <c r="J4" s="229">
        <f>IF(Strategiczna!L4="tak",Strategiczna!W4,Strategiczna!M4)</f>
        <v>26.5</v>
      </c>
      <c r="K4" s="230">
        <f t="shared" si="0"/>
        <v>68.5</v>
      </c>
      <c r="L4" s="230">
        <f>'Merytoryczna-TU WPIS DANE'!O5+Strategiczna!J4</f>
        <v>95</v>
      </c>
      <c r="M4" s="231">
        <f t="shared" si="1"/>
        <v>0.72105263157894739</v>
      </c>
      <c r="N4" s="110">
        <v>23</v>
      </c>
      <c r="O4" s="110">
        <v>19.5</v>
      </c>
      <c r="P4" s="110">
        <v>42.5</v>
      </c>
      <c r="Q4" s="110">
        <v>85</v>
      </c>
      <c r="R4" s="111">
        <v>0.5</v>
      </c>
    </row>
    <row r="5" spans="1:20" ht="99" hidden="1" customHeight="1">
      <c r="A5" s="334">
        <f>'Merytoryczna-TU WPIS DANE'!A6</f>
        <v>3</v>
      </c>
      <c r="B5" s="333" t="str">
        <f>'Merytoryczna-TU WPIS DANE'!B6</f>
        <v>RPO/00699/08/7.1</v>
      </c>
      <c r="C5" s="333" t="str">
        <f>'Merytoryczna-TU WPIS DANE'!C6</f>
        <v>1275/08</v>
      </c>
      <c r="D5" s="333" t="str">
        <f>'Merytoryczna-TU WPIS DANE'!D6</f>
        <v>EL- MED NZOZ Przychodnia Lekarzy Specjalistów</v>
      </c>
      <c r="E5" s="333" t="str">
        <f>'Merytoryczna-TU WPIS DANE'!E6</f>
        <v>Poprawa jakości i dostępności opieki zdrowotnej w EL-MED NZOZ Przychodnia Lekarzy Specjalistów poprzez dostosowanie pomieszczeń do wymogów prawa, zakup sprzętu medycznego i wyposażenia oraz kompleksową komputeryzację przychodni.</v>
      </c>
      <c r="F5" s="227" t="str">
        <f>'Merytoryczna-TU WPIS DANE'!F6</f>
        <v>76</v>
      </c>
      <c r="G5" s="239">
        <f>'Merytoryczna-TU WPIS DANE'!G6</f>
        <v>861534</v>
      </c>
      <c r="H5" s="239">
        <f>'Merytoryczna-TU WPIS DANE'!I6</f>
        <v>516920.4</v>
      </c>
      <c r="I5" s="228">
        <f>IF('Merytoryczna-TU WPIS DANE'!Q6="tak",'Merytoryczna-TU WPIS DANE'!AJ6,'Merytoryczna-TU WPIS DANE'!R6)</f>
        <v>44</v>
      </c>
      <c r="J5" s="229">
        <f>IF(Strategiczna!L5="tak",Strategiczna!W5,Strategiczna!M5)</f>
        <v>27</v>
      </c>
      <c r="K5" s="230">
        <f t="shared" si="0"/>
        <v>71</v>
      </c>
      <c r="L5" s="230">
        <f>'Merytoryczna-TU WPIS DANE'!O6+Strategiczna!J5</f>
        <v>95</v>
      </c>
      <c r="M5" s="231">
        <f t="shared" si="1"/>
        <v>0.74736842105263157</v>
      </c>
      <c r="N5" s="110">
        <v>41</v>
      </c>
      <c r="O5" s="110">
        <v>26</v>
      </c>
      <c r="P5" s="110">
        <v>67</v>
      </c>
      <c r="Q5" s="110">
        <v>85</v>
      </c>
      <c r="R5" s="111">
        <v>0.79</v>
      </c>
    </row>
    <row r="6" spans="1:20" ht="75.75" hidden="1" customHeight="1">
      <c r="A6" s="334">
        <f>'Merytoryczna-TU WPIS DANE'!A7</f>
        <v>4</v>
      </c>
      <c r="B6" s="333" t="str">
        <f>'Merytoryczna-TU WPIS DANE'!B7</f>
        <v>RPO/00282/08/7.1</v>
      </c>
      <c r="C6" s="333" t="str">
        <f>'Merytoryczna-TU WPIS DANE'!C7</f>
        <v>641/08</v>
      </c>
      <c r="D6" s="333" t="str">
        <f>'Merytoryczna-TU WPIS DANE'!D7</f>
        <v xml:space="preserve">Gmina Baranowo                                 </v>
      </c>
      <c r="E6" s="333" t="str">
        <f>'Merytoryczna-TU WPIS DANE'!E7</f>
        <v>Poprawa dostępności i jakości usług podstawowej opieki zdrowotnej poprzez adaptację i modernizację budynku Ośrodka Zdrowia w Baranowie.</v>
      </c>
      <c r="F6" s="227" t="str">
        <f>'Merytoryczna-TU WPIS DANE'!F7</f>
        <v>76</v>
      </c>
      <c r="G6" s="239">
        <f>'Merytoryczna-TU WPIS DANE'!G7</f>
        <v>1311417.69</v>
      </c>
      <c r="H6" s="239">
        <f>'Merytoryczna-TU WPIS DANE'!I7</f>
        <v>1114705.03</v>
      </c>
      <c r="I6" s="228">
        <f>IF('Merytoryczna-TU WPIS DANE'!Q7="tak",'Merytoryczna-TU WPIS DANE'!AJ7,'Merytoryczna-TU WPIS DANE'!R7)</f>
        <v>60</v>
      </c>
      <c r="J6" s="229">
        <f>IF(Strategiczna!L6="tak",Strategiczna!W6,Strategiczna!M6)</f>
        <v>20</v>
      </c>
      <c r="K6" s="230">
        <f t="shared" si="0"/>
        <v>80</v>
      </c>
      <c r="L6" s="230">
        <f>'Merytoryczna-TU WPIS DANE'!O7+Strategiczna!J6</f>
        <v>95</v>
      </c>
      <c r="M6" s="231">
        <f t="shared" si="1"/>
        <v>0.84210526315789469</v>
      </c>
      <c r="N6" s="110">
        <v>42.5</v>
      </c>
      <c r="O6" s="110">
        <v>32.5</v>
      </c>
      <c r="P6" s="110">
        <v>75</v>
      </c>
      <c r="Q6" s="110">
        <v>85</v>
      </c>
      <c r="R6" s="111">
        <v>0.88</v>
      </c>
    </row>
    <row r="7" spans="1:20" s="100" customFormat="1" ht="33.75" hidden="1" customHeight="1">
      <c r="A7" s="334">
        <f>'Merytoryczna-TU WPIS DANE'!A8</f>
        <v>5</v>
      </c>
      <c r="B7" s="333" t="str">
        <f>'Merytoryczna-TU WPIS DANE'!B8</f>
        <v>RPO/00952/08/7.1</v>
      </c>
      <c r="C7" s="333" t="str">
        <f>'Merytoryczna-TU WPIS DANE'!C8</f>
        <v>1293/08</v>
      </c>
      <c r="D7" s="333" t="str">
        <f>'Merytoryczna-TU WPIS DANE'!D8</f>
        <v>Gmina Baranów</v>
      </c>
      <c r="E7" s="333" t="str">
        <f>'Merytoryczna-TU WPIS DANE'!E8</f>
        <v>Modernizacja budynku ośrodka zdrowia w Baranowie</v>
      </c>
      <c r="F7" s="227" t="str">
        <f>'Merytoryczna-TU WPIS DANE'!F8</f>
        <v>76</v>
      </c>
      <c r="G7" s="239">
        <f>'Merytoryczna-TU WPIS DANE'!G8</f>
        <v>779712.11</v>
      </c>
      <c r="H7" s="239">
        <f>'Merytoryczna-TU WPIS DANE'!I8</f>
        <v>463382.9</v>
      </c>
      <c r="I7" s="228">
        <f>IF('Merytoryczna-TU WPIS DANE'!Q8="tak",'Merytoryczna-TU WPIS DANE'!AJ8,'Merytoryczna-TU WPIS DANE'!R8)</f>
        <v>44.5</v>
      </c>
      <c r="J7" s="229">
        <f>IF(Strategiczna!L7="tak",Strategiczna!W7,Strategiczna!M7)</f>
        <v>17</v>
      </c>
      <c r="K7" s="230">
        <f t="shared" si="0"/>
        <v>61.5</v>
      </c>
      <c r="L7" s="230">
        <f>'Merytoryczna-TU WPIS DANE'!O8+Strategiczna!J7</f>
        <v>95</v>
      </c>
      <c r="M7" s="231">
        <f t="shared" si="1"/>
        <v>0.64736842105263159</v>
      </c>
      <c r="N7" s="112">
        <v>34</v>
      </c>
      <c r="O7" s="112">
        <v>25</v>
      </c>
      <c r="P7" s="112">
        <v>59</v>
      </c>
      <c r="Q7" s="112">
        <v>85</v>
      </c>
      <c r="R7" s="113">
        <v>0.69</v>
      </c>
      <c r="S7" s="113"/>
    </row>
    <row r="8" spans="1:20" ht="59.25" hidden="1" customHeight="1">
      <c r="A8" s="334">
        <f>'Merytoryczna-TU WPIS DANE'!A9</f>
        <v>6</v>
      </c>
      <c r="B8" s="333" t="str">
        <f>'Merytoryczna-TU WPIS DANE'!B9</f>
        <v>RPO/01237/08/7.1</v>
      </c>
      <c r="C8" s="333" t="str">
        <f>'Merytoryczna-TU WPIS DANE'!C9</f>
        <v>1105/08</v>
      </c>
      <c r="D8" s="333" t="str">
        <f>'Merytoryczna-TU WPIS DANE'!D9</f>
        <v>Gmina Błędów</v>
      </c>
      <c r="E8" s="333" t="str">
        <f>'Merytoryczna-TU WPIS DANE'!E9</f>
        <v>Likwidacja barier architektonicznych w  SP ZOZ Błędów wraz z  modernizacją Ośrodków Zdrowia oraz zakup sprzętu medycznego.</v>
      </c>
      <c r="F8" s="227" t="str">
        <f>'Merytoryczna-TU WPIS DANE'!F9</f>
        <v>76</v>
      </c>
      <c r="G8" s="239">
        <f>'Merytoryczna-TU WPIS DANE'!G9</f>
        <v>876269.23</v>
      </c>
      <c r="H8" s="239">
        <f>'Merytoryczna-TU WPIS DANE'!I9</f>
        <v>744828.85</v>
      </c>
      <c r="I8" s="228">
        <f>IF('Merytoryczna-TU WPIS DANE'!Q9="tak",'Merytoryczna-TU WPIS DANE'!AJ9,'Merytoryczna-TU WPIS DANE'!R9)</f>
        <v>60</v>
      </c>
      <c r="J8" s="229">
        <f>IF(Strategiczna!L8="tak",Strategiczna!W8,Strategiczna!M8)</f>
        <v>18</v>
      </c>
      <c r="K8" s="230">
        <f t="shared" si="0"/>
        <v>78</v>
      </c>
      <c r="L8" s="230">
        <f>'Merytoryczna-TU WPIS DANE'!O9+Strategiczna!J8</f>
        <v>95</v>
      </c>
      <c r="M8" s="231">
        <f t="shared" si="1"/>
        <v>0.82105263157894737</v>
      </c>
      <c r="N8" s="110">
        <v>29.5</v>
      </c>
      <c r="O8" s="110">
        <v>16</v>
      </c>
      <c r="P8" s="110">
        <v>45.5</v>
      </c>
      <c r="Q8" s="110">
        <v>85</v>
      </c>
      <c r="R8" s="111">
        <v>0.54</v>
      </c>
    </row>
    <row r="9" spans="1:20" ht="33.75" hidden="1" customHeight="1">
      <c r="A9" s="334">
        <f>'Merytoryczna-TU WPIS DANE'!A10</f>
        <v>7</v>
      </c>
      <c r="B9" s="333" t="str">
        <f>'Merytoryczna-TU WPIS DANE'!B10</f>
        <v>RPO/00332/08/7.1</v>
      </c>
      <c r="C9" s="333" t="str">
        <f>'Merytoryczna-TU WPIS DANE'!C10</f>
        <v>598/08</v>
      </c>
      <c r="D9" s="333" t="str">
        <f>'Merytoryczna-TU WPIS DANE'!D10</f>
        <v>Gmina Błonie</v>
      </c>
      <c r="E9" s="333" t="str">
        <f>'Merytoryczna-TU WPIS DANE'!E10</f>
        <v>Modernizacja II piętra budynku SGPZOZ w Błoniu wraz z wymianą okien i ślusarki oraz zakupem wyposażenia</v>
      </c>
      <c r="F9" s="227" t="str">
        <f>'Merytoryczna-TU WPIS DANE'!F10</f>
        <v>76</v>
      </c>
      <c r="G9" s="239">
        <f>'Merytoryczna-TU WPIS DANE'!G10</f>
        <v>922333.28</v>
      </c>
      <c r="H9" s="239">
        <f>'Merytoryczna-TU WPIS DANE'!I10</f>
        <v>783983.28</v>
      </c>
      <c r="I9" s="228">
        <f>IF('Merytoryczna-TU WPIS DANE'!Q10="tak",'Merytoryczna-TU WPIS DANE'!AJ10,'Merytoryczna-TU WPIS DANE'!R10)</f>
        <v>32.5</v>
      </c>
      <c r="J9" s="229">
        <f>IF(Strategiczna!L9="tak",Strategiczna!W9,Strategiczna!M9)</f>
        <v>13.5</v>
      </c>
      <c r="K9" s="230">
        <f t="shared" si="0"/>
        <v>46</v>
      </c>
      <c r="L9" s="230">
        <f>'Merytoryczna-TU WPIS DANE'!O10+Strategiczna!J9</f>
        <v>95</v>
      </c>
      <c r="M9" s="231">
        <f t="shared" si="1"/>
        <v>0.48421052631578948</v>
      </c>
      <c r="N9" s="110">
        <v>38</v>
      </c>
      <c r="O9" s="110">
        <v>29.5</v>
      </c>
      <c r="P9" s="110">
        <v>67.5</v>
      </c>
      <c r="Q9" s="110">
        <v>85</v>
      </c>
      <c r="R9" s="111">
        <v>0.79</v>
      </c>
    </row>
    <row r="10" spans="1:20" ht="56.25" hidden="1" customHeight="1">
      <c r="A10" s="334">
        <f>'Merytoryczna-TU WPIS DANE'!A11</f>
        <v>8</v>
      </c>
      <c r="B10" s="333" t="str">
        <f>'Merytoryczna-TU WPIS DANE'!B11</f>
        <v>RPO/01223/08/7.1</v>
      </c>
      <c r="C10" s="333" t="str">
        <f>'Merytoryczna-TU WPIS DANE'!C11</f>
        <v>1808/08</v>
      </c>
      <c r="D10" s="333" t="str">
        <f>'Merytoryczna-TU WPIS DANE'!D11</f>
        <v>Gmina Borowie</v>
      </c>
      <c r="E10" s="333" t="str">
        <f>'Merytoryczna-TU WPIS DANE'!E11</f>
        <v>Poprawa jakości usług medycznych oraz sposobu zarządzania placówką poprzez kompleksową przebudowę budynku SP ZOZ w Borowiu oraz zakup nowoczesnego sprzetu i wyposażenia.</v>
      </c>
      <c r="F10" s="227" t="str">
        <f>'Merytoryczna-TU WPIS DANE'!F11</f>
        <v>76</v>
      </c>
      <c r="G10" s="239">
        <f>'Merytoryczna-TU WPIS DANE'!G11</f>
        <v>1296735.07</v>
      </c>
      <c r="H10" s="239">
        <f>'Merytoryczna-TU WPIS DANE'!I11</f>
        <v>720612.37</v>
      </c>
      <c r="I10" s="228">
        <f>IF('Merytoryczna-TU WPIS DANE'!Q11="tak",'Merytoryczna-TU WPIS DANE'!AJ11,'Merytoryczna-TU WPIS DANE'!R11)</f>
        <v>60</v>
      </c>
      <c r="J10" s="229">
        <f>IF(Strategiczna!L10="tak",Strategiczna!W10,Strategiczna!M10)</f>
        <v>27</v>
      </c>
      <c r="K10" s="230">
        <f t="shared" si="0"/>
        <v>87</v>
      </c>
      <c r="L10" s="230">
        <f>'Merytoryczna-TU WPIS DANE'!O11+Strategiczna!J10</f>
        <v>95</v>
      </c>
      <c r="M10" s="231">
        <f t="shared" si="1"/>
        <v>0.91578947368421049</v>
      </c>
      <c r="N10" s="110">
        <v>38.5</v>
      </c>
      <c r="O10" s="110">
        <v>29.5</v>
      </c>
      <c r="P10" s="110">
        <v>68</v>
      </c>
      <c r="Q10" s="110">
        <v>85</v>
      </c>
      <c r="R10" s="111">
        <v>0.8</v>
      </c>
    </row>
    <row r="11" spans="1:20" ht="33" hidden="1" customHeight="1">
      <c r="A11" s="334">
        <f>'Merytoryczna-TU WPIS DANE'!A12</f>
        <v>9</v>
      </c>
      <c r="B11" s="333" t="str">
        <f>'Merytoryczna-TU WPIS DANE'!B12</f>
        <v>RPO/00128/08/7.1</v>
      </c>
      <c r="C11" s="333" t="str">
        <f>'Merytoryczna-TU WPIS DANE'!C12</f>
        <v>376/08</v>
      </c>
      <c r="D11" s="333" t="str">
        <f>'Merytoryczna-TU WPIS DANE'!D12</f>
        <v>Gmina Czosnów</v>
      </c>
      <c r="E11" s="333" t="str">
        <f>'Merytoryczna-TU WPIS DANE'!E12</f>
        <v>Modernizacja Ośrodka Zdrowia w Cząstkowie Mazowieckim</v>
      </c>
      <c r="F11" s="227" t="str">
        <f>'Merytoryczna-TU WPIS DANE'!F12</f>
        <v>76</v>
      </c>
      <c r="G11" s="239">
        <f>'Merytoryczna-TU WPIS DANE'!G12</f>
        <v>582599.51</v>
      </c>
      <c r="H11" s="239">
        <f>'Merytoryczna-TU WPIS DANE'!I12</f>
        <v>407819.66</v>
      </c>
      <c r="I11" s="228">
        <f>IF('Merytoryczna-TU WPIS DANE'!Q12="tak",'Merytoryczna-TU WPIS DANE'!AJ12,'Merytoryczna-TU WPIS DANE'!R12)</f>
        <v>33.5</v>
      </c>
      <c r="J11" s="229">
        <f>IF(Strategiczna!L11="tak",Strategiczna!W11,Strategiczna!M11)</f>
        <v>11.5</v>
      </c>
      <c r="K11" s="230">
        <f t="shared" si="0"/>
        <v>45</v>
      </c>
      <c r="L11" s="230">
        <f>'Merytoryczna-TU WPIS DANE'!O12+Strategiczna!J11</f>
        <v>95</v>
      </c>
      <c r="M11" s="231">
        <f t="shared" si="1"/>
        <v>0.47368421052631576</v>
      </c>
      <c r="N11" s="110">
        <v>36</v>
      </c>
      <c r="O11" s="110">
        <v>28</v>
      </c>
      <c r="P11" s="110">
        <v>64</v>
      </c>
      <c r="Q11" s="110">
        <v>85</v>
      </c>
      <c r="R11" s="111">
        <v>0.75</v>
      </c>
    </row>
    <row r="12" spans="1:20" ht="62.25" hidden="1" customHeight="1">
      <c r="A12" s="334">
        <f>'Merytoryczna-TU WPIS DANE'!A13</f>
        <v>10</v>
      </c>
      <c r="B12" s="333" t="str">
        <f>'Merytoryczna-TU WPIS DANE'!B13</f>
        <v>RPO/01123/08/7.1</v>
      </c>
      <c r="C12" s="333" t="str">
        <f>'Merytoryczna-TU WPIS DANE'!C13</f>
        <v>1360/08</v>
      </c>
      <c r="D12" s="333" t="str">
        <f>'Merytoryczna-TU WPIS DANE'!D13</f>
        <v>Gmina Dębe Wielkie</v>
      </c>
      <c r="E12" s="333" t="str">
        <f>'Merytoryczna-TU WPIS DANE'!E13</f>
        <v>Poprawa jakości i dostępności do systemu opieki zdrowotnej Gminy Dębe Wielkie poprzez budowę budynku na potrzeby Samodzielnego Publicznego Zakładu Opieki Zdrowotnej</v>
      </c>
      <c r="F12" s="227" t="str">
        <f>'Merytoryczna-TU WPIS DANE'!F13</f>
        <v>76</v>
      </c>
      <c r="G12" s="239">
        <f>'Merytoryczna-TU WPIS DANE'!G13</f>
        <v>2112535.0699999998</v>
      </c>
      <c r="H12" s="239">
        <f>'Merytoryczna-TU WPIS DANE'!I13</f>
        <v>1795654.8</v>
      </c>
      <c r="I12" s="228">
        <f>IF('Merytoryczna-TU WPIS DANE'!Q13="tak",'Merytoryczna-TU WPIS DANE'!AJ13,'Merytoryczna-TU WPIS DANE'!R13)</f>
        <v>59.5</v>
      </c>
      <c r="J12" s="229">
        <f>IF(Strategiczna!L12="tak",Strategiczna!W12,Strategiczna!M12)</f>
        <v>14</v>
      </c>
      <c r="K12" s="230">
        <f t="shared" si="0"/>
        <v>73.5</v>
      </c>
      <c r="L12" s="230">
        <f>'Merytoryczna-TU WPIS DANE'!O13+Strategiczna!J12</f>
        <v>95</v>
      </c>
      <c r="M12" s="231">
        <f t="shared" si="1"/>
        <v>0.77368421052631575</v>
      </c>
      <c r="N12" s="110">
        <v>24.5</v>
      </c>
      <c r="O12" s="110">
        <v>21</v>
      </c>
      <c r="P12" s="110">
        <v>45.5</v>
      </c>
      <c r="Q12" s="110">
        <v>85</v>
      </c>
      <c r="R12" s="111">
        <v>0.54</v>
      </c>
    </row>
    <row r="13" spans="1:20" s="116" customFormat="1" ht="36" hidden="1" customHeight="1">
      <c r="A13" s="334">
        <f>'Merytoryczna-TU WPIS DANE'!A14</f>
        <v>11</v>
      </c>
      <c r="B13" s="333" t="str">
        <f>'Merytoryczna-TU WPIS DANE'!B14</f>
        <v>RPO/00627/08/7.1</v>
      </c>
      <c r="C13" s="333" t="str">
        <f>'Merytoryczna-TU WPIS DANE'!C14</f>
        <v>1136/08</v>
      </c>
      <c r="D13" s="333" t="str">
        <f>'Merytoryczna-TU WPIS DANE'!D14</f>
        <v>Gmina Dobre</v>
      </c>
      <c r="E13" s="333" t="str">
        <f>'Merytoryczna-TU WPIS DANE'!E14</f>
        <v>Modernizacja (remont) istniejącego budynku Przychodni SPZOZ w Dobrem</v>
      </c>
      <c r="F13" s="227" t="str">
        <f>'Merytoryczna-TU WPIS DANE'!F14</f>
        <v>76</v>
      </c>
      <c r="G13" s="239">
        <f>'Merytoryczna-TU WPIS DANE'!G14</f>
        <v>600000</v>
      </c>
      <c r="H13" s="239">
        <f>'Merytoryczna-TU WPIS DANE'!I14</f>
        <v>510000</v>
      </c>
      <c r="I13" s="228">
        <f>IF('Merytoryczna-TU WPIS DANE'!Q14="tak",'Merytoryczna-TU WPIS DANE'!AJ14,'Merytoryczna-TU WPIS DANE'!R14)</f>
        <v>42</v>
      </c>
      <c r="J13" s="229">
        <f>IF(Strategiczna!L13="tak",Strategiczna!W13,Strategiczna!M13)</f>
        <v>17</v>
      </c>
      <c r="K13" s="230">
        <f t="shared" si="0"/>
        <v>59</v>
      </c>
      <c r="L13" s="230">
        <f>'Merytoryczna-TU WPIS DANE'!O14+Strategiczna!J13</f>
        <v>95</v>
      </c>
      <c r="M13" s="231">
        <f t="shared" si="1"/>
        <v>0.62105263157894741</v>
      </c>
      <c r="N13" s="114">
        <v>18</v>
      </c>
      <c r="O13" s="114">
        <v>30</v>
      </c>
      <c r="P13" s="114">
        <v>48</v>
      </c>
      <c r="Q13" s="114">
        <v>85</v>
      </c>
      <c r="R13" s="115">
        <v>0.56000000000000005</v>
      </c>
      <c r="S13" s="115"/>
    </row>
    <row r="14" spans="1:20" ht="30.75" hidden="1" customHeight="1">
      <c r="A14" s="334">
        <f>'Merytoryczna-TU WPIS DANE'!A15</f>
        <v>12</v>
      </c>
      <c r="B14" s="333" t="str">
        <f>'Merytoryczna-TU WPIS DANE'!B15</f>
        <v>RPO/01307/08/7.1</v>
      </c>
      <c r="C14" s="333" t="str">
        <f>'Merytoryczna-TU WPIS DANE'!C15</f>
        <v>2073/08</v>
      </c>
      <c r="D14" s="333" t="str">
        <f>'Merytoryczna-TU WPIS DANE'!D15</f>
        <v>Gmina Górzno</v>
      </c>
      <c r="E14" s="333" t="str">
        <f>'Merytoryczna-TU WPIS DANE'!E15</f>
        <v>Rozbudowa budynku Samodzielnego Zakładu Opieki Zdrowotnej w Górznie.</v>
      </c>
      <c r="F14" s="227" t="str">
        <f>'Merytoryczna-TU WPIS DANE'!F15</f>
        <v>76</v>
      </c>
      <c r="G14" s="239">
        <f>'Merytoryczna-TU WPIS DANE'!G15</f>
        <v>550000.01</v>
      </c>
      <c r="H14" s="239">
        <f>'Merytoryczna-TU WPIS DANE'!I15</f>
        <v>437750.01</v>
      </c>
      <c r="I14" s="228">
        <f>IF('Merytoryczna-TU WPIS DANE'!Q15="tak",'Merytoryczna-TU WPIS DANE'!AJ15,'Merytoryczna-TU WPIS DANE'!R15)</f>
        <v>51</v>
      </c>
      <c r="J14" s="229">
        <f>IF(Strategiczna!L14="tak",Strategiczna!W14,Strategiczna!M14)</f>
        <v>12.5</v>
      </c>
      <c r="K14" s="230">
        <f t="shared" si="0"/>
        <v>63.5</v>
      </c>
      <c r="L14" s="230">
        <f>'Merytoryczna-TU WPIS DANE'!O15+Strategiczna!J14</f>
        <v>95</v>
      </c>
      <c r="M14" s="231">
        <f t="shared" si="1"/>
        <v>0.66842105263157892</v>
      </c>
      <c r="N14" s="110">
        <v>46.5</v>
      </c>
      <c r="O14" s="110">
        <v>33</v>
      </c>
      <c r="P14" s="110">
        <v>79.5</v>
      </c>
      <c r="Q14" s="110">
        <v>85</v>
      </c>
      <c r="R14" s="111">
        <v>0.94</v>
      </c>
    </row>
    <row r="15" spans="1:20" ht="31.5" hidden="1" customHeight="1">
      <c r="A15" s="334">
        <f>'Merytoryczna-TU WPIS DANE'!A16</f>
        <v>13</v>
      </c>
      <c r="B15" s="333" t="str">
        <f>'Merytoryczna-TU WPIS DANE'!B16</f>
        <v>RPO/00603/08/7.1</v>
      </c>
      <c r="C15" s="333" t="str">
        <f>'Merytoryczna-TU WPIS DANE'!C16</f>
        <v>893/08</v>
      </c>
      <c r="D15" s="333" t="str">
        <f>'Merytoryczna-TU WPIS DANE'!D16</f>
        <v>Gmina Grębków</v>
      </c>
      <c r="E15" s="333" t="str">
        <f>'Merytoryczna-TU WPIS DANE'!E16</f>
        <v>Remont budynku Ośrodka Zdrowia w Grębkowie</v>
      </c>
      <c r="F15" s="227" t="str">
        <f>'Merytoryczna-TU WPIS DANE'!F16</f>
        <v>76</v>
      </c>
      <c r="G15" s="239">
        <f>'Merytoryczna-TU WPIS DANE'!G16</f>
        <v>531923.55000000005</v>
      </c>
      <c r="H15" s="239">
        <f>'Merytoryczna-TU WPIS DANE'!I16</f>
        <v>452135</v>
      </c>
      <c r="I15" s="228">
        <f>IF('Merytoryczna-TU WPIS DANE'!Q16="tak",'Merytoryczna-TU WPIS DANE'!AJ16,'Merytoryczna-TU WPIS DANE'!R16)</f>
        <v>25</v>
      </c>
      <c r="J15" s="229">
        <f>IF(Strategiczna!L15="tak",Strategiczna!W15,Strategiczna!M15)</f>
        <v>3</v>
      </c>
      <c r="K15" s="230">
        <f t="shared" si="0"/>
        <v>28</v>
      </c>
      <c r="L15" s="230">
        <f>'Merytoryczna-TU WPIS DANE'!O16+Strategiczna!J15</f>
        <v>95</v>
      </c>
      <c r="M15" s="231">
        <f t="shared" si="1"/>
        <v>0.29473684210526313</v>
      </c>
      <c r="N15" s="110">
        <v>33.5</v>
      </c>
      <c r="O15" s="110">
        <v>24</v>
      </c>
      <c r="P15" s="110">
        <v>57.5</v>
      </c>
      <c r="Q15" s="110">
        <v>85</v>
      </c>
      <c r="R15" s="111">
        <v>0.68</v>
      </c>
    </row>
    <row r="16" spans="1:20" ht="33" hidden="1" customHeight="1">
      <c r="A16" s="334">
        <f>'Merytoryczna-TU WPIS DANE'!A17</f>
        <v>14</v>
      </c>
      <c r="B16" s="333" t="str">
        <f>'Merytoryczna-TU WPIS DANE'!B17</f>
        <v>RPO/00293/08/7.1</v>
      </c>
      <c r="C16" s="333" t="str">
        <f>'Merytoryczna-TU WPIS DANE'!C17</f>
        <v>628/08</v>
      </c>
      <c r="D16" s="333" t="str">
        <f>'Merytoryczna-TU WPIS DANE'!D17</f>
        <v>Gmina Karniewo</v>
      </c>
      <c r="E16" s="333" t="str">
        <f>'Merytoryczna-TU WPIS DANE'!E17</f>
        <v>Modernizacja budynku ośrodka zdrowia w Karniewie</v>
      </c>
      <c r="F16" s="227" t="str">
        <f>'Merytoryczna-TU WPIS DANE'!F17</f>
        <v>76</v>
      </c>
      <c r="G16" s="239">
        <f>'Merytoryczna-TU WPIS DANE'!G17</f>
        <v>616046.71</v>
      </c>
      <c r="H16" s="239">
        <f>'Merytoryczna-TU WPIS DANE'!I17</f>
        <v>427844.43</v>
      </c>
      <c r="I16" s="228">
        <f>IF('Merytoryczna-TU WPIS DANE'!Q17="tak",'Merytoryczna-TU WPIS DANE'!AJ17,'Merytoryczna-TU WPIS DANE'!R17)</f>
        <v>55</v>
      </c>
      <c r="J16" s="229">
        <f>IF(Strategiczna!L16="tak",Strategiczna!W16,Strategiczna!M16)</f>
        <v>13.5</v>
      </c>
      <c r="K16" s="230">
        <f t="shared" si="0"/>
        <v>68.5</v>
      </c>
      <c r="L16" s="230">
        <f>'Merytoryczna-TU WPIS DANE'!O17+Strategiczna!J16</f>
        <v>95</v>
      </c>
      <c r="M16" s="231">
        <f t="shared" si="1"/>
        <v>0.72105263157894739</v>
      </c>
      <c r="N16" s="110">
        <v>38</v>
      </c>
      <c r="O16" s="110">
        <v>38</v>
      </c>
      <c r="P16" s="110">
        <v>65</v>
      </c>
      <c r="Q16" s="110">
        <v>85</v>
      </c>
      <c r="R16" s="111">
        <v>0.76</v>
      </c>
    </row>
    <row r="17" spans="1:19" s="100" customFormat="1" ht="22.5" hidden="1" customHeight="1">
      <c r="A17" s="334">
        <f>'Merytoryczna-TU WPIS DANE'!A18</f>
        <v>15</v>
      </c>
      <c r="B17" s="333" t="str">
        <f>'Merytoryczna-TU WPIS DANE'!B18</f>
        <v>RPO/00759/08/7.1</v>
      </c>
      <c r="C17" s="333" t="str">
        <f>'Merytoryczna-TU WPIS DANE'!C18</f>
        <v>1280/08</v>
      </c>
      <c r="D17" s="333" t="str">
        <f>'Merytoryczna-TU WPIS DANE'!D18</f>
        <v>Gmina Krzynowłoga Mała</v>
      </c>
      <c r="E17" s="333" t="str">
        <f>'Merytoryczna-TU WPIS DANE'!E18</f>
        <v>Modernizacja budynku Gminnego Ośrodka Zdrowia w Krzynowłodze Małej</v>
      </c>
      <c r="F17" s="227" t="str">
        <f>'Merytoryczna-TU WPIS DANE'!F18</f>
        <v>76</v>
      </c>
      <c r="G17" s="239">
        <f>'Merytoryczna-TU WPIS DANE'!G18</f>
        <v>1041231.79</v>
      </c>
      <c r="H17" s="239">
        <f>'Merytoryczna-TU WPIS DANE'!I18</f>
        <v>885047.01</v>
      </c>
      <c r="I17" s="228">
        <f>IF('Merytoryczna-TU WPIS DANE'!Q18="tak",'Merytoryczna-TU WPIS DANE'!AJ18,'Merytoryczna-TU WPIS DANE'!R18)</f>
        <v>60</v>
      </c>
      <c r="J17" s="229">
        <f>IF(Strategiczna!L17="tak",Strategiczna!W17,Strategiczna!M17)</f>
        <v>20.5</v>
      </c>
      <c r="K17" s="230">
        <f t="shared" si="0"/>
        <v>80.5</v>
      </c>
      <c r="L17" s="230">
        <f>'Merytoryczna-TU WPIS DANE'!O18+Strategiczna!J17</f>
        <v>95</v>
      </c>
      <c r="M17" s="231">
        <f t="shared" si="1"/>
        <v>0.84736842105263155</v>
      </c>
      <c r="N17" s="117">
        <v>33.5</v>
      </c>
      <c r="O17" s="117">
        <v>21.5</v>
      </c>
      <c r="P17" s="117">
        <v>55</v>
      </c>
      <c r="Q17" s="117">
        <v>85</v>
      </c>
      <c r="R17" s="118">
        <v>0.65</v>
      </c>
      <c r="S17" s="118"/>
    </row>
    <row r="18" spans="1:19" s="100" customFormat="1" ht="24" hidden="1" customHeight="1">
      <c r="A18" s="334">
        <f>'Merytoryczna-TU WPIS DANE'!A19</f>
        <v>16</v>
      </c>
      <c r="B18" s="333" t="str">
        <f>'Merytoryczna-TU WPIS DANE'!B19</f>
        <v>RPO/00588/08/7.1</v>
      </c>
      <c r="C18" s="333" t="str">
        <f>'Merytoryczna-TU WPIS DANE'!C19</f>
        <v>1006/08</v>
      </c>
      <c r="D18" s="333" t="str">
        <f>'Merytoryczna-TU WPIS DANE'!D19</f>
        <v>Gmina Jedlińsk</v>
      </c>
      <c r="E18" s="333" t="str">
        <f>'Merytoryczna-TU WPIS DANE'!E19</f>
        <v>Budowa Ośrodka Zdrowia we Wsoli</v>
      </c>
      <c r="F18" s="227" t="str">
        <f>'Merytoryczna-TU WPIS DANE'!F19</f>
        <v>76</v>
      </c>
      <c r="G18" s="239">
        <f>'Merytoryczna-TU WPIS DANE'!G19</f>
        <v>2028104.97</v>
      </c>
      <c r="H18" s="239">
        <f>'Merytoryczna-TU WPIS DANE'!I19</f>
        <v>1622483.97</v>
      </c>
      <c r="I18" s="228">
        <f>IF('Merytoryczna-TU WPIS DANE'!Q19="tak",'Merytoryczna-TU WPIS DANE'!AJ19,'Merytoryczna-TU WPIS DANE'!R19)</f>
        <v>58.5</v>
      </c>
      <c r="J18" s="229">
        <f>IF(Strategiczna!L18="tak",Strategiczna!W18,Strategiczna!M18)</f>
        <v>22.5</v>
      </c>
      <c r="K18" s="230">
        <f t="shared" si="0"/>
        <v>81</v>
      </c>
      <c r="L18" s="230">
        <f>'Merytoryczna-TU WPIS DANE'!O19+Strategiczna!J18</f>
        <v>95</v>
      </c>
      <c r="M18" s="231">
        <f t="shared" si="1"/>
        <v>0.85263157894736841</v>
      </c>
      <c r="N18" s="117">
        <v>33.5</v>
      </c>
      <c r="O18" s="117">
        <v>21.5</v>
      </c>
      <c r="P18" s="117">
        <v>55</v>
      </c>
      <c r="Q18" s="117">
        <v>85</v>
      </c>
      <c r="R18" s="118">
        <v>0.65</v>
      </c>
      <c r="S18" s="118"/>
    </row>
    <row r="19" spans="1:19" ht="15" hidden="1" customHeight="1">
      <c r="A19" s="334">
        <f>'Merytoryczna-TU WPIS DANE'!A20</f>
        <v>17</v>
      </c>
      <c r="B19" s="333" t="str">
        <f>'Merytoryczna-TU WPIS DANE'!B20</f>
        <v>RPO/00414/08/7.1</v>
      </c>
      <c r="C19" s="333" t="str">
        <f>'Merytoryczna-TU WPIS DANE'!C20</f>
        <v>632/08</v>
      </c>
      <c r="D19" s="333" t="str">
        <f>'Merytoryczna-TU WPIS DANE'!D20</f>
        <v>Gmina Krasne</v>
      </c>
      <c r="E19" s="333" t="str">
        <f>'Merytoryczna-TU WPIS DANE'!E20</f>
        <v>Modernizacja budynku NZOZ w Krasnem</v>
      </c>
      <c r="F19" s="227" t="str">
        <f>'Merytoryczna-TU WPIS DANE'!F20</f>
        <v>76</v>
      </c>
      <c r="G19" s="239">
        <f>'Merytoryczna-TU WPIS DANE'!G20</f>
        <v>1554519.67</v>
      </c>
      <c r="H19" s="239">
        <f>'Merytoryczna-TU WPIS DANE'!I20</f>
        <v>1048835.96</v>
      </c>
      <c r="I19" s="228">
        <f>IF('Merytoryczna-TU WPIS DANE'!Q20="tak",'Merytoryczna-TU WPIS DANE'!AJ20,'Merytoryczna-TU WPIS DANE'!R20)</f>
        <v>50.5</v>
      </c>
      <c r="J19" s="229">
        <f>IF(Strategiczna!L19="tak",Strategiczna!W19,Strategiczna!M19)</f>
        <v>20</v>
      </c>
      <c r="K19" s="230">
        <f t="shared" si="0"/>
        <v>70.5</v>
      </c>
      <c r="L19" s="230">
        <f>'Merytoryczna-TU WPIS DANE'!O20+Strategiczna!J19</f>
        <v>95</v>
      </c>
      <c r="M19" s="231">
        <f t="shared" si="1"/>
        <v>0.74210526315789471</v>
      </c>
      <c r="N19" s="110">
        <v>39</v>
      </c>
      <c r="O19" s="110">
        <v>20.5</v>
      </c>
      <c r="P19" s="110">
        <v>59.5</v>
      </c>
      <c r="Q19" s="110">
        <v>85</v>
      </c>
      <c r="R19" s="111">
        <v>0.7</v>
      </c>
    </row>
    <row r="20" spans="1:19" ht="47.25" hidden="1" customHeight="1">
      <c r="A20" s="334">
        <f>'Merytoryczna-TU WPIS DANE'!A21</f>
        <v>18</v>
      </c>
      <c r="B20" s="333" t="str">
        <f>'Merytoryczna-TU WPIS DANE'!B21</f>
        <v>RPO/01070/08/7.1</v>
      </c>
      <c r="C20" s="333" t="str">
        <f>'Merytoryczna-TU WPIS DANE'!C21</f>
        <v>1504/08</v>
      </c>
      <c r="D20" s="333" t="str">
        <f>'Merytoryczna-TU WPIS DANE'!D21</f>
        <v>Gmina Lipowiec Kościelny</v>
      </c>
      <c r="E20" s="333" t="str">
        <f>'Merytoryczna-TU WPIS DANE'!E21</f>
        <v xml:space="preserve">Rozbudowa budynku Ośrodka Zdrowia w Lipowcu Kościelnym o gabinet stomatologiczny </v>
      </c>
      <c r="F20" s="227" t="str">
        <f>'Merytoryczna-TU WPIS DANE'!F21</f>
        <v>76</v>
      </c>
      <c r="G20" s="239">
        <f>'Merytoryczna-TU WPIS DANE'!G21</f>
        <v>313956.90000000002</v>
      </c>
      <c r="H20" s="239">
        <f>'Merytoryczna-TU WPIS DANE'!I21</f>
        <v>186427.61</v>
      </c>
      <c r="I20" s="228">
        <f>IF('Merytoryczna-TU WPIS DANE'!Q21="tak",'Merytoryczna-TU WPIS DANE'!AJ21,'Merytoryczna-TU WPIS DANE'!R21)</f>
        <v>53</v>
      </c>
      <c r="J20" s="229">
        <f>IF(Strategiczna!L20="tak",Strategiczna!W20,Strategiczna!M20)</f>
        <v>12.5</v>
      </c>
      <c r="K20" s="230">
        <f t="shared" si="0"/>
        <v>65.5</v>
      </c>
      <c r="L20" s="230">
        <f>'Merytoryczna-TU WPIS DANE'!O21+Strategiczna!J20</f>
        <v>95</v>
      </c>
      <c r="M20" s="231">
        <f t="shared" si="1"/>
        <v>0.68947368421052635</v>
      </c>
    </row>
    <row r="21" spans="1:19" ht="64.5" hidden="1" customHeight="1">
      <c r="A21" s="334">
        <f>'Merytoryczna-TU WPIS DANE'!A22</f>
        <v>19</v>
      </c>
      <c r="B21" s="333" t="str">
        <f>'Merytoryczna-TU WPIS DANE'!B22</f>
        <v xml:space="preserve">RPO/01246/08/7.1 </v>
      </c>
      <c r="C21" s="333" t="str">
        <f>'Merytoryczna-TU WPIS DANE'!C22</f>
        <v>1856/08</v>
      </c>
      <c r="D21" s="333" t="str">
        <f>'Merytoryczna-TU WPIS DANE'!D22</f>
        <v>Gmina Jabłonna</v>
      </c>
      <c r="E21" s="333" t="str">
        <f>'Merytoryczna-TU WPIS DANE'!E22</f>
        <v xml:space="preserve">Adaptacja Publicznego Zakładu Opieki Zdrowotnej w Jabłonnie do wymogów Rozporządzenia Ministra Zdrowia 
z dnia 10 listopada 2006 r. 
</v>
      </c>
      <c r="F21" s="227" t="str">
        <f>'Merytoryczna-TU WPIS DANE'!F22</f>
        <v>76</v>
      </c>
      <c r="G21" s="239">
        <f>'Merytoryczna-TU WPIS DANE'!G22</f>
        <v>262007.03</v>
      </c>
      <c r="H21" s="239">
        <f>'Merytoryczna-TU WPIS DANE'!I22</f>
        <v>173830.98</v>
      </c>
      <c r="I21" s="228">
        <f>IF('Merytoryczna-TU WPIS DANE'!Q22="tak",'Merytoryczna-TU WPIS DANE'!AJ22,'Merytoryczna-TU WPIS DANE'!R22)</f>
        <v>45</v>
      </c>
      <c r="J21" s="229">
        <f>IF(Strategiczna!L21="tak",Strategiczna!W21,Strategiczna!M21)</f>
        <v>16.5</v>
      </c>
      <c r="K21" s="230">
        <f t="shared" si="0"/>
        <v>61.5</v>
      </c>
      <c r="L21" s="230">
        <f>'Merytoryczna-TU WPIS DANE'!O22+Strategiczna!J21</f>
        <v>95</v>
      </c>
      <c r="M21" s="231">
        <f t="shared" si="1"/>
        <v>0.64736842105263159</v>
      </c>
    </row>
    <row r="22" spans="1:19" ht="92.25" hidden="1" customHeight="1">
      <c r="A22" s="334">
        <f>'Merytoryczna-TU WPIS DANE'!A23</f>
        <v>20</v>
      </c>
      <c r="B22" s="333" t="str">
        <f>'Merytoryczna-TU WPIS DANE'!B23</f>
        <v>RPO/01209/08/7.1</v>
      </c>
      <c r="C22" s="333" t="str">
        <f>'Merytoryczna-TU WPIS DANE'!C23</f>
        <v>1509/08</v>
      </c>
      <c r="D22" s="333" t="str">
        <f>'Merytoryczna-TU WPIS DANE'!D23</f>
        <v>Gmina Iłża</v>
      </c>
      <c r="E22" s="333" t="str">
        <f>'Merytoryczna-TU WPIS DANE'!E23</f>
        <v>Przebudowa i dostosowanie siedziby Samodzielnego Publicznego Zakładu Podstawowej Opieki Zdrowotnej w Iłży przy ul. Bodzentyńskiej 17, zgodnie z Rozporządzeniem Ministra Zdrowia z dnia 10 listopada 2006 r. z późniejszymi zmianami.</v>
      </c>
      <c r="F22" s="227" t="str">
        <f>'Merytoryczna-TU WPIS DANE'!F23</f>
        <v>76</v>
      </c>
      <c r="G22" s="239">
        <f>'Merytoryczna-TU WPIS DANE'!G23</f>
        <v>383517.53</v>
      </c>
      <c r="H22" s="239">
        <f>'Merytoryczna-TU WPIS DANE'!I23</f>
        <v>325989.90000000002</v>
      </c>
      <c r="I22" s="228">
        <f>IF('Merytoryczna-TU WPIS DANE'!Q23="tak",'Merytoryczna-TU WPIS DANE'!AJ23,'Merytoryczna-TU WPIS DANE'!R23)</f>
        <v>56.5</v>
      </c>
      <c r="J22" s="229">
        <f>IF(Strategiczna!L22="tak",Strategiczna!W22,Strategiczna!M22)</f>
        <v>17</v>
      </c>
      <c r="K22" s="230">
        <f t="shared" si="0"/>
        <v>73.5</v>
      </c>
      <c r="L22" s="230">
        <f>'Merytoryczna-TU WPIS DANE'!O23+Strategiczna!J22</f>
        <v>95</v>
      </c>
      <c r="M22" s="231">
        <f t="shared" si="1"/>
        <v>0.77368421052631575</v>
      </c>
    </row>
    <row r="23" spans="1:19" ht="33.75" hidden="1" customHeight="1">
      <c r="A23" s="334">
        <f>'Merytoryczna-TU WPIS DANE'!A24</f>
        <v>21</v>
      </c>
      <c r="B23" s="333" t="str">
        <f>'Merytoryczna-TU WPIS DANE'!B24</f>
        <v>RPO/01399/08/7.1</v>
      </c>
      <c r="C23" s="333" t="str">
        <f>'Merytoryczna-TU WPIS DANE'!C24</f>
        <v>1936/08</v>
      </c>
      <c r="D23" s="333" t="str">
        <f>'Merytoryczna-TU WPIS DANE'!D24</f>
        <v>Gmina Jednorożec</v>
      </c>
      <c r="E23" s="333" t="str">
        <f>'Merytoryczna-TU WPIS DANE'!E24</f>
        <v xml:space="preserve">Poprawa warunków w zakresie ochrony zdrowia mieszkańców gminy Jednorożec i części gmin Baranowo i Chorzele.   </v>
      </c>
      <c r="F23" s="227" t="str">
        <f>'Merytoryczna-TU WPIS DANE'!F24</f>
        <v>76</v>
      </c>
      <c r="G23" s="239">
        <f>'Merytoryczna-TU WPIS DANE'!G24</f>
        <v>1807338.5</v>
      </c>
      <c r="H23" s="239">
        <f>'Merytoryczna-TU WPIS DANE'!I24</f>
        <v>1178954.6599999999</v>
      </c>
      <c r="I23" s="228">
        <f>IF('Merytoryczna-TU WPIS DANE'!Q24="tak",'Merytoryczna-TU WPIS DANE'!AJ24,'Merytoryczna-TU WPIS DANE'!R24)</f>
        <v>60</v>
      </c>
      <c r="J23" s="229">
        <f>IF(Strategiczna!L23="tak",Strategiczna!W23,Strategiczna!M23)</f>
        <v>22.5</v>
      </c>
      <c r="K23" s="230">
        <f t="shared" si="0"/>
        <v>82.5</v>
      </c>
      <c r="L23" s="230">
        <f>'Merytoryczna-TU WPIS DANE'!O24+Strategiczna!J23</f>
        <v>95</v>
      </c>
      <c r="M23" s="231">
        <f t="shared" si="1"/>
        <v>0.86842105263157898</v>
      </c>
    </row>
    <row r="24" spans="1:19" ht="33.75" hidden="1" customHeight="1">
      <c r="A24" s="334">
        <f>'Merytoryczna-TU WPIS DANE'!A25</f>
        <v>22</v>
      </c>
      <c r="B24" s="333" t="str">
        <f>'Merytoryczna-TU WPIS DANE'!B25</f>
        <v>RPO/00656/08/7.1</v>
      </c>
      <c r="C24" s="333" t="str">
        <f>'Merytoryczna-TU WPIS DANE'!C25</f>
        <v>1123/08</v>
      </c>
      <c r="D24" s="333" t="str">
        <f>'Merytoryczna-TU WPIS DANE'!D25</f>
        <v>Gmina Magnuszew</v>
      </c>
      <c r="E24" s="333" t="str">
        <f>'Merytoryczna-TU WPIS DANE'!E25</f>
        <v>Rozbudowa budynku Ośrodka Zdrowia w Magnuszewie</v>
      </c>
      <c r="F24" s="227" t="str">
        <f>'Merytoryczna-TU WPIS DANE'!F25</f>
        <v>76</v>
      </c>
      <c r="G24" s="239">
        <f>'Merytoryczna-TU WPIS DANE'!G25</f>
        <v>1901082.01</v>
      </c>
      <c r="H24" s="239">
        <f>'Merytoryczna-TU WPIS DANE'!I25</f>
        <v>1015520.6</v>
      </c>
      <c r="I24" s="228">
        <f>IF('Merytoryczna-TU WPIS DANE'!Q25="tak",'Merytoryczna-TU WPIS DANE'!AJ25,'Merytoryczna-TU WPIS DANE'!R25)</f>
        <v>49.5</v>
      </c>
      <c r="J24" s="229">
        <f>IF(Strategiczna!L24="tak",Strategiczna!W24,Strategiczna!M24)</f>
        <v>11</v>
      </c>
      <c r="K24" s="230">
        <f t="shared" si="0"/>
        <v>60.5</v>
      </c>
      <c r="L24" s="230">
        <f>'Merytoryczna-TU WPIS DANE'!O25+Strategiczna!J24</f>
        <v>95</v>
      </c>
      <c r="M24" s="231">
        <f t="shared" si="1"/>
        <v>0.63684210526315788</v>
      </c>
    </row>
    <row r="25" spans="1:19" ht="39" hidden="1" customHeight="1">
      <c r="A25" s="334">
        <f>'Merytoryczna-TU WPIS DANE'!A26</f>
        <v>23</v>
      </c>
      <c r="B25" s="333" t="str">
        <f>'Merytoryczna-TU WPIS DANE'!B26</f>
        <v>RPO/00644/08/7.1</v>
      </c>
      <c r="C25" s="333" t="str">
        <f>'Merytoryczna-TU WPIS DANE'!C26</f>
        <v>1149/08</v>
      </c>
      <c r="D25" s="333" t="str">
        <f>'Merytoryczna-TU WPIS DANE'!D26</f>
        <v>Gmina Mszczonów</v>
      </c>
      <c r="E25" s="333" t="str">
        <f>'Merytoryczna-TU WPIS DANE'!E26</f>
        <v>Modernizacja budynku ośrodka zdrowia w Osuchowie w gminie Mszczonów</v>
      </c>
      <c r="F25" s="227" t="str">
        <f>'Merytoryczna-TU WPIS DANE'!F26</f>
        <v>76</v>
      </c>
      <c r="G25" s="239">
        <f>'Merytoryczna-TU WPIS DANE'!G26</f>
        <v>833709.13</v>
      </c>
      <c r="H25" s="239">
        <f>'Merytoryczna-TU WPIS DANE'!I26</f>
        <v>590615.04000000004</v>
      </c>
      <c r="I25" s="228">
        <f>IF('Merytoryczna-TU WPIS DANE'!Q26="tak",'Merytoryczna-TU WPIS DANE'!AJ26,'Merytoryczna-TU WPIS DANE'!R26)</f>
        <v>41.5</v>
      </c>
      <c r="J25" s="229">
        <f>IF(Strategiczna!L25="tak",Strategiczna!W25,Strategiczna!M25)</f>
        <v>25.5</v>
      </c>
      <c r="K25" s="230">
        <f t="shared" si="0"/>
        <v>67</v>
      </c>
      <c r="L25" s="230">
        <f>'Merytoryczna-TU WPIS DANE'!O26+Strategiczna!J25</f>
        <v>95</v>
      </c>
      <c r="M25" s="231">
        <f t="shared" si="1"/>
        <v>0.70526315789473681</v>
      </c>
    </row>
    <row r="26" spans="1:19" ht="45" hidden="1" customHeight="1">
      <c r="A26" s="334">
        <f>'Merytoryczna-TU WPIS DANE'!A27</f>
        <v>24</v>
      </c>
      <c r="B26" s="333" t="str">
        <f>'Merytoryczna-TU WPIS DANE'!B27</f>
        <v>RPO/01192/08/7.1</v>
      </c>
      <c r="C26" s="333" t="str">
        <f>'Merytoryczna-TU WPIS DANE'!C27</f>
        <v>1991/08</v>
      </c>
      <c r="D26" s="333" t="str">
        <f>'Merytoryczna-TU WPIS DANE'!D27</f>
        <v>Gmina Nasielsk</v>
      </c>
      <c r="E26" s="333" t="str">
        <f>'Merytoryczna-TU WPIS DANE'!E27</f>
        <v>Modernizacja Ośrodka Zdrowia Pieścirogi w celu pełnego dostosowania do wymogów określonych w obowiązujących przepisach</v>
      </c>
      <c r="F26" s="227" t="str">
        <f>'Merytoryczna-TU WPIS DANE'!F27</f>
        <v>76</v>
      </c>
      <c r="G26" s="239">
        <f>'Merytoryczna-TU WPIS DANE'!G27</f>
        <v>255169.49</v>
      </c>
      <c r="H26" s="239">
        <f>'Merytoryczna-TU WPIS DANE'!I27</f>
        <v>216894.07</v>
      </c>
      <c r="I26" s="228">
        <f>IF('Merytoryczna-TU WPIS DANE'!Q27="tak",'Merytoryczna-TU WPIS DANE'!AJ27,'Merytoryczna-TU WPIS DANE'!R27)</f>
        <v>59</v>
      </c>
      <c r="J26" s="229">
        <f>IF(Strategiczna!L26="tak",Strategiczna!W26,Strategiczna!M26)</f>
        <v>16</v>
      </c>
      <c r="K26" s="230">
        <f t="shared" si="0"/>
        <v>75</v>
      </c>
      <c r="L26" s="230">
        <f>'Merytoryczna-TU WPIS DANE'!O27+Strategiczna!J26</f>
        <v>95</v>
      </c>
      <c r="M26" s="231">
        <f t="shared" si="1"/>
        <v>0.78947368421052633</v>
      </c>
    </row>
    <row r="27" spans="1:19" ht="22.5" hidden="1" customHeight="1">
      <c r="A27" s="334">
        <f>'Merytoryczna-TU WPIS DANE'!A28</f>
        <v>25</v>
      </c>
      <c r="B27" s="333" t="str">
        <f>'Merytoryczna-TU WPIS DANE'!B28</f>
        <v>RPO/00545/08/7.1</v>
      </c>
      <c r="C27" s="333" t="str">
        <f>'Merytoryczna-TU WPIS DANE'!C28</f>
        <v>793/08</v>
      </c>
      <c r="D27" s="333" t="str">
        <f>'Merytoryczna-TU WPIS DANE'!D28</f>
        <v>Gmina Przytyk</v>
      </c>
      <c r="E27" s="333" t="str">
        <f>'Merytoryczna-TU WPIS DANE'!E28</f>
        <v>Przebudowa Samodzielnego Publicznego Zakładu Opieki Zdrowotnej w Przytyku</v>
      </c>
      <c r="F27" s="227" t="str">
        <f>'Merytoryczna-TU WPIS DANE'!F28</f>
        <v>76</v>
      </c>
      <c r="G27" s="239">
        <f>'Merytoryczna-TU WPIS DANE'!G28</f>
        <v>383208.87</v>
      </c>
      <c r="H27" s="239">
        <f>'Merytoryczna-TU WPIS DANE'!I28</f>
        <v>325727.53000000003</v>
      </c>
      <c r="I27" s="228">
        <f>IF('Merytoryczna-TU WPIS DANE'!Q28="tak",'Merytoryczna-TU WPIS DANE'!AJ28,'Merytoryczna-TU WPIS DANE'!R28)</f>
        <v>57.5</v>
      </c>
      <c r="J27" s="229">
        <f>IF(Strategiczna!L27="tak",Strategiczna!W27,Strategiczna!M27)</f>
        <v>15.5</v>
      </c>
      <c r="K27" s="230">
        <f t="shared" si="0"/>
        <v>73</v>
      </c>
      <c r="L27" s="230">
        <f>'Merytoryczna-TU WPIS DANE'!O28+Strategiczna!J27</f>
        <v>95</v>
      </c>
      <c r="M27" s="231">
        <f t="shared" si="1"/>
        <v>0.76842105263157889</v>
      </c>
    </row>
    <row r="28" spans="1:19" ht="94.5" hidden="1" customHeight="1">
      <c r="A28" s="334">
        <f>'Merytoryczna-TU WPIS DANE'!A29</f>
        <v>26</v>
      </c>
      <c r="B28" s="333" t="str">
        <f>'Merytoryczna-TU WPIS DANE'!B29</f>
        <v>RPO/00604/08/7.1</v>
      </c>
      <c r="C28" s="333" t="str">
        <f>'Merytoryczna-TU WPIS DANE'!C29</f>
        <v>927/08</v>
      </c>
      <c r="D28" s="333" t="str">
        <f>'Merytoryczna-TU WPIS DANE'!D29</f>
        <v>Gmina Prażmów</v>
      </c>
      <c r="E28" s="333" t="str">
        <f>'Merytoryczna-TU WPIS DANE'!E29</f>
        <v>Pełne dostosowanie do obowiązujących standardów i przepisów prawa infrastruktury służącej ochronie zdrowia i życia gminy Prażmów - budowa nowego ośrodka zdrowia w Prażmowie i modernizacja ośrodka zdrowia w Uwielinach</v>
      </c>
      <c r="F28" s="227" t="str">
        <f>'Merytoryczna-TU WPIS DANE'!F29</f>
        <v>76</v>
      </c>
      <c r="G28" s="239">
        <f>'Merytoryczna-TU WPIS DANE'!G29</f>
        <v>3562352.65</v>
      </c>
      <c r="H28" s="239">
        <f>'Merytoryczna-TU WPIS DANE'!I29</f>
        <v>2169890.04</v>
      </c>
      <c r="I28" s="228">
        <f>IF('Merytoryczna-TU WPIS DANE'!Q29="tak",'Merytoryczna-TU WPIS DANE'!AJ29,'Merytoryczna-TU WPIS DANE'!R29)</f>
        <v>44</v>
      </c>
      <c r="J28" s="229">
        <f>IF(Strategiczna!L28="tak",Strategiczna!W28,Strategiczna!M28)</f>
        <v>16.5</v>
      </c>
      <c r="K28" s="230">
        <f t="shared" si="0"/>
        <v>60.5</v>
      </c>
      <c r="L28" s="230">
        <f>'Merytoryczna-TU WPIS DANE'!O29+Strategiczna!J28</f>
        <v>95</v>
      </c>
      <c r="M28" s="231">
        <f t="shared" si="1"/>
        <v>0.63684210526315788</v>
      </c>
    </row>
    <row r="29" spans="1:19" ht="22.5" hidden="1" customHeight="1">
      <c r="A29" s="334">
        <f>'Merytoryczna-TU WPIS DANE'!A30</f>
        <v>27</v>
      </c>
      <c r="B29" s="333" t="str">
        <f>'Merytoryczna-TU WPIS DANE'!B30</f>
        <v xml:space="preserve">RPO/00663/08/7.1 </v>
      </c>
      <c r="C29" s="333" t="str">
        <f>'Merytoryczna-TU WPIS DANE'!C30</f>
        <v>1120/08</v>
      </c>
      <c r="D29" s="333" t="str">
        <f>'Merytoryczna-TU WPIS DANE'!D30</f>
        <v>Gmina Raciąż</v>
      </c>
      <c r="E29" s="333" t="str">
        <f>'Merytoryczna-TU WPIS DANE'!E30</f>
        <v>Budowa budynku Ośrodka Zdrowia wraz z punktem aptecznym we wsi Gralewo</v>
      </c>
      <c r="F29" s="227" t="str">
        <f>'Merytoryczna-TU WPIS DANE'!F30</f>
        <v>76</v>
      </c>
      <c r="G29" s="239">
        <f>'Merytoryczna-TU WPIS DANE'!G30</f>
        <v>1021224.87</v>
      </c>
      <c r="H29" s="239">
        <f>'Merytoryczna-TU WPIS DANE'!I30</f>
        <v>618992.26</v>
      </c>
      <c r="I29" s="228">
        <f>IF('Merytoryczna-TU WPIS DANE'!Q30="tak",'Merytoryczna-TU WPIS DANE'!AJ30,'Merytoryczna-TU WPIS DANE'!R30)</f>
        <v>56</v>
      </c>
      <c r="J29" s="229">
        <f>IF(Strategiczna!L29="tak",Strategiczna!W29,Strategiczna!M29)</f>
        <v>22</v>
      </c>
      <c r="K29" s="230">
        <f t="shared" si="0"/>
        <v>78</v>
      </c>
      <c r="L29" s="230">
        <f>'Merytoryczna-TU WPIS DANE'!O30+Strategiczna!J29</f>
        <v>95</v>
      </c>
      <c r="M29" s="231">
        <f t="shared" si="1"/>
        <v>0.82105263157894737</v>
      </c>
    </row>
    <row r="30" spans="1:19" ht="38.25" hidden="1" customHeight="1">
      <c r="A30" s="334">
        <f>'Merytoryczna-TU WPIS DANE'!A31</f>
        <v>28</v>
      </c>
      <c r="B30" s="333" t="str">
        <f>'Merytoryczna-TU WPIS DANE'!B31</f>
        <v>RPO/00585/08/7.1</v>
      </c>
      <c r="C30" s="333" t="str">
        <f>'Merytoryczna-TU WPIS DANE'!C31</f>
        <v>969/09</v>
      </c>
      <c r="D30" s="333" t="str">
        <f>'Merytoryczna-TU WPIS DANE'!D31</f>
        <v>Gmina Obryte</v>
      </c>
      <c r="E30" s="333" t="str">
        <f>'Merytoryczna-TU WPIS DANE'!E31</f>
        <v>Remont budynku Ośrodka Zdrowia w Obrytem</v>
      </c>
      <c r="F30" s="227" t="str">
        <f>'Merytoryczna-TU WPIS DANE'!F31</f>
        <v>76</v>
      </c>
      <c r="G30" s="239">
        <f>'Merytoryczna-TU WPIS DANE'!G31</f>
        <v>450559.11</v>
      </c>
      <c r="H30" s="239">
        <f>'Merytoryczna-TU WPIS DANE'!I31</f>
        <v>153190.1</v>
      </c>
      <c r="I30" s="228">
        <f>IF('Merytoryczna-TU WPIS DANE'!Q31="tak",'Merytoryczna-TU WPIS DANE'!AJ31,'Merytoryczna-TU WPIS DANE'!R31)</f>
        <v>40.5</v>
      </c>
      <c r="J30" s="229">
        <f>IF(Strategiczna!L30="tak",Strategiczna!W30,Strategiczna!M30)</f>
        <v>16.5</v>
      </c>
      <c r="K30" s="230">
        <f t="shared" si="0"/>
        <v>57</v>
      </c>
      <c r="L30" s="230">
        <f>'Merytoryczna-TU WPIS DANE'!O31+Strategiczna!J30</f>
        <v>95</v>
      </c>
      <c r="M30" s="231">
        <f t="shared" si="1"/>
        <v>0.6</v>
      </c>
    </row>
    <row r="31" spans="1:19" ht="37.5" hidden="1" customHeight="1">
      <c r="A31" s="334">
        <f>'Merytoryczna-TU WPIS DANE'!A32</f>
        <v>29</v>
      </c>
      <c r="B31" s="333" t="str">
        <f>'Merytoryczna-TU WPIS DANE'!B32</f>
        <v>RPO/00713/08/7.1.</v>
      </c>
      <c r="C31" s="333" t="str">
        <f>'Merytoryczna-TU WPIS DANE'!C32</f>
        <v>1002/08</v>
      </c>
      <c r="D31" s="333" t="str">
        <f>'Merytoryczna-TU WPIS DANE'!D32</f>
        <v>Gmina Nieporęt</v>
      </c>
      <c r="E31" s="333" t="str">
        <f>'Merytoryczna-TU WPIS DANE'!E32</f>
        <v>Projekt i rozbudowa budynku SP ZOZ w Nieporęcie</v>
      </c>
      <c r="F31" s="227" t="str">
        <f>'Merytoryczna-TU WPIS DANE'!F32</f>
        <v>76</v>
      </c>
      <c r="G31" s="239">
        <f>'Merytoryczna-TU WPIS DANE'!G32</f>
        <v>2323125.0699999998</v>
      </c>
      <c r="H31" s="239">
        <f>'Merytoryczna-TU WPIS DANE'!I32</f>
        <v>1974656.3</v>
      </c>
      <c r="I31" s="228">
        <f>IF('Merytoryczna-TU WPIS DANE'!Q32="tak",'Merytoryczna-TU WPIS DANE'!AJ32,'Merytoryczna-TU WPIS DANE'!R32)</f>
        <v>43.5</v>
      </c>
      <c r="J31" s="229">
        <f>IF(Strategiczna!L31="tak",Strategiczna!W31,Strategiczna!M31)</f>
        <v>16.5</v>
      </c>
      <c r="K31" s="230">
        <f t="shared" si="0"/>
        <v>60</v>
      </c>
      <c r="L31" s="230">
        <f>'Merytoryczna-TU WPIS DANE'!O32+Strategiczna!J31</f>
        <v>95</v>
      </c>
      <c r="M31" s="231">
        <f t="shared" si="1"/>
        <v>0.63157894736842102</v>
      </c>
    </row>
    <row r="32" spans="1:19" ht="36" hidden="1" customHeight="1">
      <c r="A32" s="334">
        <f>'Merytoryczna-TU WPIS DANE'!A33</f>
        <v>30</v>
      </c>
      <c r="B32" s="333" t="str">
        <f>'Merytoryczna-TU WPIS DANE'!B33</f>
        <v>RPO/01008/08/7.1</v>
      </c>
      <c r="C32" s="333" t="str">
        <f>'Merytoryczna-TU WPIS DANE'!C33</f>
        <v>1328/08</v>
      </c>
      <c r="D32" s="333" t="str">
        <f>'Merytoryczna-TU WPIS DANE'!D33</f>
        <v>Gmina Rościszewo</v>
      </c>
      <c r="E32" s="333" t="str">
        <f>'Merytoryczna-TU WPIS DANE'!E33</f>
        <v>Rozbudowa i modernizacja budynku Ośrodka Zdrowia w Rościszewie</v>
      </c>
      <c r="F32" s="227" t="str">
        <f>'Merytoryczna-TU WPIS DANE'!F33</f>
        <v>76</v>
      </c>
      <c r="G32" s="239">
        <f>'Merytoryczna-TU WPIS DANE'!G33</f>
        <v>629879.88</v>
      </c>
      <c r="H32" s="239">
        <f>'Merytoryczna-TU WPIS DANE'!I33</f>
        <v>479835.38</v>
      </c>
      <c r="I32" s="228">
        <f>IF('Merytoryczna-TU WPIS DANE'!Q33="tak",'Merytoryczna-TU WPIS DANE'!AJ33,'Merytoryczna-TU WPIS DANE'!R33)</f>
        <v>53.5</v>
      </c>
      <c r="J32" s="229">
        <f>IF(Strategiczna!L32="tak",Strategiczna!W32,Strategiczna!M32)</f>
        <v>23</v>
      </c>
      <c r="K32" s="230">
        <f t="shared" si="0"/>
        <v>76.5</v>
      </c>
      <c r="L32" s="230">
        <f>'Merytoryczna-TU WPIS DANE'!O33+Strategiczna!J32</f>
        <v>95</v>
      </c>
      <c r="M32" s="231">
        <f t="shared" si="1"/>
        <v>0.80526315789473679</v>
      </c>
    </row>
    <row r="33" spans="1:13" ht="59.25" hidden="1" customHeight="1">
      <c r="A33" s="334">
        <f>'Merytoryczna-TU WPIS DANE'!A34</f>
        <v>31</v>
      </c>
      <c r="B33" s="333" t="str">
        <f>'Merytoryczna-TU WPIS DANE'!B34</f>
        <v>RPO/01217/08/7.1</v>
      </c>
      <c r="C33" s="333" t="str">
        <f>'Merytoryczna-TU WPIS DANE'!C34</f>
        <v>1532/08</v>
      </c>
      <c r="D33" s="333" t="str">
        <f>'Merytoryczna-TU WPIS DANE'!D34</f>
        <v>Gmina Radzymin</v>
      </c>
      <c r="E33" s="333" t="str">
        <f>'Merytoryczna-TU WPIS DANE'!E34</f>
        <v xml:space="preserve">Adaptacja istniejącego budynku na działce nr 67 przy ul. Korczaka w Radzyminie na potrzeby przychodni zdrowia . </v>
      </c>
      <c r="F33" s="227" t="str">
        <f>'Merytoryczna-TU WPIS DANE'!F34</f>
        <v>76</v>
      </c>
      <c r="G33" s="239">
        <f>'Merytoryczna-TU WPIS DANE'!G34</f>
        <v>3964875</v>
      </c>
      <c r="H33" s="239">
        <f>'Merytoryczna-TU WPIS DANE'!I34</f>
        <v>2808060</v>
      </c>
      <c r="I33" s="228">
        <f>IF('Merytoryczna-TU WPIS DANE'!Q34="tak",'Merytoryczna-TU WPIS DANE'!AJ34,'Merytoryczna-TU WPIS DANE'!R34)</f>
        <v>24.5</v>
      </c>
      <c r="J33" s="229">
        <f>IF(Strategiczna!L33="tak",Strategiczna!W33,Strategiczna!M33)</f>
        <v>12</v>
      </c>
      <c r="K33" s="230">
        <f t="shared" si="0"/>
        <v>36.5</v>
      </c>
      <c r="L33" s="230">
        <f>'Merytoryczna-TU WPIS DANE'!O34+Strategiczna!J33</f>
        <v>95</v>
      </c>
      <c r="M33" s="231">
        <f t="shared" si="1"/>
        <v>0.38421052631578945</v>
      </c>
    </row>
    <row r="34" spans="1:13" ht="32.25" hidden="1" customHeight="1">
      <c r="A34" s="334">
        <f>'Merytoryczna-TU WPIS DANE'!A35</f>
        <v>32</v>
      </c>
      <c r="B34" s="333" t="str">
        <f>'Merytoryczna-TU WPIS DANE'!B35</f>
        <v>RPO/00524/08/7.1</v>
      </c>
      <c r="C34" s="333" t="str">
        <f>'Merytoryczna-TU WPIS DANE'!C35</f>
        <v>898/08</v>
      </c>
      <c r="D34" s="333" t="str">
        <f>'Merytoryczna-TU WPIS DANE'!D35</f>
        <v>Gmina Skaryszew</v>
      </c>
      <c r="E34" s="333" t="str">
        <f>'Merytoryczna-TU WPIS DANE'!E35</f>
        <v>Modernizacja ośrodków zdrowia w gminie Skaryszew</v>
      </c>
      <c r="F34" s="227" t="str">
        <f>'Merytoryczna-TU WPIS DANE'!F35</f>
        <v>76</v>
      </c>
      <c r="G34" s="239">
        <f>'Merytoryczna-TU WPIS DANE'!G35</f>
        <v>994840</v>
      </c>
      <c r="H34" s="239">
        <f>'Merytoryczna-TU WPIS DANE'!I35</f>
        <v>845614</v>
      </c>
      <c r="I34" s="228">
        <f>IF('Merytoryczna-TU WPIS DANE'!Q35="tak",'Merytoryczna-TU WPIS DANE'!AJ35,'Merytoryczna-TU WPIS DANE'!R35)</f>
        <v>59</v>
      </c>
      <c r="J34" s="229">
        <f>IF(Strategiczna!L34="tak",Strategiczna!W34,Strategiczna!M34)</f>
        <v>18</v>
      </c>
      <c r="K34" s="230">
        <f t="shared" si="0"/>
        <v>77</v>
      </c>
      <c r="L34" s="230">
        <f>'Merytoryczna-TU WPIS DANE'!O35+Strategiczna!J34</f>
        <v>95</v>
      </c>
      <c r="M34" s="231">
        <f t="shared" si="1"/>
        <v>0.81052631578947365</v>
      </c>
    </row>
    <row r="35" spans="1:13" ht="34.5" hidden="1" customHeight="1">
      <c r="A35" s="334">
        <f>'Merytoryczna-TU WPIS DANE'!A36</f>
        <v>33</v>
      </c>
      <c r="B35" s="333" t="str">
        <f>'Merytoryczna-TU WPIS DANE'!B36</f>
        <v>RPO/01410/08/7.1</v>
      </c>
      <c r="C35" s="333" t="str">
        <f>'Merytoryczna-TU WPIS DANE'!C36</f>
        <v>1961/08</v>
      </c>
      <c r="D35" s="333" t="str">
        <f>'Merytoryczna-TU WPIS DANE'!D36</f>
        <v>Gmina Rzeczniów</v>
      </c>
      <c r="E35" s="333" t="str">
        <f>'Merytoryczna-TU WPIS DANE'!E36</f>
        <v>Modernizacja Gminnego Ośrodka Zdrowia w Rzeczniowie</v>
      </c>
      <c r="F35" s="227" t="str">
        <f>'Merytoryczna-TU WPIS DANE'!F36</f>
        <v>76</v>
      </c>
      <c r="G35" s="239">
        <f>'Merytoryczna-TU WPIS DANE'!G36</f>
        <v>406447.65</v>
      </c>
      <c r="H35" s="239">
        <f>'Merytoryczna-TU WPIS DANE'!I36</f>
        <v>345480.5</v>
      </c>
      <c r="I35" s="228">
        <f>IF('Merytoryczna-TU WPIS DANE'!Q36="tak",'Merytoryczna-TU WPIS DANE'!AJ36,'Merytoryczna-TU WPIS DANE'!R36)</f>
        <v>57.5</v>
      </c>
      <c r="J35" s="229">
        <f>IF(Strategiczna!L35="tak",Strategiczna!W35,Strategiczna!M35)</f>
        <v>17.5</v>
      </c>
      <c r="K35" s="230">
        <f t="shared" ref="K35:K66" si="2">SUM(I35:J35)</f>
        <v>75</v>
      </c>
      <c r="L35" s="230">
        <f>'Merytoryczna-TU WPIS DANE'!O36+Strategiczna!J35</f>
        <v>95</v>
      </c>
      <c r="M35" s="231">
        <f t="shared" ref="M35:M66" si="3">K35/L35</f>
        <v>0.78947368421052633</v>
      </c>
    </row>
    <row r="36" spans="1:13" ht="69.75" hidden="1" customHeight="1">
      <c r="A36" s="334">
        <f>'Merytoryczna-TU WPIS DANE'!A37</f>
        <v>34</v>
      </c>
      <c r="B36" s="333" t="str">
        <f>'Merytoryczna-TU WPIS DANE'!B37</f>
        <v>RPO/01157/08/7.1</v>
      </c>
      <c r="C36" s="333" t="str">
        <f>'Merytoryczna-TU WPIS DANE'!C37</f>
        <v>1973/08</v>
      </c>
      <c r="D36" s="333" t="str">
        <f>'Merytoryczna-TU WPIS DANE'!D37</f>
        <v>Gmina Sońsk</v>
      </c>
      <c r="E36" s="333" t="str">
        <f>'Merytoryczna-TU WPIS DANE'!E37</f>
        <v>Zdrowi mieszkańcy – zdrowa gmina”. Modernizacja ośrodka zdrowia szansą na podniesienie dostępności i jakości świadczeń medycznych na terenie Gminy Sońsk</v>
      </c>
      <c r="F36" s="227" t="str">
        <f>'Merytoryczna-TU WPIS DANE'!F37</f>
        <v>76</v>
      </c>
      <c r="G36" s="239">
        <f>'Merytoryczna-TU WPIS DANE'!G37</f>
        <v>171900</v>
      </c>
      <c r="H36" s="239">
        <f>'Merytoryczna-TU WPIS DANE'!I37</f>
        <v>146115</v>
      </c>
      <c r="I36" s="228">
        <f>IF('Merytoryczna-TU WPIS DANE'!Q37="tak",'Merytoryczna-TU WPIS DANE'!AJ37,'Merytoryczna-TU WPIS DANE'!R37)</f>
        <v>38.5</v>
      </c>
      <c r="J36" s="229">
        <f>IF(Strategiczna!L36="tak",Strategiczna!W36,Strategiczna!M36)</f>
        <v>17.5</v>
      </c>
      <c r="K36" s="230">
        <f t="shared" si="2"/>
        <v>56</v>
      </c>
      <c r="L36" s="230">
        <f>'Merytoryczna-TU WPIS DANE'!O37+Strategiczna!J36</f>
        <v>95</v>
      </c>
      <c r="M36" s="231">
        <f t="shared" si="3"/>
        <v>0.58947368421052626</v>
      </c>
    </row>
    <row r="37" spans="1:13" ht="56.25" hidden="1" customHeight="1">
      <c r="A37" s="334">
        <f>'Merytoryczna-TU WPIS DANE'!A38</f>
        <v>35</v>
      </c>
      <c r="B37" s="333" t="str">
        <f>'Merytoryczna-TU WPIS DANE'!B38</f>
        <v>RPO/00780/08/7.1</v>
      </c>
      <c r="C37" s="333" t="str">
        <f>'Merytoryczna-TU WPIS DANE'!C38</f>
        <v>1366/08</v>
      </c>
      <c r="D37" s="333" t="str">
        <f>'Merytoryczna-TU WPIS DANE'!D38</f>
        <v>Gmina Stare Babice</v>
      </c>
      <c r="E37" s="333" t="str">
        <f>'Merytoryczna-TU WPIS DANE'!E38</f>
        <v xml:space="preserve">Wzmocnienie dostępności i jakości systemu opieki zdrowotnej
Gminy Stare Babice poprzez poprawę bazy lokalowej dla ośrodka zdrowia
</v>
      </c>
      <c r="F37" s="227" t="str">
        <f>'Merytoryczna-TU WPIS DANE'!F38</f>
        <v>76</v>
      </c>
      <c r="G37" s="239">
        <f>'Merytoryczna-TU WPIS DANE'!G38</f>
        <v>7735120</v>
      </c>
      <c r="H37" s="239">
        <f>'Merytoryczna-TU WPIS DANE'!I38</f>
        <v>3010727.32</v>
      </c>
      <c r="I37" s="228">
        <f>IF('Merytoryczna-TU WPIS DANE'!Q38="tak",'Merytoryczna-TU WPIS DANE'!AJ38,'Merytoryczna-TU WPIS DANE'!R38)</f>
        <v>44</v>
      </c>
      <c r="J37" s="229">
        <f>IF(Strategiczna!L37="tak",Strategiczna!W37,Strategiczna!M37)</f>
        <v>22</v>
      </c>
      <c r="K37" s="230">
        <f t="shared" si="2"/>
        <v>66</v>
      </c>
      <c r="L37" s="230">
        <f>'Merytoryczna-TU WPIS DANE'!O38+Strategiczna!J37</f>
        <v>95</v>
      </c>
      <c r="M37" s="231">
        <f t="shared" si="3"/>
        <v>0.69473684210526321</v>
      </c>
    </row>
    <row r="38" spans="1:13" ht="38.25" hidden="1" customHeight="1">
      <c r="A38" s="334">
        <f>'Merytoryczna-TU WPIS DANE'!A39</f>
        <v>36</v>
      </c>
      <c r="B38" s="333" t="str">
        <f>'Merytoryczna-TU WPIS DANE'!B39</f>
        <v>RPO/01019/08/7.1</v>
      </c>
      <c r="C38" s="333" t="str">
        <f>'Merytoryczna-TU WPIS DANE'!C39</f>
        <v>1325/08</v>
      </c>
      <c r="D38" s="333" t="str">
        <f>'Merytoryczna-TU WPIS DANE'!D39</f>
        <v>Gmina Stromiec</v>
      </c>
      <c r="E38" s="333" t="str">
        <f>'Merytoryczna-TU WPIS DANE'!E39</f>
        <v>Modernizacja ośrodka zdrowia w gminie Stromiec.</v>
      </c>
      <c r="F38" s="227" t="str">
        <f>'Merytoryczna-TU WPIS DANE'!F39</f>
        <v>76</v>
      </c>
      <c r="G38" s="239">
        <f>'Merytoryczna-TU WPIS DANE'!G39</f>
        <v>586373.65</v>
      </c>
      <c r="H38" s="239">
        <f>'Merytoryczna-TU WPIS DANE'!I39</f>
        <v>463176.54</v>
      </c>
      <c r="I38" s="228">
        <f>IF('Merytoryczna-TU WPIS DANE'!Q39="tak",'Merytoryczna-TU WPIS DANE'!AJ39,'Merytoryczna-TU WPIS DANE'!R39)</f>
        <v>55</v>
      </c>
      <c r="J38" s="229">
        <f>IF(Strategiczna!L38="tak",Strategiczna!W38,Strategiczna!M38)</f>
        <v>14.5</v>
      </c>
      <c r="K38" s="230">
        <f t="shared" si="2"/>
        <v>69.5</v>
      </c>
      <c r="L38" s="230">
        <f>'Merytoryczna-TU WPIS DANE'!O39+Strategiczna!J38</f>
        <v>95</v>
      </c>
      <c r="M38" s="231">
        <f t="shared" si="3"/>
        <v>0.73157894736842111</v>
      </c>
    </row>
    <row r="39" spans="1:13" ht="50.25" hidden="1" customHeight="1">
      <c r="A39" s="334">
        <f>'Merytoryczna-TU WPIS DANE'!A40</f>
        <v>37</v>
      </c>
      <c r="B39" s="333" t="str">
        <f>'Merytoryczna-TU WPIS DANE'!B40</f>
        <v>RPO/01065/08/7.1</v>
      </c>
      <c r="C39" s="333" t="str">
        <f>'Merytoryczna-TU WPIS DANE'!C40</f>
        <v>1771/08</v>
      </c>
      <c r="D39" s="333" t="str">
        <f>'Merytoryczna-TU WPIS DANE'!D40</f>
        <v>Gmina Szulborze Wielkie</v>
      </c>
      <c r="E39" s="333" t="str">
        <f>'Merytoryczna-TU WPIS DANE'!E40</f>
        <v>Rozbudowa budynku Urzędu Gminy na potrzeby Ośrodka Zdrowia w Szulborzu Wielkim</v>
      </c>
      <c r="F39" s="227" t="str">
        <f>'Merytoryczna-TU WPIS DANE'!F40</f>
        <v>76</v>
      </c>
      <c r="G39" s="239">
        <f>'Merytoryczna-TU WPIS DANE'!G40</f>
        <v>1541378.13</v>
      </c>
      <c r="H39" s="239">
        <f>'Merytoryczna-TU WPIS DANE'!I40</f>
        <v>1301671.4099999999</v>
      </c>
      <c r="I39" s="228">
        <f>IF('Merytoryczna-TU WPIS DANE'!Q40="tak",'Merytoryczna-TU WPIS DANE'!AJ40,'Merytoryczna-TU WPIS DANE'!R40)</f>
        <v>55.5</v>
      </c>
      <c r="J39" s="229">
        <f>IF(Strategiczna!L39="tak",Strategiczna!W39,Strategiczna!M39)</f>
        <v>24</v>
      </c>
      <c r="K39" s="230">
        <f t="shared" si="2"/>
        <v>79.5</v>
      </c>
      <c r="L39" s="230">
        <f>'Merytoryczna-TU WPIS DANE'!O40+Strategiczna!J39</f>
        <v>95</v>
      </c>
      <c r="M39" s="231">
        <f t="shared" si="3"/>
        <v>0.83684210526315794</v>
      </c>
    </row>
    <row r="40" spans="1:13" ht="48.75" hidden="1" customHeight="1">
      <c r="A40" s="334">
        <f>'Merytoryczna-TU WPIS DANE'!A41</f>
        <v>38</v>
      </c>
      <c r="B40" s="333" t="str">
        <f>'Merytoryczna-TU WPIS DANE'!B41</f>
        <v>RPO/00288/08/7.1</v>
      </c>
      <c r="C40" s="333" t="str">
        <f>'Merytoryczna-TU WPIS DANE'!C41</f>
        <v>570/08</v>
      </c>
      <c r="D40" s="333" t="str">
        <f>'Merytoryczna-TU WPIS DANE'!D41</f>
        <v>Gmina Szczutowo</v>
      </c>
      <c r="E40" s="333" t="str">
        <f>'Merytoryczna-TU WPIS DANE'!E41</f>
        <v>Rozbudowa obiektów Samodzielnego Publicznego Zakładu Opieki Zdrowotnej w Szczutowie i w Gójsku</v>
      </c>
      <c r="F40" s="227" t="str">
        <f>'Merytoryczna-TU WPIS DANE'!F41</f>
        <v>76</v>
      </c>
      <c r="G40" s="239">
        <f>'Merytoryczna-TU WPIS DANE'!G41</f>
        <v>1224362.3700000001</v>
      </c>
      <c r="H40" s="239">
        <f>'Merytoryczna-TU WPIS DANE'!I41</f>
        <v>1040708</v>
      </c>
      <c r="I40" s="228">
        <f>IF('Merytoryczna-TU WPIS DANE'!Q41="tak",'Merytoryczna-TU WPIS DANE'!AJ41,'Merytoryczna-TU WPIS DANE'!R41)</f>
        <v>54.5</v>
      </c>
      <c r="J40" s="229">
        <f>IF(Strategiczna!L40="tak",Strategiczna!W40,Strategiczna!M40)</f>
        <v>21</v>
      </c>
      <c r="K40" s="230">
        <f t="shared" si="2"/>
        <v>75.5</v>
      </c>
      <c r="L40" s="230">
        <f>'Merytoryczna-TU WPIS DANE'!O41+Strategiczna!J40</f>
        <v>95</v>
      </c>
      <c r="M40" s="231">
        <f t="shared" si="3"/>
        <v>0.79473684210526319</v>
      </c>
    </row>
    <row r="41" spans="1:13" ht="40.5" hidden="1" customHeight="1">
      <c r="A41" s="334">
        <f>'Merytoryczna-TU WPIS DANE'!A42</f>
        <v>39</v>
      </c>
      <c r="B41" s="333" t="str">
        <f>'Merytoryczna-TU WPIS DANE'!B42</f>
        <v>RPO/00730/08/7.1</v>
      </c>
      <c r="C41" s="333" t="str">
        <f>'Merytoryczna-TU WPIS DANE'!C42</f>
        <v>1126/08</v>
      </c>
      <c r="D41" s="333" t="str">
        <f>'Merytoryczna-TU WPIS DANE'!D42</f>
        <v xml:space="preserve">Gmina Tarczyn    </v>
      </c>
      <c r="E41" s="333" t="str">
        <f>'Merytoryczna-TU WPIS DANE'!E42</f>
        <v>Modernizacja i rozbudowa budynku SP ZOZ Tarczyn – projekt i wykonanie</v>
      </c>
      <c r="F41" s="227" t="str">
        <f>'Merytoryczna-TU WPIS DANE'!F42</f>
        <v>76</v>
      </c>
      <c r="G41" s="239">
        <f>'Merytoryczna-TU WPIS DANE'!G42</f>
        <v>7759207.6500000004</v>
      </c>
      <c r="H41" s="239">
        <f>'Merytoryczna-TU WPIS DANE'!I42</f>
        <v>6595326.5</v>
      </c>
      <c r="I41" s="228">
        <f>IF('Merytoryczna-TU WPIS DANE'!Q42="tak",'Merytoryczna-TU WPIS DANE'!AJ42,'Merytoryczna-TU WPIS DANE'!R42)</f>
        <v>41</v>
      </c>
      <c r="J41" s="229">
        <f>IF(Strategiczna!L41="tak",Strategiczna!W41,Strategiczna!M41)</f>
        <v>22</v>
      </c>
      <c r="K41" s="230">
        <f t="shared" si="2"/>
        <v>63</v>
      </c>
      <c r="L41" s="230">
        <f>'Merytoryczna-TU WPIS DANE'!O42+Strategiczna!J41</f>
        <v>95</v>
      </c>
      <c r="M41" s="231">
        <f t="shared" si="3"/>
        <v>0.66315789473684206</v>
      </c>
    </row>
    <row r="42" spans="1:13" ht="22.5" hidden="1" customHeight="1">
      <c r="A42" s="334">
        <f>'Merytoryczna-TU WPIS DANE'!A43</f>
        <v>40</v>
      </c>
      <c r="B42" s="333" t="str">
        <f>'Merytoryczna-TU WPIS DANE'!B43</f>
        <v xml:space="preserve">RPO/01197/08/7.1 </v>
      </c>
      <c r="C42" s="333" t="str">
        <f>'Merytoryczna-TU WPIS DANE'!C43</f>
        <v>1487/08</v>
      </c>
      <c r="D42" s="333" t="str">
        <f>'Merytoryczna-TU WPIS DANE'!D43</f>
        <v>Gmina w Siennicy</v>
      </c>
      <c r="E42" s="333" t="str">
        <f>'Merytoryczna-TU WPIS DANE'!E43</f>
        <v xml:space="preserve">Modernizacja Samodzielnego Publicznego Zakładu Opieki Zdrowotnej w Siennicy. </v>
      </c>
      <c r="F42" s="227" t="str">
        <f>'Merytoryczna-TU WPIS DANE'!F43</f>
        <v>76</v>
      </c>
      <c r="G42" s="239">
        <f>'Merytoryczna-TU WPIS DANE'!G43</f>
        <v>655693.72</v>
      </c>
      <c r="H42" s="239">
        <f>'Merytoryczna-TU WPIS DANE'!I43</f>
        <v>544887.66</v>
      </c>
      <c r="I42" s="228">
        <f>IF('Merytoryczna-TU WPIS DANE'!Q43="tak",'Merytoryczna-TU WPIS DANE'!AJ43,'Merytoryczna-TU WPIS DANE'!R43)</f>
        <v>52</v>
      </c>
      <c r="J42" s="229">
        <f>IF(Strategiczna!L42="tak",Strategiczna!W42,Strategiczna!M42)</f>
        <v>15.5</v>
      </c>
      <c r="K42" s="230">
        <f t="shared" si="2"/>
        <v>67.5</v>
      </c>
      <c r="L42" s="230">
        <f>'Merytoryczna-TU WPIS DANE'!O43+Strategiczna!J42</f>
        <v>95</v>
      </c>
      <c r="M42" s="231">
        <f t="shared" si="3"/>
        <v>0.71052631578947367</v>
      </c>
    </row>
    <row r="43" spans="1:13" ht="48" hidden="1" customHeight="1">
      <c r="A43" s="334">
        <f>'Merytoryczna-TU WPIS DANE'!A44</f>
        <v>41</v>
      </c>
      <c r="B43" s="333" t="str">
        <f>'Merytoryczna-TU WPIS DANE'!B44</f>
        <v>RPO/01396/08/7.1</v>
      </c>
      <c r="C43" s="333" t="str">
        <f>'Merytoryczna-TU WPIS DANE'!C44</f>
        <v>2016/O8</v>
      </c>
      <c r="D43" s="333" t="str">
        <f>'Merytoryczna-TU WPIS DANE'!D44</f>
        <v>Gmina Wiskitki</v>
      </c>
      <c r="E43" s="333" t="str">
        <f>'Merytoryczna-TU WPIS DANE'!E44</f>
        <v>Dostosowanie budynku NZOZ w Guzowie, w Gminie Wiskitki, do istniejących wymogów prawa.</v>
      </c>
      <c r="F43" s="227" t="str">
        <f>'Merytoryczna-TU WPIS DANE'!F44</f>
        <v>76</v>
      </c>
      <c r="G43" s="239">
        <f>'Merytoryczna-TU WPIS DANE'!G44</f>
        <v>1595645.38</v>
      </c>
      <c r="H43" s="239">
        <f>'Merytoryczna-TU WPIS DANE'!I44</f>
        <v>1356298.56</v>
      </c>
      <c r="I43" s="228">
        <f>IF('Merytoryczna-TU WPIS DANE'!Q44="tak",'Merytoryczna-TU WPIS DANE'!AJ44,'Merytoryczna-TU WPIS DANE'!R44)</f>
        <v>58.5</v>
      </c>
      <c r="J43" s="229">
        <f>IF(Strategiczna!L43="tak",Strategiczna!W43,Strategiczna!M43)</f>
        <v>17.5</v>
      </c>
      <c r="K43" s="230">
        <f t="shared" si="2"/>
        <v>76</v>
      </c>
      <c r="L43" s="230">
        <f>'Merytoryczna-TU WPIS DANE'!O44+Strategiczna!J43</f>
        <v>95</v>
      </c>
      <c r="M43" s="231">
        <f t="shared" si="3"/>
        <v>0.8</v>
      </c>
    </row>
    <row r="44" spans="1:13" ht="57" hidden="1" customHeight="1">
      <c r="A44" s="334">
        <f>'Merytoryczna-TU WPIS DANE'!A45</f>
        <v>42</v>
      </c>
      <c r="B44" s="333" t="str">
        <f>'Merytoryczna-TU WPIS DANE'!B45</f>
        <v>RPO/01392/08/7.1</v>
      </c>
      <c r="C44" s="333" t="str">
        <f>'Merytoryczna-TU WPIS DANE'!C45</f>
        <v>2019/08</v>
      </c>
      <c r="D44" s="333" t="str">
        <f>'Merytoryczna-TU WPIS DANE'!D45</f>
        <v>Gmina Wiskitki</v>
      </c>
      <c r="E44" s="333" t="str">
        <f>'Merytoryczna-TU WPIS DANE'!E45</f>
        <v xml:space="preserve">Dostosowanie budynku NZOZ w Wiskitkach do istniejących wymogów poprzez przebudowę i modernizację, w Gminie Wiskitki. </v>
      </c>
      <c r="F44" s="227" t="str">
        <f>'Merytoryczna-TU WPIS DANE'!F45</f>
        <v>76</v>
      </c>
      <c r="G44" s="239">
        <f>'Merytoryczna-TU WPIS DANE'!G45</f>
        <v>546390.81000000006</v>
      </c>
      <c r="H44" s="239">
        <f>'Merytoryczna-TU WPIS DANE'!I45</f>
        <v>464432.18</v>
      </c>
      <c r="I44" s="228">
        <f>IF('Merytoryczna-TU WPIS DANE'!Q45="tak",'Merytoryczna-TU WPIS DANE'!AJ45,'Merytoryczna-TU WPIS DANE'!R45)</f>
        <v>58.5</v>
      </c>
      <c r="J44" s="229">
        <f>IF(Strategiczna!L44="tak",Strategiczna!W44,Strategiczna!M44)</f>
        <v>20.5</v>
      </c>
      <c r="K44" s="230">
        <f t="shared" si="2"/>
        <v>79</v>
      </c>
      <c r="L44" s="230">
        <f>'Merytoryczna-TU WPIS DANE'!O45+Strategiczna!J44</f>
        <v>95</v>
      </c>
      <c r="M44" s="231">
        <f t="shared" si="3"/>
        <v>0.83157894736842108</v>
      </c>
    </row>
    <row r="45" spans="1:13" ht="43.5" hidden="1" customHeight="1">
      <c r="A45" s="334">
        <f>'Merytoryczna-TU WPIS DANE'!A46</f>
        <v>43</v>
      </c>
      <c r="B45" s="333" t="str">
        <f>'Merytoryczna-TU WPIS DANE'!B46</f>
        <v>RPO/01359/08/7.1</v>
      </c>
      <c r="C45" s="333" t="str">
        <f>'Merytoryczna-TU WPIS DANE'!C46</f>
        <v>1358/08</v>
      </c>
      <c r="D45" s="333" t="str">
        <f>'Merytoryczna-TU WPIS DANE'!D46</f>
        <v>Gmina Żabia Wola</v>
      </c>
      <c r="E45" s="333" t="str">
        <f>'Merytoryczna-TU WPIS DANE'!E46</f>
        <v>,,Zdrowa Gmina- Zdrowi Mieszkańcy"- adaptacja i remont Gminnego Ośrodka Zdrowia w Żabiej Woli</v>
      </c>
      <c r="F45" s="227" t="str">
        <f>'Merytoryczna-TU WPIS DANE'!F46</f>
        <v>76</v>
      </c>
      <c r="G45" s="239">
        <f>'Merytoryczna-TU WPIS DANE'!G46</f>
        <v>671224.3</v>
      </c>
      <c r="H45" s="239">
        <f>'Merytoryczna-TU WPIS DANE'!I46</f>
        <v>570540.65</v>
      </c>
      <c r="I45" s="228">
        <f>IF('Merytoryczna-TU WPIS DANE'!Q46="tak",'Merytoryczna-TU WPIS DANE'!AJ46,'Merytoryczna-TU WPIS DANE'!R46)</f>
        <v>46</v>
      </c>
      <c r="J45" s="229">
        <f>IF(Strategiczna!L45="tak",Strategiczna!W45,Strategiczna!M45)</f>
        <v>17</v>
      </c>
      <c r="K45" s="230">
        <f t="shared" si="2"/>
        <v>63</v>
      </c>
      <c r="L45" s="230">
        <f>'Merytoryczna-TU WPIS DANE'!O46+Strategiczna!J45</f>
        <v>95</v>
      </c>
      <c r="M45" s="231">
        <f t="shared" si="3"/>
        <v>0.66315789473684206</v>
      </c>
    </row>
    <row r="46" spans="1:13" ht="41.25" hidden="1" customHeight="1">
      <c r="A46" s="334">
        <f>'Merytoryczna-TU WPIS DANE'!A47</f>
        <v>44</v>
      </c>
      <c r="B46" s="333" t="str">
        <f>'Merytoryczna-TU WPIS DANE'!B47</f>
        <v>RPO/00995/08/7.1</v>
      </c>
      <c r="C46" s="333" t="str">
        <f>'Merytoryczna-TU WPIS DANE'!C47</f>
        <v>1316/08</v>
      </c>
      <c r="D46" s="333" t="str">
        <f>'Merytoryczna-TU WPIS DANE'!D47</f>
        <v>Gmina Zakrzew</v>
      </c>
      <c r="E46" s="333" t="str">
        <f>'Merytoryczna-TU WPIS DANE'!E47</f>
        <v>Poprawa jakości usług medycznych w Gminie Zakrzew</v>
      </c>
      <c r="F46" s="227" t="str">
        <f>'Merytoryczna-TU WPIS DANE'!F47</f>
        <v>76</v>
      </c>
      <c r="G46" s="239">
        <f>'Merytoryczna-TU WPIS DANE'!G47</f>
        <v>522013</v>
      </c>
      <c r="H46" s="239">
        <f>'Merytoryczna-TU WPIS DANE'!I47</f>
        <v>443711.05</v>
      </c>
      <c r="I46" s="228">
        <f>IF('Merytoryczna-TU WPIS DANE'!Q47="tak",'Merytoryczna-TU WPIS DANE'!AJ47,'Merytoryczna-TU WPIS DANE'!R47)</f>
        <v>26</v>
      </c>
      <c r="J46" s="229">
        <f>IF(Strategiczna!L46="tak",Strategiczna!W46,Strategiczna!M46)</f>
        <v>19.5</v>
      </c>
      <c r="K46" s="230">
        <f t="shared" si="2"/>
        <v>45.5</v>
      </c>
      <c r="L46" s="230">
        <f>'Merytoryczna-TU WPIS DANE'!O47+Strategiczna!J46</f>
        <v>95</v>
      </c>
      <c r="M46" s="231">
        <f t="shared" si="3"/>
        <v>0.47894736842105262</v>
      </c>
    </row>
    <row r="47" spans="1:13" ht="50.25" hidden="1" customHeight="1">
      <c r="A47" s="334">
        <f>'Merytoryczna-TU WPIS DANE'!A48</f>
        <v>45</v>
      </c>
      <c r="B47" s="333" t="str">
        <f>'Merytoryczna-TU WPIS DANE'!B48</f>
        <v>RPO/01540/08/7.1</v>
      </c>
      <c r="C47" s="333" t="str">
        <f>'Merytoryczna-TU WPIS DANE'!C48</f>
        <v>1266/08</v>
      </c>
      <c r="D47" s="333" t="str">
        <f>'Merytoryczna-TU WPIS DANE'!D48</f>
        <v>Gminny Ośrodek Zdrowia w Goździe</v>
      </c>
      <c r="E47" s="333" t="str">
        <f>'Merytoryczna-TU WPIS DANE'!E48</f>
        <v>Modernizacja gabinetów: stomatologicznego i rehabilitacyjnego w Gminnym Ośrodku Zdrowia w Goździe</v>
      </c>
      <c r="F47" s="227" t="str">
        <f>'Merytoryczna-TU WPIS DANE'!F48</f>
        <v>76</v>
      </c>
      <c r="G47" s="239">
        <f>'Merytoryczna-TU WPIS DANE'!G48</f>
        <v>40911.83</v>
      </c>
      <c r="H47" s="239">
        <f>'Merytoryczna-TU WPIS DANE'!I48</f>
        <v>34775.050000000003</v>
      </c>
      <c r="I47" s="228">
        <f>IF('Merytoryczna-TU WPIS DANE'!Q48="tak",'Merytoryczna-TU WPIS DANE'!AJ48,'Merytoryczna-TU WPIS DANE'!R48)</f>
        <v>37</v>
      </c>
      <c r="J47" s="229">
        <f>IF(Strategiczna!L47="tak",Strategiczna!W47,Strategiczna!M47)</f>
        <v>19.5</v>
      </c>
      <c r="K47" s="230">
        <f t="shared" si="2"/>
        <v>56.5</v>
      </c>
      <c r="L47" s="230">
        <f>'Merytoryczna-TU WPIS DANE'!O48+Strategiczna!J47</f>
        <v>95</v>
      </c>
      <c r="M47" s="231">
        <f t="shared" si="3"/>
        <v>0.59473684210526312</v>
      </c>
    </row>
    <row r="48" spans="1:13" ht="89.25" hidden="1" customHeight="1">
      <c r="A48" s="334">
        <f>'Merytoryczna-TU WPIS DANE'!A49</f>
        <v>46</v>
      </c>
      <c r="B48" s="333" t="str">
        <f>'Merytoryczna-TU WPIS DANE'!B49</f>
        <v>RPO/01409/08/7.1</v>
      </c>
      <c r="C48" s="333" t="str">
        <f>'Merytoryczna-TU WPIS DANE'!C49</f>
        <v>1824/08</v>
      </c>
      <c r="D48" s="333" t="str">
        <f>'Merytoryczna-TU WPIS DANE'!D49</f>
        <v>Indywidualna Specjalistyczna Praktyka Lekarska GASTROMED - Marek Godlewski</v>
      </c>
      <c r="E48" s="333" t="str">
        <f>'Merytoryczna-TU WPIS DANE'!E49</f>
        <v>Organizacja i wyposażenie gabinetu badań endoskopowych górnego i dolnego odcinka przewodu pokarmowego oraz jego dostosowanie do potrzeb realizacji Programu Badań Przesiewowych dla Wczesnego Wykrywania Raka Jelita Grubego</v>
      </c>
      <c r="F48" s="227" t="str">
        <f>'Merytoryczna-TU WPIS DANE'!F49</f>
        <v>76</v>
      </c>
      <c r="G48" s="239">
        <f>'Merytoryczna-TU WPIS DANE'!G49</f>
        <v>617630.98</v>
      </c>
      <c r="H48" s="239">
        <f>'Merytoryczna-TU WPIS DANE'!I49</f>
        <v>323821.73</v>
      </c>
      <c r="I48" s="228">
        <f>IF('Merytoryczna-TU WPIS DANE'!Q49="tak",'Merytoryczna-TU WPIS DANE'!AJ49,'Merytoryczna-TU WPIS DANE'!R49)</f>
        <v>54</v>
      </c>
      <c r="J48" s="229">
        <f>IF(Strategiczna!L48="tak",Strategiczna!W48,Strategiczna!M48)</f>
        <v>22</v>
      </c>
      <c r="K48" s="230">
        <f t="shared" si="2"/>
        <v>76</v>
      </c>
      <c r="L48" s="230">
        <f>'Merytoryczna-TU WPIS DANE'!O49+Strategiczna!J48</f>
        <v>95</v>
      </c>
      <c r="M48" s="231">
        <f t="shared" si="3"/>
        <v>0.8</v>
      </c>
    </row>
    <row r="49" spans="1:13" ht="57" hidden="1" customHeight="1">
      <c r="A49" s="334">
        <f>'Merytoryczna-TU WPIS DANE'!A50</f>
        <v>47</v>
      </c>
      <c r="B49" s="333" t="str">
        <f>'Merytoryczna-TU WPIS DANE'!B50</f>
        <v>RPO/00851/08/7.1</v>
      </c>
      <c r="C49" s="333" t="str">
        <f>'Merytoryczna-TU WPIS DANE'!C50</f>
        <v>1232/08</v>
      </c>
      <c r="D49" s="333" t="str">
        <f>'Merytoryczna-TU WPIS DANE'!D50</f>
        <v>Medical Office S.C. Renata Blukacz Justyna Grzywacz</v>
      </c>
      <c r="E49" s="333" t="str">
        <f>'Merytoryczna-TU WPIS DANE'!E50</f>
        <v>Rozbudowa Niepublicznego Zakładu Opieki Zdrowotnej Medical Center S.C wzrostem jakości i dostępności dla świadczeń gwarantowanych</v>
      </c>
      <c r="F49" s="227" t="str">
        <f>'Merytoryczna-TU WPIS DANE'!F50</f>
        <v>76</v>
      </c>
      <c r="G49" s="239">
        <f>'Merytoryczna-TU WPIS DANE'!G50</f>
        <v>929392.68</v>
      </c>
      <c r="H49" s="239">
        <f>'Merytoryczna-TU WPIS DANE'!I50</f>
        <v>456269.06</v>
      </c>
      <c r="I49" s="228">
        <f>IF('Merytoryczna-TU WPIS DANE'!Q50="tak",'Merytoryczna-TU WPIS DANE'!AJ50,'Merytoryczna-TU WPIS DANE'!R50)</f>
        <v>25</v>
      </c>
      <c r="J49" s="229">
        <f>IF(Strategiczna!L49="tak",Strategiczna!W49,Strategiczna!M49)</f>
        <v>18</v>
      </c>
      <c r="K49" s="230">
        <f t="shared" si="2"/>
        <v>43</v>
      </c>
      <c r="L49" s="230">
        <f>'Merytoryczna-TU WPIS DANE'!O50+Strategiczna!J49</f>
        <v>95</v>
      </c>
      <c r="M49" s="231">
        <f t="shared" si="3"/>
        <v>0.45263157894736844</v>
      </c>
    </row>
    <row r="50" spans="1:13" ht="101.25" hidden="1" customHeight="1">
      <c r="A50" s="334">
        <f>'Merytoryczna-TU WPIS DANE'!A51</f>
        <v>48</v>
      </c>
      <c r="B50" s="333" t="str">
        <f>'Merytoryczna-TU WPIS DANE'!B51</f>
        <v xml:space="preserve">RPO/00705/08/7.1 </v>
      </c>
      <c r="C50" s="333" t="str">
        <f>'Merytoryczna-TU WPIS DANE'!C51</f>
        <v>1217/08</v>
      </c>
      <c r="D50" s="333" t="str">
        <f>'Merytoryczna-TU WPIS DANE'!D51</f>
        <v>Jolanta Mikołajewska NZOZ Poradnia Rodzinna „Eskulap”</v>
      </c>
      <c r="E50" s="333" t="str">
        <f>'Merytoryczna-TU WPIS DANE'!E51</f>
        <v>Poprawa zdolności NZOZ Poradni Rodzinnej „Eskulap” w Płońsku do wykonywania usług w ramach gwarantowanych świadczeń zdrowotnych poprzez zakup aparatu USG, wyposażenia, dostosowanie budynku do potrzeb osób niepełnosprawnych oraz termomodernizację</v>
      </c>
      <c r="F50" s="227" t="str">
        <f>'Merytoryczna-TU WPIS DANE'!F51</f>
        <v>76</v>
      </c>
      <c r="G50" s="239">
        <f>'Merytoryczna-TU WPIS DANE'!G51</f>
        <v>477059.04</v>
      </c>
      <c r="H50" s="239">
        <f>'Merytoryczna-TU WPIS DANE'!I51</f>
        <v>286235.42</v>
      </c>
      <c r="I50" s="228">
        <f>IF('Merytoryczna-TU WPIS DANE'!Q51="tak",'Merytoryczna-TU WPIS DANE'!AJ51,'Merytoryczna-TU WPIS DANE'!R51)</f>
        <v>60</v>
      </c>
      <c r="J50" s="229">
        <f>IF(Strategiczna!L50="tak",Strategiczna!W50,Strategiczna!M50)</f>
        <v>24</v>
      </c>
      <c r="K50" s="230">
        <f t="shared" si="2"/>
        <v>84</v>
      </c>
      <c r="L50" s="230">
        <f>'Merytoryczna-TU WPIS DANE'!O51+Strategiczna!J50</f>
        <v>95</v>
      </c>
      <c r="M50" s="231">
        <f t="shared" si="3"/>
        <v>0.88421052631578945</v>
      </c>
    </row>
    <row r="51" spans="1:13" ht="68.25" hidden="1" customHeight="1">
      <c r="A51" s="334">
        <f>'Merytoryczna-TU WPIS DANE'!A52</f>
        <v>49</v>
      </c>
      <c r="B51" s="333" t="str">
        <f>'Merytoryczna-TU WPIS DANE'!B52</f>
        <v>RPO/00543/08/7.1</v>
      </c>
      <c r="C51" s="333" t="str">
        <f>'Merytoryczna-TU WPIS DANE'!C52</f>
        <v>626/08</v>
      </c>
      <c r="D51" s="333" t="str">
        <f>'Merytoryczna-TU WPIS DANE'!D52</f>
        <v>Miasto i Gmina Mordy</v>
      </c>
      <c r="E51" s="333" t="str">
        <f>'Merytoryczna-TU WPIS DANE'!E52</f>
        <v>Przebudowa budynku Ośrodka Zdrowia z nadbudową dachu z wybudowaniem podjazdu dla osób niepełnosprawnych oraz utwardzeniem części placu w Radzikowie Wielkim</v>
      </c>
      <c r="F51" s="227" t="str">
        <f>'Merytoryczna-TU WPIS DANE'!F52</f>
        <v>76</v>
      </c>
      <c r="G51" s="239">
        <f>'Merytoryczna-TU WPIS DANE'!G52</f>
        <v>364721.44</v>
      </c>
      <c r="H51" s="239">
        <f>'Merytoryczna-TU WPIS DANE'!I52</f>
        <v>310013.21999999997</v>
      </c>
      <c r="I51" s="228">
        <f>IF('Merytoryczna-TU WPIS DANE'!Q52="tak",'Merytoryczna-TU WPIS DANE'!AJ52,'Merytoryczna-TU WPIS DANE'!R52)</f>
        <v>55.5</v>
      </c>
      <c r="J51" s="229">
        <f>IF(Strategiczna!L51="tak",Strategiczna!W51,Strategiczna!M51)</f>
        <v>19.5</v>
      </c>
      <c r="K51" s="230">
        <f t="shared" si="2"/>
        <v>75</v>
      </c>
      <c r="L51" s="230">
        <f>'Merytoryczna-TU WPIS DANE'!O52+Strategiczna!J51</f>
        <v>95</v>
      </c>
      <c r="M51" s="231">
        <f t="shared" si="3"/>
        <v>0.78947368421052633</v>
      </c>
    </row>
    <row r="52" spans="1:13" ht="44.25" hidden="1" customHeight="1">
      <c r="A52" s="334">
        <f>'Merytoryczna-TU WPIS DANE'!A53</f>
        <v>50</v>
      </c>
      <c r="B52" s="333" t="str">
        <f>'Merytoryczna-TU WPIS DANE'!B53</f>
        <v>RPO/01198/08/7.1</v>
      </c>
      <c r="C52" s="333" t="str">
        <f>'Merytoryczna-TU WPIS DANE'!C53</f>
        <v>1340/08</v>
      </c>
      <c r="D52" s="333" t="str">
        <f>'Merytoryczna-TU WPIS DANE'!D53</f>
        <v>Miasto Łaskarzew</v>
      </c>
      <c r="E52" s="333" t="str">
        <f>'Merytoryczna-TU WPIS DANE'!E53</f>
        <v>Modernizacja budynku Samodzielnego Publicznego Zakładu Opieki Zdrowotnej w Łaskarzewie</v>
      </c>
      <c r="F52" s="227" t="str">
        <f>'Merytoryczna-TU WPIS DANE'!F53</f>
        <v>76</v>
      </c>
      <c r="G52" s="239">
        <f>'Merytoryczna-TU WPIS DANE'!G53</f>
        <v>479145.47</v>
      </c>
      <c r="H52" s="239">
        <f>'Merytoryczna-TU WPIS DANE'!I53</f>
        <v>407273.64</v>
      </c>
      <c r="I52" s="228">
        <f>IF('Merytoryczna-TU WPIS DANE'!Q53="tak",'Merytoryczna-TU WPIS DANE'!AJ53,'Merytoryczna-TU WPIS DANE'!R53)</f>
        <v>60</v>
      </c>
      <c r="J52" s="229">
        <f>IF(Strategiczna!L52="tak",Strategiczna!W52,Strategiczna!M52)</f>
        <v>13.5</v>
      </c>
      <c r="K52" s="230">
        <f t="shared" si="2"/>
        <v>73.5</v>
      </c>
      <c r="L52" s="230">
        <f>'Merytoryczna-TU WPIS DANE'!O53+Strategiczna!J52</f>
        <v>95</v>
      </c>
      <c r="M52" s="231">
        <f t="shared" si="3"/>
        <v>0.77368421052631575</v>
      </c>
    </row>
    <row r="53" spans="1:13" ht="51.75" hidden="1" customHeight="1">
      <c r="A53" s="334">
        <f>'Merytoryczna-TU WPIS DANE'!A54</f>
        <v>51</v>
      </c>
      <c r="B53" s="333" t="str">
        <f>'Merytoryczna-TU WPIS DANE'!B54</f>
        <v>RPO/01451/08/7.1</v>
      </c>
      <c r="C53" s="333" t="str">
        <f>'Merytoryczna-TU WPIS DANE'!C54</f>
        <v>2012/08</v>
      </c>
      <c r="D53" s="333" t="str">
        <f>'Merytoryczna-TU WPIS DANE'!D54</f>
        <v>Miasto i Gmina Serock</v>
      </c>
      <c r="E53" s="333" t="str">
        <f>'Merytoryczna-TU WPIS DANE'!E54</f>
        <v>Modernizacja w zakresie przebudowy i remontu budynku komunalnego przy ul. A.A.Kędzierskich w Serocku SP ZOZ.</v>
      </c>
      <c r="F53" s="227" t="str">
        <f>'Merytoryczna-TU WPIS DANE'!F54</f>
        <v>76</v>
      </c>
      <c r="G53" s="239">
        <f>'Merytoryczna-TU WPIS DANE'!G54</f>
        <v>631457.86</v>
      </c>
      <c r="H53" s="239">
        <f>'Merytoryczna-TU WPIS DANE'!I54</f>
        <v>536739.18000000005</v>
      </c>
      <c r="I53" s="228">
        <f>IF('Merytoryczna-TU WPIS DANE'!Q54="tak",'Merytoryczna-TU WPIS DANE'!AJ54,'Merytoryczna-TU WPIS DANE'!R54)</f>
        <v>34</v>
      </c>
      <c r="J53" s="229">
        <f>IF(Strategiczna!L53="tak",Strategiczna!W53,Strategiczna!M53)</f>
        <v>16</v>
      </c>
      <c r="K53" s="230">
        <f t="shared" si="2"/>
        <v>50</v>
      </c>
      <c r="L53" s="230">
        <f>'Merytoryczna-TU WPIS DANE'!O54+Strategiczna!J53</f>
        <v>95</v>
      </c>
      <c r="M53" s="231">
        <f t="shared" si="3"/>
        <v>0.52631578947368418</v>
      </c>
    </row>
    <row r="54" spans="1:13" ht="38.25" hidden="1" customHeight="1">
      <c r="A54" s="334">
        <f>'Merytoryczna-TU WPIS DANE'!A55</f>
        <v>52</v>
      </c>
      <c r="B54" s="333" t="str">
        <f>'Merytoryczna-TU WPIS DANE'!B55</f>
        <v xml:space="preserve">RPO/00969/08/7.1 </v>
      </c>
      <c r="C54" s="333" t="str">
        <f>'Merytoryczna-TU WPIS DANE'!C55</f>
        <v>1348/08</v>
      </c>
      <c r="D54" s="333" t="str">
        <f>'Merytoryczna-TU WPIS DANE'!D55</f>
        <v>Miasto i Gmina Gąbin</v>
      </c>
      <c r="E54" s="333" t="str">
        <f>'Merytoryczna-TU WPIS DANE'!E55</f>
        <v>Przebudowa budynku Przychodni Zdrowia w Gąbinie</v>
      </c>
      <c r="F54" s="227" t="str">
        <f>'Merytoryczna-TU WPIS DANE'!F55</f>
        <v>76</v>
      </c>
      <c r="G54" s="239">
        <f>'Merytoryczna-TU WPIS DANE'!G55</f>
        <v>1413505.57</v>
      </c>
      <c r="H54" s="239">
        <f>'Merytoryczna-TU WPIS DANE'!I55</f>
        <v>587879.28</v>
      </c>
      <c r="I54" s="228">
        <f>IF('Merytoryczna-TU WPIS DANE'!Q55="tak",'Merytoryczna-TU WPIS DANE'!AJ55,'Merytoryczna-TU WPIS DANE'!R55)</f>
        <v>57</v>
      </c>
      <c r="J54" s="229">
        <f>IF(Strategiczna!L54="tak",Strategiczna!W54,Strategiczna!M54)</f>
        <v>11</v>
      </c>
      <c r="K54" s="230">
        <f t="shared" si="2"/>
        <v>68</v>
      </c>
      <c r="L54" s="230">
        <f>'Merytoryczna-TU WPIS DANE'!O55+Strategiczna!J54</f>
        <v>95</v>
      </c>
      <c r="M54" s="231">
        <f t="shared" si="3"/>
        <v>0.71578947368421053</v>
      </c>
    </row>
    <row r="55" spans="1:13" ht="55.5" hidden="1" customHeight="1">
      <c r="A55" s="334">
        <f>'Merytoryczna-TU WPIS DANE'!A56</f>
        <v>53</v>
      </c>
      <c r="B55" s="333" t="str">
        <f>'Merytoryczna-TU WPIS DANE'!B56</f>
        <v>RPO/00985/08/7.1</v>
      </c>
      <c r="C55" s="333" t="str">
        <f>'Merytoryczna-TU WPIS DANE'!C56</f>
        <v>1157/08</v>
      </c>
      <c r="D55" s="333" t="str">
        <f>'Merytoryczna-TU WPIS DANE'!D56</f>
        <v>Miasto i Gmina Pilawa</v>
      </c>
      <c r="E55" s="333" t="str">
        <f>'Merytoryczna-TU WPIS DANE'!E56</f>
        <v>Modernizacja i rozbudowa ZOZ w Pilawie jako element poprawy dostępności i jakości systemu opieki  zdrowotnej w Gminie Pilawa</v>
      </c>
      <c r="F55" s="227" t="str">
        <f>'Merytoryczna-TU WPIS DANE'!F56</f>
        <v>76</v>
      </c>
      <c r="G55" s="239">
        <f>'Merytoryczna-TU WPIS DANE'!G56</f>
        <v>1683024.26</v>
      </c>
      <c r="H55" s="239">
        <f>'Merytoryczna-TU WPIS DANE'!I56</f>
        <v>1430569</v>
      </c>
      <c r="I55" s="228">
        <f>IF('Merytoryczna-TU WPIS DANE'!Q56="tak",'Merytoryczna-TU WPIS DANE'!AJ56,'Merytoryczna-TU WPIS DANE'!R56)</f>
        <v>58.5</v>
      </c>
      <c r="J55" s="229">
        <f>IF(Strategiczna!L55="tak",Strategiczna!W55,Strategiczna!M55)</f>
        <v>18.5</v>
      </c>
      <c r="K55" s="230">
        <f t="shared" si="2"/>
        <v>77</v>
      </c>
      <c r="L55" s="230">
        <f>'Merytoryczna-TU WPIS DANE'!O56+Strategiczna!J55</f>
        <v>95</v>
      </c>
      <c r="M55" s="231">
        <f t="shared" si="3"/>
        <v>0.81052631578947365</v>
      </c>
    </row>
    <row r="56" spans="1:13" ht="42" hidden="1" customHeight="1">
      <c r="A56" s="334">
        <f>'Merytoryczna-TU WPIS DANE'!A57</f>
        <v>54</v>
      </c>
      <c r="B56" s="333" t="str">
        <f>'Merytoryczna-TU WPIS DANE'!B57</f>
        <v>RPO/00310/08/7.1</v>
      </c>
      <c r="C56" s="333" t="str">
        <f>'Merytoryczna-TU WPIS DANE'!C57</f>
        <v>601/08</v>
      </c>
      <c r="D56" s="333" t="str">
        <f>'Merytoryczna-TU WPIS DANE'!D57</f>
        <v>Miasto Stołeczne Warszawa</v>
      </c>
      <c r="E56" s="333" t="str">
        <f>'Merytoryczna-TU WPIS DANE'!E57</f>
        <v>Wyposażenie i modernizacja Zakładu Diagnostyki Obrazowej Szpitala Czerniakowskiego w Warszawie</v>
      </c>
      <c r="F56" s="227" t="str">
        <f>'Merytoryczna-TU WPIS DANE'!F57</f>
        <v>76</v>
      </c>
      <c r="G56" s="239">
        <f>'Merytoryczna-TU WPIS DANE'!G57</f>
        <v>9375000</v>
      </c>
      <c r="H56" s="239">
        <f>'Merytoryczna-TU WPIS DANE'!I57</f>
        <v>2061250</v>
      </c>
      <c r="I56" s="228">
        <f>IF('Merytoryczna-TU WPIS DANE'!Q57="tak",'Merytoryczna-TU WPIS DANE'!AJ57,'Merytoryczna-TU WPIS DANE'!R57)</f>
        <v>55</v>
      </c>
      <c r="J56" s="229">
        <f>IF(Strategiczna!L56="tak",Strategiczna!W56,Strategiczna!M56)</f>
        <v>30</v>
      </c>
      <c r="K56" s="230">
        <f t="shared" si="2"/>
        <v>85</v>
      </c>
      <c r="L56" s="230">
        <f>'Merytoryczna-TU WPIS DANE'!O57+Strategiczna!J56</f>
        <v>95</v>
      </c>
      <c r="M56" s="231">
        <f t="shared" si="3"/>
        <v>0.89473684210526316</v>
      </c>
    </row>
    <row r="57" spans="1:13" ht="51" hidden="1" customHeight="1">
      <c r="A57" s="334">
        <f>'Merytoryczna-TU WPIS DANE'!A58</f>
        <v>55</v>
      </c>
      <c r="B57" s="333" t="str">
        <f>'Merytoryczna-TU WPIS DANE'!B58</f>
        <v>RPO/00224/08/7.1</v>
      </c>
      <c r="C57" s="333" t="str">
        <f>'Merytoryczna-TU WPIS DANE'!C58</f>
        <v>415/08</v>
      </c>
      <c r="D57" s="333" t="str">
        <f>'Merytoryczna-TU WPIS DANE'!D58</f>
        <v xml:space="preserve">Miejski Samodzielny Publiczny Zakład Opieki Zdrowotnej Nr 1 </v>
      </c>
      <c r="E57" s="333" t="str">
        <f>'Merytoryczna-TU WPIS DANE'!E58</f>
        <v>Rozbudowa Miejskiego Samodzielnego Publicznego Zakładu Opieki Zdrowotnej nr 1 w Wołominie</v>
      </c>
      <c r="F57" s="227" t="str">
        <f>'Merytoryczna-TU WPIS DANE'!F58</f>
        <v>76</v>
      </c>
      <c r="G57" s="239">
        <f>'Merytoryczna-TU WPIS DANE'!G58</f>
        <v>2299691</v>
      </c>
      <c r="H57" s="239">
        <f>'Merytoryczna-TU WPIS DANE'!I58</f>
        <v>1954737.35</v>
      </c>
      <c r="I57" s="228">
        <f>IF('Merytoryczna-TU WPIS DANE'!Q58="tak",'Merytoryczna-TU WPIS DANE'!AJ58,'Merytoryczna-TU WPIS DANE'!R58)</f>
        <v>51.5</v>
      </c>
      <c r="J57" s="229">
        <f>IF(Strategiczna!L57="tak",Strategiczna!W57,Strategiczna!M57)</f>
        <v>20</v>
      </c>
      <c r="K57" s="230">
        <f t="shared" si="2"/>
        <v>71.5</v>
      </c>
      <c r="L57" s="230">
        <f>'Merytoryczna-TU WPIS DANE'!O58+Strategiczna!J57</f>
        <v>95</v>
      </c>
      <c r="M57" s="231">
        <f t="shared" si="3"/>
        <v>0.75263157894736843</v>
      </c>
    </row>
    <row r="58" spans="1:13" ht="67.5" hidden="1" customHeight="1">
      <c r="A58" s="334">
        <f>'Merytoryczna-TU WPIS DANE'!A59</f>
        <v>56</v>
      </c>
      <c r="B58" s="333" t="str">
        <f>'Merytoryczna-TU WPIS DANE'!B59</f>
        <v>RPO/00538/08/7.1</v>
      </c>
      <c r="C58" s="333" t="str">
        <f>'Merytoryczna-TU WPIS DANE'!C59</f>
        <v>537/08</v>
      </c>
      <c r="D58" s="333" t="str">
        <f>'Merytoryczna-TU WPIS DANE'!D59</f>
        <v>Miejski Publiczny Zakład Opieki Zdrowotnej w Kobyłce</v>
      </c>
      <c r="E58" s="333" t="str">
        <f>'Merytoryczna-TU WPIS DANE'!E59</f>
        <v>Kompleksowe dostosowanie do obowiązujących przepisów prawa i zakup specjalistycznej aparatury medycznej w celu poprawy jakości świadczonych usług przez MSPZOZ w Kobyłce</v>
      </c>
      <c r="F58" s="227" t="str">
        <f>'Merytoryczna-TU WPIS DANE'!F59</f>
        <v>76</v>
      </c>
      <c r="G58" s="239">
        <f>'Merytoryczna-TU WPIS DANE'!G59</f>
        <v>1324447.7</v>
      </c>
      <c r="H58" s="239">
        <f>'Merytoryczna-TU WPIS DANE'!I59</f>
        <v>1125780.52</v>
      </c>
      <c r="I58" s="228">
        <f>IF('Merytoryczna-TU WPIS DANE'!Q59="tak",'Merytoryczna-TU WPIS DANE'!AJ59,'Merytoryczna-TU WPIS DANE'!R59)</f>
        <v>55</v>
      </c>
      <c r="J58" s="229">
        <f>IF(Strategiczna!L58="tak",Strategiczna!W58,Strategiczna!M58)</f>
        <v>16.5</v>
      </c>
      <c r="K58" s="230">
        <f t="shared" si="2"/>
        <v>71.5</v>
      </c>
      <c r="L58" s="230">
        <f>'Merytoryczna-TU WPIS DANE'!O59+Strategiczna!J58</f>
        <v>95</v>
      </c>
      <c r="M58" s="231">
        <f t="shared" si="3"/>
        <v>0.75263157894736843</v>
      </c>
    </row>
    <row r="59" spans="1:13" ht="33.75" hidden="1" customHeight="1">
      <c r="A59" s="334">
        <f>'Merytoryczna-TU WPIS DANE'!A60</f>
        <v>57</v>
      </c>
      <c r="B59" s="333" t="str">
        <f>'Merytoryczna-TU WPIS DANE'!B60</f>
        <v>RPO/00611/08/7.1</v>
      </c>
      <c r="C59" s="333" t="str">
        <f>'Merytoryczna-TU WPIS DANE'!C60</f>
        <v>1106/08</v>
      </c>
      <c r="D59" s="333" t="str">
        <f>'Merytoryczna-TU WPIS DANE'!D60</f>
        <v>Niepubliczny Zakład Opieki Zdrowotnej ,,Mariańska"</v>
      </c>
      <c r="E59" s="333" t="str">
        <f>'Merytoryczna-TU WPIS DANE'!E60</f>
        <v>Poprawa jakości opieki zdrowotnej poprzez modernizację oraz doposażenie NZOZ ,,Mariańska" w Warszawie</v>
      </c>
      <c r="F59" s="227" t="str">
        <f>'Merytoryczna-TU WPIS DANE'!F60</f>
        <v>76</v>
      </c>
      <c r="G59" s="239">
        <f>'Merytoryczna-TU WPIS DANE'!G60</f>
        <v>533953.78</v>
      </c>
      <c r="H59" s="239">
        <f>'Merytoryczna-TU WPIS DANE'!I60</f>
        <v>453860.7</v>
      </c>
      <c r="I59" s="228">
        <f>IF('Merytoryczna-TU WPIS DANE'!Q60="tak",'Merytoryczna-TU WPIS DANE'!AJ60,'Merytoryczna-TU WPIS DANE'!R60)</f>
        <v>42</v>
      </c>
      <c r="J59" s="229">
        <f>IF(Strategiczna!L59="tak",Strategiczna!W59,Strategiczna!M59)</f>
        <v>24</v>
      </c>
      <c r="K59" s="230">
        <f t="shared" si="2"/>
        <v>66</v>
      </c>
      <c r="L59" s="230">
        <f>'Merytoryczna-TU WPIS DANE'!O60+Strategiczna!J59</f>
        <v>95</v>
      </c>
      <c r="M59" s="231">
        <f t="shared" si="3"/>
        <v>0.69473684210526321</v>
      </c>
    </row>
    <row r="60" spans="1:13" ht="33.75" hidden="1" customHeight="1">
      <c r="A60" s="334">
        <f>'Merytoryczna-TU WPIS DANE'!A61</f>
        <v>58</v>
      </c>
      <c r="B60" s="333" t="str">
        <f>'Merytoryczna-TU WPIS DANE'!B61</f>
        <v>RPO/01127/08/7.1</v>
      </c>
      <c r="C60" s="333" t="str">
        <f>'Merytoryczna-TU WPIS DANE'!C61</f>
        <v>1842/08</v>
      </c>
      <c r="D60" s="333" t="str">
        <f>'Merytoryczna-TU WPIS DANE'!D61</f>
        <v>Niepubliczny Zakład Opieki Zdrowotnej „ Kaśmin” s.c. Dom Seniora</v>
      </c>
      <c r="E60" s="333" t="str">
        <f>'Merytoryczna-TU WPIS DANE'!E61</f>
        <v>Zakup urządzeń diagnostyczno – terapeutycznych przez NZOZ „Kaśmin” s.c. w Drożdżówce</v>
      </c>
      <c r="F60" s="227" t="str">
        <f>'Merytoryczna-TU WPIS DANE'!F61</f>
        <v>76</v>
      </c>
      <c r="G60" s="239">
        <f>'Merytoryczna-TU WPIS DANE'!G61</f>
        <v>1203082</v>
      </c>
      <c r="H60" s="239">
        <f>'Merytoryczna-TU WPIS DANE'!I61</f>
        <v>1022619.7</v>
      </c>
      <c r="I60" s="228">
        <f>IF('Merytoryczna-TU WPIS DANE'!Q61="tak",'Merytoryczna-TU WPIS DANE'!AJ61,'Merytoryczna-TU WPIS DANE'!R61)</f>
        <v>34</v>
      </c>
      <c r="J60" s="229">
        <f>IF(Strategiczna!L60="tak",Strategiczna!W60,Strategiczna!M60)</f>
        <v>25.5</v>
      </c>
      <c r="K60" s="230">
        <f t="shared" si="2"/>
        <v>59.5</v>
      </c>
      <c r="L60" s="230">
        <f>'Merytoryczna-TU WPIS DANE'!O61+Strategiczna!J60</f>
        <v>95</v>
      </c>
      <c r="M60" s="231">
        <f t="shared" si="3"/>
        <v>0.62631578947368416</v>
      </c>
    </row>
    <row r="61" spans="1:13" ht="79.5" hidden="1" customHeight="1">
      <c r="A61" s="334">
        <f>'Merytoryczna-TU WPIS DANE'!A62</f>
        <v>59</v>
      </c>
      <c r="B61" s="333" t="str">
        <f>'Merytoryczna-TU WPIS DANE'!B62</f>
        <v>RPO/01308/08/7.1</v>
      </c>
      <c r="C61" s="333" t="str">
        <f>'Merytoryczna-TU WPIS DANE'!C62</f>
        <v>1940/08</v>
      </c>
      <c r="D61" s="333" t="str">
        <f>'Merytoryczna-TU WPIS DANE'!D62</f>
        <v>Niepubliczny Zakład Opieki Zdrowotnej „MEDICUS”       
Spółka z ograniczoną odpowiedzialnością</v>
      </c>
      <c r="E61" s="333" t="str">
        <f>'Merytoryczna-TU WPIS DANE'!E62</f>
        <v>Inwestycje infrastrukturalne dostosowujące Zakład do wymogów ustawy o zakładach opieki zdrowotnej oraz zakup specjalistycznego sprzętu medycznego poprawiającego jakość usług.</v>
      </c>
      <c r="F61" s="227" t="str">
        <f>'Merytoryczna-TU WPIS DANE'!F62</f>
        <v>76</v>
      </c>
      <c r="G61" s="239">
        <f>'Merytoryczna-TU WPIS DANE'!G62</f>
        <v>679174</v>
      </c>
      <c r="H61" s="239">
        <f>'Merytoryczna-TU WPIS DANE'!I62</f>
        <v>334020</v>
      </c>
      <c r="I61" s="228">
        <f>IF('Merytoryczna-TU WPIS DANE'!Q62="tak",'Merytoryczna-TU WPIS DANE'!AJ62,'Merytoryczna-TU WPIS DANE'!R62)</f>
        <v>58.5</v>
      </c>
      <c r="J61" s="229">
        <f>IF(Strategiczna!L61="tak",Strategiczna!W61,Strategiczna!M61)</f>
        <v>22</v>
      </c>
      <c r="K61" s="230">
        <f t="shared" si="2"/>
        <v>80.5</v>
      </c>
      <c r="L61" s="230">
        <f>'Merytoryczna-TU WPIS DANE'!O62+Strategiczna!J61</f>
        <v>95</v>
      </c>
      <c r="M61" s="231">
        <f t="shared" si="3"/>
        <v>0.84736842105263155</v>
      </c>
    </row>
    <row r="62" spans="1:13" ht="70.5" hidden="1" customHeight="1">
      <c r="A62" s="334">
        <f>'Merytoryczna-TU WPIS DANE'!A63</f>
        <v>60</v>
      </c>
      <c r="B62" s="333" t="str">
        <f>'Merytoryczna-TU WPIS DANE'!B63</f>
        <v>RPO/00528/08/7.1</v>
      </c>
      <c r="C62" s="333" t="str">
        <f>'Merytoryczna-TU WPIS DANE'!C63</f>
        <v>912/08</v>
      </c>
      <c r="D62" s="333" t="str">
        <f>'Merytoryczna-TU WPIS DANE'!D63</f>
        <v>Niepubliczny Zakład Opieki Zdrowotnej Poradnia Stomatologiczna ,,DENTOS"</v>
      </c>
      <c r="E62" s="333" t="str">
        <f>'Merytoryczna-TU WPIS DANE'!E63</f>
        <v>Poprawa dostępności i jakości usług stomatologicznych poprzez doposażenie gabinetu NZOZ Poradnia Stomatologiczna ,,Dentos" w Przesmykach</v>
      </c>
      <c r="F62" s="227" t="str">
        <f>'Merytoryczna-TU WPIS DANE'!F63</f>
        <v>76</v>
      </c>
      <c r="G62" s="239">
        <f>'Merytoryczna-TU WPIS DANE'!G63</f>
        <v>110500</v>
      </c>
      <c r="H62" s="239">
        <f>'Merytoryczna-TU WPIS DANE'!I63</f>
        <v>55335</v>
      </c>
      <c r="I62" s="228">
        <f>IF('Merytoryczna-TU WPIS DANE'!Q63="tak",'Merytoryczna-TU WPIS DANE'!AJ63,'Merytoryczna-TU WPIS DANE'!R63)</f>
        <v>47</v>
      </c>
      <c r="J62" s="229">
        <f>IF(Strategiczna!L62="tak",Strategiczna!W62,Strategiczna!M62)</f>
        <v>20</v>
      </c>
      <c r="K62" s="230">
        <f t="shared" si="2"/>
        <v>67</v>
      </c>
      <c r="L62" s="230">
        <f>'Merytoryczna-TU WPIS DANE'!O63+Strategiczna!J62</f>
        <v>95</v>
      </c>
      <c r="M62" s="231">
        <f t="shared" si="3"/>
        <v>0.70526315789473681</v>
      </c>
    </row>
    <row r="63" spans="1:13" ht="78.75" hidden="1" customHeight="1">
      <c r="A63" s="334">
        <f>'Merytoryczna-TU WPIS DANE'!A64</f>
        <v>61</v>
      </c>
      <c r="B63" s="333" t="str">
        <f>'Merytoryczna-TU WPIS DANE'!B64</f>
        <v>RPO/00987/08/7.1</v>
      </c>
      <c r="C63" s="333" t="str">
        <f>'Merytoryczna-TU WPIS DANE'!C64</f>
        <v>1727/08</v>
      </c>
      <c r="D63" s="333" t="str">
        <f>'Merytoryczna-TU WPIS DANE'!D64</f>
        <v>Niepubliczny Zakład Opieki Zdrowotnej Prywatna Przychodnia Lekarska s.c H. Gruszczyńska-Korba G. Barjasz</v>
      </c>
      <c r="E63" s="333" t="str">
        <f>'Merytoryczna-TU WPIS DANE'!E64</f>
        <v>Modernizacja i doposażenie w sprzęt Przychodni w celu dostosowania do wymogów wynikających z obowiązujących przepisów, zwiększenia dostępności świadczenia usług (w tym dla osób niepełnosprawnych) oraz poprawy ich jakości</v>
      </c>
      <c r="F63" s="227" t="str">
        <f>'Merytoryczna-TU WPIS DANE'!F64</f>
        <v>76</v>
      </c>
      <c r="G63" s="239">
        <f>'Merytoryczna-TU WPIS DANE'!G64</f>
        <v>209061.46</v>
      </c>
      <c r="H63" s="239">
        <f>'Merytoryczna-TU WPIS DANE'!I64</f>
        <v>125436.87</v>
      </c>
      <c r="I63" s="228">
        <f>IF('Merytoryczna-TU WPIS DANE'!Q64="tak",'Merytoryczna-TU WPIS DANE'!AJ64,'Merytoryczna-TU WPIS DANE'!R64)</f>
        <v>39</v>
      </c>
      <c r="J63" s="229">
        <f>IF(Strategiczna!L63="tak",Strategiczna!W63,Strategiczna!M63)</f>
        <v>23</v>
      </c>
      <c r="K63" s="230">
        <f t="shared" si="2"/>
        <v>62</v>
      </c>
      <c r="L63" s="230">
        <f>'Merytoryczna-TU WPIS DANE'!O64+Strategiczna!J63</f>
        <v>95</v>
      </c>
      <c r="M63" s="231">
        <f t="shared" si="3"/>
        <v>0.65263157894736845</v>
      </c>
    </row>
    <row r="64" spans="1:13" ht="62.25" hidden="1" customHeight="1">
      <c r="A64" s="334">
        <f>'Merytoryczna-TU WPIS DANE'!A65</f>
        <v>62</v>
      </c>
      <c r="B64" s="333" t="str">
        <f>'Merytoryczna-TU WPIS DANE'!B65</f>
        <v>RPO/00776/08/7.1.</v>
      </c>
      <c r="C64" s="333" t="str">
        <f>'Merytoryczna-TU WPIS DANE'!C65</f>
        <v>1188/08</v>
      </c>
      <c r="D64" s="333" t="str">
        <f>'Merytoryczna-TU WPIS DANE'!D65</f>
        <v>NIEPUBLICZNY ZAKŁAD OPIEKI ZDROWOTNEJ CENTRUM  REHABILITACJI  LECZNICZEJ„FIZ - MED.” Sp. z o.o.</v>
      </c>
      <c r="E64" s="333" t="str">
        <f>'Merytoryczna-TU WPIS DANE'!E65</f>
        <v>ROZBUDOWA I MODERNIZACJA PORADNI REHABILITACYJNEJ ORAZ ZAKUP SPRZĘTU: ULTRASONOGRAFU,KRIOPOLU, ZESTAWU KOMPUTEROWEGO I NOTEBOOKA</v>
      </c>
      <c r="F64" s="227" t="str">
        <f>'Merytoryczna-TU WPIS DANE'!F65</f>
        <v>76</v>
      </c>
      <c r="G64" s="239">
        <f>'Merytoryczna-TU WPIS DANE'!G65</f>
        <v>774749</v>
      </c>
      <c r="H64" s="239">
        <f>'Merytoryczna-TU WPIS DANE'!I65</f>
        <v>464849.4</v>
      </c>
      <c r="I64" s="228">
        <f>IF('Merytoryczna-TU WPIS DANE'!Q65="tak",'Merytoryczna-TU WPIS DANE'!AJ65,'Merytoryczna-TU WPIS DANE'!R65)</f>
        <v>41.5</v>
      </c>
      <c r="J64" s="229">
        <f>IF(Strategiczna!L64="tak",Strategiczna!W64,Strategiczna!M64)</f>
        <v>29</v>
      </c>
      <c r="K64" s="230">
        <f t="shared" si="2"/>
        <v>70.5</v>
      </c>
      <c r="L64" s="230">
        <f>'Merytoryczna-TU WPIS DANE'!O65+Strategiczna!J64</f>
        <v>95</v>
      </c>
      <c r="M64" s="231">
        <f t="shared" si="3"/>
        <v>0.74210526315789471</v>
      </c>
    </row>
    <row r="65" spans="1:13" ht="90" hidden="1" customHeight="1">
      <c r="A65" s="334">
        <f>'Merytoryczna-TU WPIS DANE'!A66</f>
        <v>63</v>
      </c>
      <c r="B65" s="333" t="str">
        <f>'Merytoryczna-TU WPIS DANE'!B66</f>
        <v>RPO/00753/08/7.1</v>
      </c>
      <c r="C65" s="333" t="str">
        <f>'Merytoryczna-TU WPIS DANE'!C66</f>
        <v>1158/08</v>
      </c>
      <c r="D65" s="333" t="str">
        <f>'Merytoryczna-TU WPIS DANE'!D66</f>
        <v xml:space="preserve">Niepublicznyu Zakład Opieki Zdrowotnej Przychodnia Medycyny Rodzinnej „Centrum”    </v>
      </c>
      <c r="E65" s="333" t="str">
        <f>'Merytoryczna-TU WPIS DANE'!E66</f>
        <v>Poprawa jakości usług medycznych świadczonych przez NZOZ Przychodnia Medycyny Rodzinnej „Centrum” poprzez zakup specjalistycznego ultrasonografu oraz przeprowadzenie prac modernizacyjnych dostosowujących przychodnie do obowiązujących wymogów.</v>
      </c>
      <c r="F65" s="227" t="str">
        <f>'Merytoryczna-TU WPIS DANE'!F66</f>
        <v>76</v>
      </c>
      <c r="G65" s="239">
        <f>'Merytoryczna-TU WPIS DANE'!G66</f>
        <v>462200</v>
      </c>
      <c r="H65" s="239">
        <f>'Merytoryczna-TU WPIS DANE'!I66</f>
        <v>270000</v>
      </c>
      <c r="I65" s="228">
        <f>IF('Merytoryczna-TU WPIS DANE'!Q66="tak",'Merytoryczna-TU WPIS DANE'!AJ66,'Merytoryczna-TU WPIS DANE'!R66)</f>
        <v>50</v>
      </c>
      <c r="J65" s="229">
        <f>IF(Strategiczna!L65="tak",Strategiczna!W65,Strategiczna!M65)</f>
        <v>17</v>
      </c>
      <c r="K65" s="230">
        <f t="shared" si="2"/>
        <v>67</v>
      </c>
      <c r="L65" s="230">
        <f>'Merytoryczna-TU WPIS DANE'!O66+Strategiczna!J65</f>
        <v>95</v>
      </c>
      <c r="M65" s="231">
        <f t="shared" si="3"/>
        <v>0.70526315789473681</v>
      </c>
    </row>
    <row r="66" spans="1:13" ht="64.5" hidden="1" customHeight="1">
      <c r="A66" s="334">
        <f>'Merytoryczna-TU WPIS DANE'!A67</f>
        <v>64</v>
      </c>
      <c r="B66" s="333" t="str">
        <f>'Merytoryczna-TU WPIS DANE'!B67</f>
        <v>RPO/00777/08/7.1</v>
      </c>
      <c r="C66" s="333" t="str">
        <f>'Merytoryczna-TU WPIS DANE'!C67</f>
        <v>1239/08</v>
      </c>
      <c r="D66" s="333" t="str">
        <f>'Merytoryczna-TU WPIS DANE'!D67</f>
        <v>Niepubliczny Zakład Opieki Zdrowotnej Przychodnia Lekarska Neuromedyka</v>
      </c>
      <c r="E66" s="333" t="str">
        <f>'Merytoryczna-TU WPIS DANE'!E67</f>
        <v>Adaptacja pomieszczeń starej stołówki ŻZTT na przychodnię lekarską</v>
      </c>
      <c r="F66" s="227" t="str">
        <f>'Merytoryczna-TU WPIS DANE'!F67</f>
        <v>76</v>
      </c>
      <c r="G66" s="239">
        <f>'Merytoryczna-TU WPIS DANE'!G67</f>
        <v>4635132.37</v>
      </c>
      <c r="H66" s="239">
        <f>'Merytoryczna-TU WPIS DANE'!I67</f>
        <v>3939862.51</v>
      </c>
      <c r="I66" s="228">
        <f>IF('Merytoryczna-TU WPIS DANE'!Q67="tak",'Merytoryczna-TU WPIS DANE'!AJ67,'Merytoryczna-TU WPIS DANE'!R67)</f>
        <v>44</v>
      </c>
      <c r="J66" s="229">
        <f>IF(Strategiczna!L66="tak",Strategiczna!W66,Strategiczna!M66)</f>
        <v>28</v>
      </c>
      <c r="K66" s="230">
        <f t="shared" si="2"/>
        <v>72</v>
      </c>
      <c r="L66" s="230">
        <f>'Merytoryczna-TU WPIS DANE'!O67+Strategiczna!J66</f>
        <v>95</v>
      </c>
      <c r="M66" s="231">
        <f t="shared" si="3"/>
        <v>0.75789473684210529</v>
      </c>
    </row>
    <row r="67" spans="1:13" ht="78.75" hidden="1" customHeight="1">
      <c r="A67" s="334">
        <f>'Merytoryczna-TU WPIS DANE'!A68</f>
        <v>65</v>
      </c>
      <c r="B67" s="333" t="str">
        <f>'Merytoryczna-TU WPIS DANE'!B68</f>
        <v>RPO/00572/08/7.1</v>
      </c>
      <c r="C67" s="333" t="str">
        <f>'Merytoryczna-TU WPIS DANE'!C68</f>
        <v>599/08</v>
      </c>
      <c r="D67" s="333" t="str">
        <f>'Merytoryczna-TU WPIS DANE'!D68</f>
        <v>NIEPUBLICZNY ZAKŁAD OPIEKI ZDROWOTNEJ PRZYCHODNIA LEKARSKA OKULISTYKA-OPTYKA JOLANTA JARZĄBEK</v>
      </c>
      <c r="E67" s="333" t="str">
        <f>'Merytoryczna-TU WPIS DANE'!E68</f>
        <v>ROZSZERZENIE ZAKRESU WYSOKOSTANDARDOWYCH SPECJALISTYCZNYCH USŁUG MEDYCZNYCH, ŚWIADCZONYCH PRZEZ NZOZ PRZYCHODNIA LEKARSKA OKULISTYKA-OPTYKA JOLANTA JARZĄBEK W OSTROŁĘCE, POPRZEZ DOPOSAŻENIE W INNOWACYJNY SPRZĘT DIAGNOSTYCZNY</v>
      </c>
      <c r="F67" s="227" t="str">
        <f>'Merytoryczna-TU WPIS DANE'!F68</f>
        <v>76</v>
      </c>
      <c r="G67" s="239">
        <f>'Merytoryczna-TU WPIS DANE'!G68</f>
        <v>444747.47</v>
      </c>
      <c r="H67" s="239">
        <f>'Merytoryczna-TU WPIS DANE'!I68</f>
        <v>231380.55</v>
      </c>
      <c r="I67" s="228">
        <f>IF('Merytoryczna-TU WPIS DANE'!Q68="tak",'Merytoryczna-TU WPIS DANE'!AJ68,'Merytoryczna-TU WPIS DANE'!R68)</f>
        <v>57.5</v>
      </c>
      <c r="J67" s="229">
        <f>IF(Strategiczna!L67="tak",Strategiczna!W67,Strategiczna!M67)</f>
        <v>28.5</v>
      </c>
      <c r="K67" s="230">
        <f t="shared" ref="K67:K98" si="4">SUM(I67:J67)</f>
        <v>86</v>
      </c>
      <c r="L67" s="230">
        <f>'Merytoryczna-TU WPIS DANE'!O68+Strategiczna!J67</f>
        <v>95</v>
      </c>
      <c r="M67" s="231">
        <f t="shared" ref="M67:M98" si="5">K67/L67</f>
        <v>0.90526315789473688</v>
      </c>
    </row>
    <row r="68" spans="1:13" ht="81" hidden="1" customHeight="1">
      <c r="A68" s="334">
        <f>'Merytoryczna-TU WPIS DANE'!A69</f>
        <v>66</v>
      </c>
      <c r="B68" s="333" t="str">
        <f>'Merytoryczna-TU WPIS DANE'!B69</f>
        <v>RPO/01125/08/7.1</v>
      </c>
      <c r="C68" s="333" t="str">
        <f>'Merytoryczna-TU WPIS DANE'!C69</f>
        <v>1955/08</v>
      </c>
      <c r="D68" s="333" t="str">
        <f>'Merytoryczna-TU WPIS DANE'!D69</f>
        <v>Niepubliczny Zakład Opieki Zdrowotnej "Centrum Medyczne Białołęka"</v>
      </c>
      <c r="E68" s="333" t="str">
        <f>'Merytoryczna-TU WPIS DANE'!E69</f>
        <v>Poprawa dostępu do gwarantowanych świadczeń zdrowotnych dla mieszkańców aglomeracji Warszawskiej poprzez zakup sprzętu diagnostyczno – leczniczego przez NZOZ Centrum Medyczne Białołęka</v>
      </c>
      <c r="F68" s="227" t="str">
        <f>'Merytoryczna-TU WPIS DANE'!F69</f>
        <v>76</v>
      </c>
      <c r="G68" s="239">
        <f>'Merytoryczna-TU WPIS DANE'!G69</f>
        <v>584612.73</v>
      </c>
      <c r="H68" s="239">
        <f>'Merytoryczna-TU WPIS DANE'!I69</f>
        <v>496920.82</v>
      </c>
      <c r="I68" s="228">
        <f>IF('Merytoryczna-TU WPIS DANE'!Q69="tak",'Merytoryczna-TU WPIS DANE'!AJ69,'Merytoryczna-TU WPIS DANE'!R69)</f>
        <v>34</v>
      </c>
      <c r="J68" s="229">
        <f>IF(Strategiczna!L68="tak",Strategiczna!W68,Strategiczna!M68)</f>
        <v>27.5</v>
      </c>
      <c r="K68" s="230">
        <f t="shared" si="4"/>
        <v>61.5</v>
      </c>
      <c r="L68" s="230">
        <f>'Merytoryczna-TU WPIS DANE'!O69+Strategiczna!J68</f>
        <v>95</v>
      </c>
      <c r="M68" s="231">
        <f t="shared" si="5"/>
        <v>0.64736842105263159</v>
      </c>
    </row>
    <row r="69" spans="1:13" ht="45" hidden="1" customHeight="1">
      <c r="A69" s="334">
        <f>'Merytoryczna-TU WPIS DANE'!A70</f>
        <v>67</v>
      </c>
      <c r="B69" s="333" t="str">
        <f>'Merytoryczna-TU WPIS DANE'!B70</f>
        <v>RPO/00859/08/7.1</v>
      </c>
      <c r="C69" s="333" t="str">
        <f>'Merytoryczna-TU WPIS DANE'!C70</f>
        <v>920/08</v>
      </c>
      <c r="D69" s="333" t="str">
        <f>'Merytoryczna-TU WPIS DANE'!D70</f>
        <v xml:space="preserve"> NZOZ NUKLEOMED KRZTSZTOF STEFAN TOTH</v>
      </c>
      <c r="E69" s="333" t="str">
        <f>'Merytoryczna-TU WPIS DANE'!E70</f>
        <v>POPRAWA DOSTĘPNOŚCI I JAKOŚCI OPIEKI ZDROWOTNEJ POPRZEZ ROZBUDOWĘ WYSOKO SPECJALISTYCZNEJ PRACOWNI BADAŃ SCYNTYGRAFICZNYCH I NZOZ NUKLEOMED</v>
      </c>
      <c r="F69" s="227" t="str">
        <f>'Merytoryczna-TU WPIS DANE'!F70</f>
        <v>76</v>
      </c>
      <c r="G69" s="239">
        <f>'Merytoryczna-TU WPIS DANE'!G70</f>
        <v>1237414</v>
      </c>
      <c r="H69" s="239">
        <f>'Merytoryczna-TU WPIS DANE'!I70</f>
        <v>525900.96</v>
      </c>
      <c r="I69" s="228">
        <f>IF('Merytoryczna-TU WPIS DANE'!Q70="tak",'Merytoryczna-TU WPIS DANE'!AJ70,'Merytoryczna-TU WPIS DANE'!R70)</f>
        <v>56.5</v>
      </c>
      <c r="J69" s="229">
        <f>IF(Strategiczna!L69="tak",Strategiczna!W69,Strategiczna!M69)</f>
        <v>25</v>
      </c>
      <c r="K69" s="230">
        <f t="shared" si="4"/>
        <v>81.5</v>
      </c>
      <c r="L69" s="230">
        <f>'Merytoryczna-TU WPIS DANE'!O70+Strategiczna!J69</f>
        <v>95</v>
      </c>
      <c r="M69" s="231">
        <f t="shared" si="5"/>
        <v>0.85789473684210527</v>
      </c>
    </row>
    <row r="70" spans="1:13" ht="66.75" hidden="1" customHeight="1">
      <c r="A70" s="334">
        <f>'Merytoryczna-TU WPIS DANE'!A71</f>
        <v>68</v>
      </c>
      <c r="B70" s="333" t="str">
        <f>'Merytoryczna-TU WPIS DANE'!B71</f>
        <v>RPO/00527/08/7.1</v>
      </c>
      <c r="C70" s="333" t="str">
        <f>'Merytoryczna-TU WPIS DANE'!C71</f>
        <v>817/08</v>
      </c>
      <c r="D70" s="333" t="str">
        <f>'Merytoryczna-TU WPIS DANE'!D71</f>
        <v>Niepubliczny Zakład Opieki Zdrowotnej "VENA" - Jacek Marciniak</v>
      </c>
      <c r="E70" s="333" t="str">
        <f>'Merytoryczna-TU WPIS DANE'!E71</f>
        <v>Poprawa dostępności i jakości usług zdrowotnych poprzez doposażenie w nowoczesny sprzęt  medyczny przychodni NZOZ „Vena” na terenie trzech wiejskich gmin Mazowsza.</v>
      </c>
      <c r="F70" s="227" t="str">
        <f>'Merytoryczna-TU WPIS DANE'!F71</f>
        <v>76</v>
      </c>
      <c r="G70" s="239">
        <f>'Merytoryczna-TU WPIS DANE'!G71</f>
        <v>228000</v>
      </c>
      <c r="H70" s="239">
        <f>'Merytoryczna-TU WPIS DANE'!I71</f>
        <v>136800</v>
      </c>
      <c r="I70" s="228">
        <f>IF('Merytoryczna-TU WPIS DANE'!Q71="tak",'Merytoryczna-TU WPIS DANE'!AJ71,'Merytoryczna-TU WPIS DANE'!R71)</f>
        <v>51</v>
      </c>
      <c r="J70" s="229">
        <f>IF(Strategiczna!L70="tak",Strategiczna!W70,Strategiczna!M70)</f>
        <v>22.5</v>
      </c>
      <c r="K70" s="230">
        <f t="shared" si="4"/>
        <v>73.5</v>
      </c>
      <c r="L70" s="230">
        <f>'Merytoryczna-TU WPIS DANE'!O71+Strategiczna!J70</f>
        <v>95</v>
      </c>
      <c r="M70" s="231">
        <f t="shared" si="5"/>
        <v>0.77368421052631575</v>
      </c>
    </row>
    <row r="71" spans="1:13" ht="45" hidden="1" customHeight="1">
      <c r="A71" s="334">
        <f>'Merytoryczna-TU WPIS DANE'!A72</f>
        <v>69</v>
      </c>
      <c r="B71" s="333" t="str">
        <f>'Merytoryczna-TU WPIS DANE'!B72</f>
        <v>RPO/00723/08/7.1</v>
      </c>
      <c r="C71" s="333" t="str">
        <f>'Merytoryczna-TU WPIS DANE'!C72</f>
        <v>1258/08</v>
      </c>
      <c r="D71" s="333" t="str">
        <f>'Merytoryczna-TU WPIS DANE'!D72</f>
        <v>Powiat Pułtuski</v>
      </c>
      <c r="E71" s="333" t="str">
        <f>'Merytoryczna-TU WPIS DANE'!E72</f>
        <v>Nowoczesna infrastruktura szpitalna warunkiem bezpieczeństwa zdrowotnego pacjentów</v>
      </c>
      <c r="F71" s="227" t="str">
        <f>'Merytoryczna-TU WPIS DANE'!F72</f>
        <v>76</v>
      </c>
      <c r="G71" s="239">
        <f>'Merytoryczna-TU WPIS DANE'!G72</f>
        <v>7973000</v>
      </c>
      <c r="H71" s="239">
        <f>'Merytoryczna-TU WPIS DANE'!I72</f>
        <v>2385000</v>
      </c>
      <c r="I71" s="228">
        <f>IF('Merytoryczna-TU WPIS DANE'!Q72="tak",'Merytoryczna-TU WPIS DANE'!AJ72,'Merytoryczna-TU WPIS DANE'!R72)</f>
        <v>54.5</v>
      </c>
      <c r="J71" s="229">
        <f>IF(Strategiczna!L71="tak",Strategiczna!W71,Strategiczna!M71)</f>
        <v>24</v>
      </c>
      <c r="K71" s="230">
        <f t="shared" si="4"/>
        <v>78.5</v>
      </c>
      <c r="L71" s="230">
        <f>'Merytoryczna-TU WPIS DANE'!O72+Strategiczna!J71</f>
        <v>95</v>
      </c>
      <c r="M71" s="231">
        <f t="shared" si="5"/>
        <v>0.82631578947368423</v>
      </c>
    </row>
    <row r="72" spans="1:13" ht="39.75" hidden="1" customHeight="1">
      <c r="A72" s="334">
        <f>'Merytoryczna-TU WPIS DANE'!A73</f>
        <v>70</v>
      </c>
      <c r="B72" s="333" t="str">
        <f>'Merytoryczna-TU WPIS DANE'!B73</f>
        <v>RPO/01067/08/7.1</v>
      </c>
      <c r="C72" s="333" t="str">
        <f>'Merytoryczna-TU WPIS DANE'!C73</f>
        <v>1347/08</v>
      </c>
      <c r="D72" s="333" t="str">
        <f>'Merytoryczna-TU WPIS DANE'!D73</f>
        <v>Powiat Legionowski</v>
      </c>
      <c r="E72" s="333" t="str">
        <f>'Merytoryczna-TU WPIS DANE'!E73</f>
        <v>Modernizacja siedziby Samodzielnego Publicznego Zakladu Lecznictwa Otwartego w Legionowie</v>
      </c>
      <c r="F72" s="227" t="str">
        <f>'Merytoryczna-TU WPIS DANE'!F73</f>
        <v>76</v>
      </c>
      <c r="G72" s="239">
        <f>'Merytoryczna-TU WPIS DANE'!G73</f>
        <v>8409800</v>
      </c>
      <c r="H72" s="239">
        <f>'Merytoryczna-TU WPIS DANE'!I73</f>
        <v>7148330</v>
      </c>
      <c r="I72" s="228">
        <f>IF('Merytoryczna-TU WPIS DANE'!Q73="tak",'Merytoryczna-TU WPIS DANE'!AJ73,'Merytoryczna-TU WPIS DANE'!R73)</f>
        <v>17.5</v>
      </c>
      <c r="J72" s="229">
        <f>IF(Strategiczna!L72="tak",Strategiczna!W72,Strategiczna!M72)</f>
        <v>20.5</v>
      </c>
      <c r="K72" s="230">
        <f t="shared" si="4"/>
        <v>38</v>
      </c>
      <c r="L72" s="230">
        <f>'Merytoryczna-TU WPIS DANE'!O73+Strategiczna!J72</f>
        <v>95</v>
      </c>
      <c r="M72" s="231">
        <f t="shared" si="5"/>
        <v>0.4</v>
      </c>
    </row>
    <row r="73" spans="1:13" ht="65.25" hidden="1" customHeight="1">
      <c r="A73" s="334">
        <f>'Merytoryczna-TU WPIS DANE'!A74</f>
        <v>71</v>
      </c>
      <c r="B73" s="333" t="str">
        <f>'Merytoryczna-TU WPIS DANE'!B74</f>
        <v>RPO/00934/08/7.1</v>
      </c>
      <c r="C73" s="333" t="str">
        <f>'Merytoryczna-TU WPIS DANE'!C74</f>
        <v>1400/08</v>
      </c>
      <c r="D73" s="333" t="str">
        <f>'Merytoryczna-TU WPIS DANE'!D74</f>
        <v>SAMODZIELNY PUBLICZNY ZAKŁAD OPIEKI ZDROWOTNEJ w GARWOLINIE</v>
      </c>
      <c r="E73" s="333" t="str">
        <f>'Merytoryczna-TU WPIS DANE'!E74</f>
        <v>Zakup wyposażenia do szpitala Powiatowego w Garwolinie w celu podniesienia jakości usług medycznych oraz zwiększenie możliwości diagnozowania i leczenia</v>
      </c>
      <c r="F73" s="227" t="str">
        <f>'Merytoryczna-TU WPIS DANE'!F74</f>
        <v>76</v>
      </c>
      <c r="G73" s="239">
        <f>'Merytoryczna-TU WPIS DANE'!G74</f>
        <v>24229200</v>
      </c>
      <c r="H73" s="239">
        <f>'Merytoryczna-TU WPIS DANE'!I74</f>
        <v>20594820</v>
      </c>
      <c r="I73" s="228">
        <f>IF('Merytoryczna-TU WPIS DANE'!Q74="tak",'Merytoryczna-TU WPIS DANE'!AJ74,'Merytoryczna-TU WPIS DANE'!R74)</f>
        <v>60</v>
      </c>
      <c r="J73" s="229">
        <f>IF(Strategiczna!L73="tak",Strategiczna!W73,Strategiczna!M73)</f>
        <v>20.5</v>
      </c>
      <c r="K73" s="230">
        <f t="shared" si="4"/>
        <v>80.5</v>
      </c>
      <c r="L73" s="230">
        <f>'Merytoryczna-TU WPIS DANE'!O74+Strategiczna!J73</f>
        <v>95</v>
      </c>
      <c r="M73" s="231">
        <f t="shared" si="5"/>
        <v>0.84736842105263155</v>
      </c>
    </row>
    <row r="74" spans="1:13" ht="64.5" hidden="1" customHeight="1">
      <c r="A74" s="334">
        <f>'Merytoryczna-TU WPIS DANE'!A75</f>
        <v>72</v>
      </c>
      <c r="B74" s="333" t="str">
        <f>'Merytoryczna-TU WPIS DANE'!B75</f>
        <v>RPO/00936/08/7.1</v>
      </c>
      <c r="C74" s="333" t="str">
        <f>'Merytoryczna-TU WPIS DANE'!C75</f>
        <v>1583/08</v>
      </c>
      <c r="D74" s="333" t="str">
        <f>'Merytoryczna-TU WPIS DANE'!D75</f>
        <v>POWIAT GARWOLIŃSKI</v>
      </c>
      <c r="E74" s="333" t="str">
        <f>'Merytoryczna-TU WPIS DANE'!E75</f>
        <v>Przebudowa i rozbudowa budynków Szpitala Powiatowego w Garwolinie w celu podniesienia jakości usługo medycznych oraz zwiększenia możliwości diagnozowania i leczenia.</v>
      </c>
      <c r="F74" s="227" t="str">
        <f>'Merytoryczna-TU WPIS DANE'!F75</f>
        <v>76</v>
      </c>
      <c r="G74" s="239">
        <f>'Merytoryczna-TU WPIS DANE'!G75</f>
        <v>20405978.66</v>
      </c>
      <c r="H74" s="239">
        <f>'Merytoryczna-TU WPIS DANE'!I75</f>
        <v>10086096.529999999</v>
      </c>
      <c r="I74" s="228">
        <f>IF('Merytoryczna-TU WPIS DANE'!Q75="tak",'Merytoryczna-TU WPIS DANE'!AJ75,'Merytoryczna-TU WPIS DANE'!R75)</f>
        <v>60</v>
      </c>
      <c r="J74" s="229">
        <f>IF(Strategiczna!L74="tak",Strategiczna!W74,Strategiczna!M74)</f>
        <v>19.5</v>
      </c>
      <c r="K74" s="230">
        <f t="shared" si="4"/>
        <v>79.5</v>
      </c>
      <c r="L74" s="230">
        <f>'Merytoryczna-TU WPIS DANE'!O75+Strategiczna!J74</f>
        <v>95</v>
      </c>
      <c r="M74" s="231">
        <f t="shared" si="5"/>
        <v>0.83684210526315794</v>
      </c>
    </row>
    <row r="75" spans="1:13" ht="53.25" hidden="1" customHeight="1">
      <c r="A75" s="334">
        <f>'Merytoryczna-TU WPIS DANE'!A76</f>
        <v>73</v>
      </c>
      <c r="B75" s="333" t="str">
        <f>'Merytoryczna-TU WPIS DANE'!B76</f>
        <v>RPO/00307/08/7.1</v>
      </c>
      <c r="C75" s="333" t="str">
        <f>'Merytoryczna-TU WPIS DANE'!C76</f>
        <v>624/08</v>
      </c>
      <c r="D75" s="333" t="str">
        <f>'Merytoryczna-TU WPIS DANE'!D76</f>
        <v>Powiat Zwoleński</v>
      </c>
      <c r="E75" s="333" t="str">
        <f>'Merytoryczna-TU WPIS DANE'!E76</f>
        <v>Poprawa jakości usług medycznych w Powiecie Zwoleńskim – dostosowanie pomieszczeń SPZZOZ w Zwoleniu do wymogów prawnych</v>
      </c>
      <c r="F75" s="227" t="str">
        <f>'Merytoryczna-TU WPIS DANE'!F76</f>
        <v>76</v>
      </c>
      <c r="G75" s="239">
        <f>'Merytoryczna-TU WPIS DANE'!G76</f>
        <v>2464279.9</v>
      </c>
      <c r="H75" s="239">
        <f>'Merytoryczna-TU WPIS DANE'!I76</f>
        <v>2094637.91</v>
      </c>
      <c r="I75" s="228">
        <f>IF('Merytoryczna-TU WPIS DANE'!Q76="tak",'Merytoryczna-TU WPIS DANE'!AJ76,'Merytoryczna-TU WPIS DANE'!R76)</f>
        <v>44</v>
      </c>
      <c r="J75" s="229">
        <f>IF(Strategiczna!L75="tak",Strategiczna!W75,Strategiczna!M75)</f>
        <v>26</v>
      </c>
      <c r="K75" s="230">
        <f t="shared" si="4"/>
        <v>70</v>
      </c>
      <c r="L75" s="230">
        <f>'Merytoryczna-TU WPIS DANE'!O76+Strategiczna!J75</f>
        <v>95</v>
      </c>
      <c r="M75" s="231">
        <f t="shared" si="5"/>
        <v>0.73684210526315785</v>
      </c>
    </row>
    <row r="76" spans="1:13" ht="87" hidden="1" customHeight="1">
      <c r="A76" s="334">
        <f>'Merytoryczna-TU WPIS DANE'!A77</f>
        <v>74</v>
      </c>
      <c r="B76" s="333" t="str">
        <f>'Merytoryczna-TU WPIS DANE'!B77</f>
        <v>RPO/00649/08/7.1</v>
      </c>
      <c r="C76" s="333" t="str">
        <f>'Merytoryczna-TU WPIS DANE'!C77</f>
        <v>1097/08</v>
      </c>
      <c r="D76" s="333" t="str">
        <f>'Merytoryczna-TU WPIS DANE'!D77</f>
        <v>Powiat Szydłowiecki</v>
      </c>
      <c r="E76" s="333" t="str">
        <f>'Merytoryczna-TU WPIS DANE'!E77</f>
        <v>Rozbudowa, przebudowa , modernizacja i wyposażenie Przychodni Specjalistycznej SPZZOZ w Szydłowcu oraz Przychodni Rejonowych: w Szydłowcu, Majdowie i Wysokiej – dostosowanie do wymogów Rozporządzenia Ministra Zdrowia</v>
      </c>
      <c r="F76" s="227" t="str">
        <f>'Merytoryczna-TU WPIS DANE'!F77</f>
        <v>76</v>
      </c>
      <c r="G76" s="239">
        <f>'Merytoryczna-TU WPIS DANE'!G77</f>
        <v>4310535.33</v>
      </c>
      <c r="H76" s="239">
        <f>'Merytoryczna-TU WPIS DANE'!I77</f>
        <v>3411413.77</v>
      </c>
      <c r="I76" s="228">
        <f>IF('Merytoryczna-TU WPIS DANE'!Q77="tak",'Merytoryczna-TU WPIS DANE'!AJ77,'Merytoryczna-TU WPIS DANE'!R77)</f>
        <v>56.5</v>
      </c>
      <c r="J76" s="229">
        <f>IF(Strategiczna!L76="tak",Strategiczna!W76,Strategiczna!M76)</f>
        <v>25</v>
      </c>
      <c r="K76" s="230">
        <f t="shared" si="4"/>
        <v>81.5</v>
      </c>
      <c r="L76" s="230">
        <f>'Merytoryczna-TU WPIS DANE'!O77+Strategiczna!J76</f>
        <v>95</v>
      </c>
      <c r="M76" s="231">
        <f t="shared" si="5"/>
        <v>0.85789473684210527</v>
      </c>
    </row>
    <row r="77" spans="1:13" ht="44.25" hidden="1" customHeight="1">
      <c r="A77" s="334">
        <f>'Merytoryczna-TU WPIS DANE'!A78</f>
        <v>75</v>
      </c>
      <c r="B77" s="333" t="str">
        <f>'Merytoryczna-TU WPIS DANE'!B78</f>
        <v>RPO/01272/08/7.1</v>
      </c>
      <c r="C77" s="333" t="str">
        <f>'Merytoryczna-TU WPIS DANE'!C78</f>
        <v>1353/08</v>
      </c>
      <c r="D77" s="333" t="str">
        <f>'Merytoryczna-TU WPIS DANE'!D78</f>
        <v xml:space="preserve">Powiat Wołomiński </v>
      </c>
      <c r="E77" s="333" t="str">
        <f>'Merytoryczna-TU WPIS DANE'!E78</f>
        <v>"Modernizacja oddziałów szpitalnych Szpitala Powiatowego w Wołominie - oddział ortopedii"</v>
      </c>
      <c r="F77" s="227" t="str">
        <f>'Merytoryczna-TU WPIS DANE'!F78</f>
        <v>76</v>
      </c>
      <c r="G77" s="239">
        <f>'Merytoryczna-TU WPIS DANE'!G78</f>
        <v>3500000</v>
      </c>
      <c r="H77" s="239">
        <f>'Merytoryczna-TU WPIS DANE'!I78</f>
        <v>2975000</v>
      </c>
      <c r="I77" s="228">
        <f>IF('Merytoryczna-TU WPIS DANE'!Q78="tak",'Merytoryczna-TU WPIS DANE'!AJ78,'Merytoryczna-TU WPIS DANE'!R78)</f>
        <v>55</v>
      </c>
      <c r="J77" s="229">
        <f>IF(Strategiczna!L77="tak",Strategiczna!W77,Strategiczna!M77)</f>
        <v>19</v>
      </c>
      <c r="K77" s="230">
        <f t="shared" si="4"/>
        <v>74</v>
      </c>
      <c r="L77" s="230">
        <f>'Merytoryczna-TU WPIS DANE'!O78+Strategiczna!J77</f>
        <v>95</v>
      </c>
      <c r="M77" s="231">
        <f t="shared" si="5"/>
        <v>0.77894736842105261</v>
      </c>
    </row>
    <row r="78" spans="1:13" ht="67.5" hidden="1" customHeight="1">
      <c r="A78" s="334">
        <f>'Merytoryczna-TU WPIS DANE'!A79</f>
        <v>76</v>
      </c>
      <c r="B78" s="333" t="str">
        <f>'Merytoryczna-TU WPIS DANE'!B79</f>
        <v>RPO/00658/08/7.1</v>
      </c>
      <c r="C78" s="333" t="str">
        <f>'Merytoryczna-TU WPIS DANE'!C79</f>
        <v>939/08</v>
      </c>
      <c r="D78" s="333" t="str">
        <f>'Merytoryczna-TU WPIS DANE'!D79</f>
        <v>Niepubliczny Zakład Opieki Zdrowotnej PRO FAMILIA Przychodnia Zdrowia Rodziny</v>
      </c>
      <c r="E78" s="333" t="str">
        <f>'Merytoryczna-TU WPIS DANE'!E79</f>
        <v xml:space="preserve">Poprawa dostępności i jakości świadczeń zdrowotnych w środowisku rozwijającego się osiedla miejskiego, w trosce o zdrowie rodziny.
</v>
      </c>
      <c r="F78" s="227" t="str">
        <f>'Merytoryczna-TU WPIS DANE'!F79</f>
        <v>76</v>
      </c>
      <c r="G78" s="239">
        <f>'Merytoryczna-TU WPIS DANE'!G79</f>
        <v>247960</v>
      </c>
      <c r="H78" s="239">
        <f>'Merytoryczna-TU WPIS DANE'!I79</f>
        <v>143544</v>
      </c>
      <c r="I78" s="228">
        <f>IF('Merytoryczna-TU WPIS DANE'!Q79="tak",'Merytoryczna-TU WPIS DANE'!AJ79,'Merytoryczna-TU WPIS DANE'!R79)</f>
        <v>31.5</v>
      </c>
      <c r="J78" s="229">
        <f>IF(Strategiczna!L78="tak",Strategiczna!W78,Strategiczna!M78)</f>
        <v>23.5</v>
      </c>
      <c r="K78" s="230">
        <f t="shared" si="4"/>
        <v>55</v>
      </c>
      <c r="L78" s="230">
        <f>'Merytoryczna-TU WPIS DANE'!O79+Strategiczna!J78</f>
        <v>95</v>
      </c>
      <c r="M78" s="231">
        <f t="shared" si="5"/>
        <v>0.57894736842105265</v>
      </c>
    </row>
    <row r="79" spans="1:13" ht="44.25" hidden="1" customHeight="1">
      <c r="A79" s="334">
        <f>'Merytoryczna-TU WPIS DANE'!A80</f>
        <v>77</v>
      </c>
      <c r="B79" s="333" t="str">
        <f>'Merytoryczna-TU WPIS DANE'!B80</f>
        <v>RPO/01193/08/7.1</v>
      </c>
      <c r="C79" s="333" t="str">
        <f>'Merytoryczna-TU WPIS DANE'!C80</f>
        <v>1889/08</v>
      </c>
      <c r="D79" s="333" t="str">
        <f>'Merytoryczna-TU WPIS DANE'!D80</f>
        <v>Przychodnia Lekarska "ŻACZEK" S.C.</v>
      </c>
      <c r="E79" s="333" t="str">
        <f>'Merytoryczna-TU WPIS DANE'!E80</f>
        <v>PRZYCHODNIA  ŻACZEK - FACHOWA OPIEKA W KOMFORTOWYCH WARUNKACH</v>
      </c>
      <c r="F79" s="227" t="str">
        <f>'Merytoryczna-TU WPIS DANE'!F80</f>
        <v>76</v>
      </c>
      <c r="G79" s="239">
        <f>'Merytoryczna-TU WPIS DANE'!G80</f>
        <v>664886.38</v>
      </c>
      <c r="H79" s="239">
        <f>'Merytoryczna-TU WPIS DANE'!I80</f>
        <v>337247.4</v>
      </c>
      <c r="I79" s="228">
        <f>IF('Merytoryczna-TU WPIS DANE'!Q80="tak",'Merytoryczna-TU WPIS DANE'!AJ80,'Merytoryczna-TU WPIS DANE'!R80)</f>
        <v>55</v>
      </c>
      <c r="J79" s="229">
        <f>IF(Strategiczna!L79="tak",Strategiczna!W79,Strategiczna!M79)</f>
        <v>17.5</v>
      </c>
      <c r="K79" s="230">
        <f t="shared" si="4"/>
        <v>72.5</v>
      </c>
      <c r="L79" s="230">
        <f>'Merytoryczna-TU WPIS DANE'!O80+Strategiczna!J79</f>
        <v>95</v>
      </c>
      <c r="M79" s="231">
        <f t="shared" si="5"/>
        <v>0.76315789473684215</v>
      </c>
    </row>
    <row r="80" spans="1:13" ht="64.5" hidden="1" customHeight="1">
      <c r="A80" s="334">
        <f>'Merytoryczna-TU WPIS DANE'!A81</f>
        <v>78</v>
      </c>
      <c r="B80" s="333" t="str">
        <f>'Merytoryczna-TU WPIS DANE'!B81</f>
        <v>RPO/00691/08/7.1</v>
      </c>
      <c r="C80" s="333" t="str">
        <f>'Merytoryczna-TU WPIS DANE'!C81</f>
        <v>1202/08</v>
      </c>
      <c r="D80" s="333" t="str">
        <f>'Merytoryczna-TU WPIS DANE'!D81</f>
        <v>Radomski Szpital Specjalistyczny im. Dr Tytusa Chałubińskiego.</v>
      </c>
      <c r="E80" s="333" t="str">
        <f>'Merytoryczna-TU WPIS DANE'!E81</f>
        <v>Budowa Pawilonu Ginekologiczno – Położniczego z wykorzystaniem istniejącej konstrukcji, w Radomskim Szpitalu Specjalistycznym im. Dr Tytusa Chałubińskiego</v>
      </c>
      <c r="F80" s="227" t="str">
        <f>'Merytoryczna-TU WPIS DANE'!F81</f>
        <v>76</v>
      </c>
      <c r="G80" s="239">
        <f>'Merytoryczna-TU WPIS DANE'!G81</f>
        <v>32288999.620000001</v>
      </c>
      <c r="H80" s="239">
        <f>'Merytoryczna-TU WPIS DANE'!I81</f>
        <v>27445649.66</v>
      </c>
      <c r="I80" s="228">
        <f>IF('Merytoryczna-TU WPIS DANE'!Q81="tak",'Merytoryczna-TU WPIS DANE'!AJ81,'Merytoryczna-TU WPIS DANE'!R81)</f>
        <v>55</v>
      </c>
      <c r="J80" s="229">
        <f>IF(Strategiczna!L80="tak",Strategiczna!W80,Strategiczna!M80)</f>
        <v>27.5</v>
      </c>
      <c r="K80" s="230">
        <f t="shared" si="4"/>
        <v>82.5</v>
      </c>
      <c r="L80" s="230">
        <f>'Merytoryczna-TU WPIS DANE'!O81+Strategiczna!J80</f>
        <v>95</v>
      </c>
      <c r="M80" s="231">
        <f t="shared" si="5"/>
        <v>0.86842105263157898</v>
      </c>
    </row>
    <row r="81" spans="1:13" ht="79.5" hidden="1" customHeight="1">
      <c r="A81" s="334">
        <f>'Merytoryczna-TU WPIS DANE'!A82</f>
        <v>79</v>
      </c>
      <c r="B81" s="333" t="str">
        <f>'Merytoryczna-TU WPIS DANE'!B82</f>
        <v>RPO/00692/08/7.1</v>
      </c>
      <c r="C81" s="333" t="str">
        <f>'Merytoryczna-TU WPIS DANE'!C82</f>
        <v>1200/08</v>
      </c>
      <c r="D81" s="333" t="str">
        <f>'Merytoryczna-TU WPIS DANE'!D82</f>
        <v>Radomski Szpital Specjalistyczny im. Dr Tytusa Chałubińskiego.</v>
      </c>
      <c r="E81" s="333" t="str">
        <f>'Merytoryczna-TU WPIS DANE'!E82</f>
        <v>Przebudowa i wyposażenie Zakładu Opieki Długoterminowej z Zakładem Pielęgnacyjno-Opiekuńczym, Zakładem Opiekuńczo-Leczniczym Radomskiego Szpitala Specjalistycznego im. Dr Tytusa Chałubińskiego</v>
      </c>
      <c r="F81" s="227" t="str">
        <f>'Merytoryczna-TU WPIS DANE'!F82</f>
        <v>76</v>
      </c>
      <c r="G81" s="239">
        <f>'Merytoryczna-TU WPIS DANE'!G82</f>
        <v>5730873.9800000004</v>
      </c>
      <c r="H81" s="239">
        <f>'Merytoryczna-TU WPIS DANE'!I82</f>
        <v>4643867.88</v>
      </c>
      <c r="I81" s="228">
        <f>IF('Merytoryczna-TU WPIS DANE'!Q82="tak",'Merytoryczna-TU WPIS DANE'!AJ82,'Merytoryczna-TU WPIS DANE'!R82)</f>
        <v>55</v>
      </c>
      <c r="J81" s="229">
        <f>IF(Strategiczna!L81="tak",Strategiczna!W81,Strategiczna!M81)</f>
        <v>28</v>
      </c>
      <c r="K81" s="230">
        <f t="shared" si="4"/>
        <v>83</v>
      </c>
      <c r="L81" s="230">
        <f>'Merytoryczna-TU WPIS DANE'!O82+Strategiczna!J81</f>
        <v>95</v>
      </c>
      <c r="M81" s="231">
        <f t="shared" si="5"/>
        <v>0.87368421052631584</v>
      </c>
    </row>
    <row r="82" spans="1:13" ht="90.75" hidden="1" customHeight="1">
      <c r="A82" s="334">
        <f>'Merytoryczna-TU WPIS DANE'!A83</f>
        <v>80</v>
      </c>
      <c r="B82" s="333" t="str">
        <f>'Merytoryczna-TU WPIS DANE'!B83</f>
        <v>RPO/01456/08/7.1.</v>
      </c>
      <c r="C82" s="333" t="str">
        <f>'Merytoryczna-TU WPIS DANE'!C83</f>
        <v>2047/08</v>
      </c>
      <c r="D82" s="333" t="str">
        <f>'Merytoryczna-TU WPIS DANE'!D83</f>
        <v>Samodzielny Publiczny Specjalistyczny Szpital Zachodni im Jana Pawła II w Grodzisku Mazowieckim</v>
      </c>
      <c r="E82" s="333" t="str">
        <f>'Merytoryczna-TU WPIS DANE'!E83</f>
        <v xml:space="preserve">Kriokomora uzupełnieniem Ośrodka Rehabilitacji Dziennej w Samodzielnym Publicznym Specjalistycznym Szpitalu Zachodnim w Grodzisku Mazowieckim </v>
      </c>
      <c r="F82" s="227" t="str">
        <f>'Merytoryczna-TU WPIS DANE'!F83</f>
        <v>76</v>
      </c>
      <c r="G82" s="239">
        <f>'Merytoryczna-TU WPIS DANE'!G83</f>
        <v>1000623.5</v>
      </c>
      <c r="H82" s="239">
        <f>'Merytoryczna-TU WPIS DANE'!I83</f>
        <v>850530</v>
      </c>
      <c r="I82" s="228">
        <f>IF('Merytoryczna-TU WPIS DANE'!Q83="tak",'Merytoryczna-TU WPIS DANE'!AJ83,'Merytoryczna-TU WPIS DANE'!R83)</f>
        <v>21</v>
      </c>
      <c r="J82" s="229">
        <f>IF(Strategiczna!L82="tak",Strategiczna!W82,Strategiczna!M82)</f>
        <v>21</v>
      </c>
      <c r="K82" s="230">
        <f t="shared" si="4"/>
        <v>42</v>
      </c>
      <c r="L82" s="230">
        <f>'Merytoryczna-TU WPIS DANE'!O83+Strategiczna!J82</f>
        <v>95</v>
      </c>
      <c r="M82" s="231">
        <f t="shared" si="5"/>
        <v>0.44210526315789472</v>
      </c>
    </row>
    <row r="83" spans="1:13" ht="56.25" hidden="1" customHeight="1">
      <c r="A83" s="334">
        <f>'Merytoryczna-TU WPIS DANE'!A84</f>
        <v>81</v>
      </c>
      <c r="B83" s="333" t="str">
        <f>'Merytoryczna-TU WPIS DANE'!B84</f>
        <v>RPO/00290/08/7.1</v>
      </c>
      <c r="C83" s="333" t="str">
        <f>'Merytoryczna-TU WPIS DANE'!C84</f>
        <v>427/08</v>
      </c>
      <c r="D83" s="333" t="str">
        <f>'Merytoryczna-TU WPIS DANE'!D84</f>
        <v>Samodzielny Publiczny Zakład Opieki Zdrowotnej  w Węgrowie</v>
      </c>
      <c r="E83" s="333" t="str">
        <f>'Merytoryczna-TU WPIS DANE'!E84</f>
        <v>Poprawa dostępności i jakości opieki zdrowotnej poprzez dostosowanie do wymogów prawa Oddziału Chorób Wewnętrznych Szpitala Powiatowego w Węgrowie</v>
      </c>
      <c r="F83" s="227" t="str">
        <f>'Merytoryczna-TU WPIS DANE'!F84</f>
        <v>76</v>
      </c>
      <c r="G83" s="239">
        <f>'Merytoryczna-TU WPIS DANE'!G84</f>
        <v>1810836.78</v>
      </c>
      <c r="H83" s="239">
        <f>'Merytoryczna-TU WPIS DANE'!I84</f>
        <v>1539211.26</v>
      </c>
      <c r="I83" s="228">
        <f>IF('Merytoryczna-TU WPIS DANE'!Q84="tak",'Merytoryczna-TU WPIS DANE'!AJ84,'Merytoryczna-TU WPIS DANE'!R84)</f>
        <v>49.5</v>
      </c>
      <c r="J83" s="229">
        <f>IF(Strategiczna!L83="tak",Strategiczna!W83,Strategiczna!M83)</f>
        <v>21</v>
      </c>
      <c r="K83" s="230">
        <f t="shared" si="4"/>
        <v>70.5</v>
      </c>
      <c r="L83" s="230">
        <f>'Merytoryczna-TU WPIS DANE'!O84+Strategiczna!J83</f>
        <v>95</v>
      </c>
      <c r="M83" s="231">
        <f t="shared" si="5"/>
        <v>0.74210526315789471</v>
      </c>
    </row>
    <row r="84" spans="1:13" ht="82.5" hidden="1" customHeight="1">
      <c r="A84" s="334">
        <f>'Merytoryczna-TU WPIS DANE'!A85</f>
        <v>82</v>
      </c>
      <c r="B84" s="333" t="str">
        <f>'Merytoryczna-TU WPIS DANE'!B85</f>
        <v>RPO/00722/08/7.1</v>
      </c>
      <c r="C84" s="333" t="str">
        <f>'Merytoryczna-TU WPIS DANE'!C85</f>
        <v>1204/08</v>
      </c>
      <c r="D84" s="333" t="str">
        <f>'Merytoryczna-TU WPIS DANE'!D85</f>
        <v xml:space="preserve">Samodzielny Publiczny Zakład Opieki Zdrowotnej </v>
      </c>
      <c r="E84" s="333" t="str">
        <f>'Merytoryczna-TU WPIS DANE'!E85</f>
        <v xml:space="preserve">Nowoczesne wyposażenie szpitala gwarantem bezpieczeństwa zdrowotnego pacjentów 
</v>
      </c>
      <c r="F84" s="227" t="str">
        <f>'Merytoryczna-TU WPIS DANE'!F85</f>
        <v>76</v>
      </c>
      <c r="G84" s="239">
        <f>'Merytoryczna-TU WPIS DANE'!G85</f>
        <v>10148230</v>
      </c>
      <c r="H84" s="239">
        <f>'Merytoryczna-TU WPIS DANE'!I85</f>
        <v>8625995.5</v>
      </c>
      <c r="I84" s="228">
        <f>IF('Merytoryczna-TU WPIS DANE'!Q85="tak",'Merytoryczna-TU WPIS DANE'!AJ85,'Merytoryczna-TU WPIS DANE'!R85)</f>
        <v>59</v>
      </c>
      <c r="J84" s="229">
        <f>IF(Strategiczna!L84="tak",Strategiczna!W84,Strategiczna!M84)</f>
        <v>26</v>
      </c>
      <c r="K84" s="230">
        <f t="shared" si="4"/>
        <v>85</v>
      </c>
      <c r="L84" s="230">
        <f>'Merytoryczna-TU WPIS DANE'!O85+Strategiczna!J84</f>
        <v>95</v>
      </c>
      <c r="M84" s="231">
        <f t="shared" si="5"/>
        <v>0.89473684210526316</v>
      </c>
    </row>
    <row r="85" spans="1:13" ht="58.5" hidden="1" customHeight="1">
      <c r="A85" s="334">
        <f>'Merytoryczna-TU WPIS DANE'!A86</f>
        <v>83</v>
      </c>
      <c r="B85" s="333" t="str">
        <f>'Merytoryczna-TU WPIS DANE'!B86</f>
        <v>RPO/01323/08/7.1</v>
      </c>
      <c r="C85" s="333" t="str">
        <f>'Merytoryczna-TU WPIS DANE'!C86</f>
        <v>2000/O8</v>
      </c>
      <c r="D85" s="333" t="str">
        <f>'Merytoryczna-TU WPIS DANE'!D86</f>
        <v>Samodzielny Publiczny Zakład Opieki Zdrowotnej w Górze Kalwarii</v>
      </c>
      <c r="E85" s="333" t="str">
        <f>'Merytoryczna-TU WPIS DANE'!E86</f>
        <v>Wyposażenie nowej Przychodni Lekarskiej, oraz doposażenie Wiejskich Ośrodków Zdrowia w Gminie Góra Kalwaria</v>
      </c>
      <c r="F85" s="227" t="str">
        <f>'Merytoryczna-TU WPIS DANE'!F86</f>
        <v>76</v>
      </c>
      <c r="G85" s="239">
        <f>'Merytoryczna-TU WPIS DANE'!G86</f>
        <v>534565.37</v>
      </c>
      <c r="H85" s="239">
        <f>'Merytoryczna-TU WPIS DANE'!I86</f>
        <v>454380.56</v>
      </c>
      <c r="I85" s="228">
        <f>IF('Merytoryczna-TU WPIS DANE'!Q86="tak",'Merytoryczna-TU WPIS DANE'!AJ86,'Merytoryczna-TU WPIS DANE'!R86)</f>
        <v>41.5</v>
      </c>
      <c r="J85" s="229">
        <f>IF(Strategiczna!L85="tak",Strategiczna!W85,Strategiczna!M85)</f>
        <v>20</v>
      </c>
      <c r="K85" s="230">
        <f t="shared" si="4"/>
        <v>61.5</v>
      </c>
      <c r="L85" s="230">
        <f>'Merytoryczna-TU WPIS DANE'!O86+Strategiczna!J85</f>
        <v>95</v>
      </c>
      <c r="M85" s="231">
        <f t="shared" si="5"/>
        <v>0.64736842105263159</v>
      </c>
    </row>
    <row r="86" spans="1:13" ht="70.5" hidden="1" customHeight="1">
      <c r="A86" s="334">
        <f>'Merytoryczna-TU WPIS DANE'!A87</f>
        <v>84</v>
      </c>
      <c r="B86" s="333" t="str">
        <f>'Merytoryczna-TU WPIS DANE'!B87</f>
        <v>RPO/01027/08/7.1</v>
      </c>
      <c r="C86" s="333" t="str">
        <f>'Merytoryczna-TU WPIS DANE'!C87</f>
        <v>1873/08</v>
      </c>
      <c r="D86" s="333" t="str">
        <f>'Merytoryczna-TU WPIS DANE'!D87</f>
        <v>Samodzielny Publiczny Zakład Opieki Zdrowotnej w Nowym Mieście nad Pilicą</v>
      </c>
      <c r="E86" s="333" t="str">
        <f>'Merytoryczna-TU WPIS DANE'!E87</f>
        <v>Rozbudowa Izby Przyjęć szpitala w Nowym Mieście nad Pilicą</v>
      </c>
      <c r="F86" s="227" t="str">
        <f>'Merytoryczna-TU WPIS DANE'!F87</f>
        <v>76</v>
      </c>
      <c r="G86" s="239">
        <f>'Merytoryczna-TU WPIS DANE'!G87</f>
        <v>3742035.2</v>
      </c>
      <c r="H86" s="239">
        <f>'Merytoryczna-TU WPIS DANE'!I87</f>
        <v>3180729.92</v>
      </c>
      <c r="I86" s="228">
        <f>IF('Merytoryczna-TU WPIS DANE'!Q87="tak",'Merytoryczna-TU WPIS DANE'!AJ87,'Merytoryczna-TU WPIS DANE'!R87)</f>
        <v>60</v>
      </c>
      <c r="J86" s="229">
        <f>IF(Strategiczna!L86="tak",Strategiczna!W86,Strategiczna!M86)</f>
        <v>26.5</v>
      </c>
      <c r="K86" s="230">
        <f t="shared" si="4"/>
        <v>86.5</v>
      </c>
      <c r="L86" s="230">
        <f>'Merytoryczna-TU WPIS DANE'!O87+Strategiczna!J86</f>
        <v>95</v>
      </c>
      <c r="M86" s="231">
        <f t="shared" si="5"/>
        <v>0.91052631578947374</v>
      </c>
    </row>
    <row r="87" spans="1:13" ht="62.25" hidden="1" customHeight="1">
      <c r="A87" s="334">
        <f>'Merytoryczna-TU WPIS DANE'!A88</f>
        <v>85</v>
      </c>
      <c r="B87" s="333" t="str">
        <f>'Merytoryczna-TU WPIS DANE'!B88</f>
        <v xml:space="preserve">RPO/00708/08/7.1 </v>
      </c>
      <c r="C87" s="333" t="str">
        <f>'Merytoryczna-TU WPIS DANE'!C88</f>
        <v>1276/08</v>
      </c>
      <c r="D87" s="333" t="str">
        <f>'Merytoryczna-TU WPIS DANE'!D88</f>
        <v>Samodzielny Publiczny Zakład Opieki Zdrowotnej – Miejska Przychodnia Zdrowia w Ząbkach</v>
      </c>
      <c r="E87" s="333" t="str">
        <f>'Merytoryczna-TU WPIS DANE'!E88</f>
        <v>Zakup ultrasonografu dla Samodzielnego Publicznego Zakładu Opieki Zdrowotnej – Miejska Przychodnia Zdrowia w Ząbkach</v>
      </c>
      <c r="F87" s="227" t="str">
        <f>'Merytoryczna-TU WPIS DANE'!F88</f>
        <v>76</v>
      </c>
      <c r="G87" s="239">
        <f>'Merytoryczna-TU WPIS DANE'!G88</f>
        <v>312000</v>
      </c>
      <c r="H87" s="239">
        <f>'Merytoryczna-TU WPIS DANE'!I88</f>
        <v>265200</v>
      </c>
      <c r="I87" s="228">
        <f>IF('Merytoryczna-TU WPIS DANE'!Q88="tak",'Merytoryczna-TU WPIS DANE'!AJ88,'Merytoryczna-TU WPIS DANE'!R88)</f>
        <v>43.5</v>
      </c>
      <c r="J87" s="229">
        <f>IF(Strategiczna!L87="tak",Strategiczna!W87,Strategiczna!M87)</f>
        <v>21</v>
      </c>
      <c r="K87" s="230">
        <f t="shared" si="4"/>
        <v>64.5</v>
      </c>
      <c r="L87" s="230">
        <f>'Merytoryczna-TU WPIS DANE'!O88+Strategiczna!J87</f>
        <v>95</v>
      </c>
      <c r="M87" s="231">
        <f t="shared" si="5"/>
        <v>0.67894736842105263</v>
      </c>
    </row>
    <row r="88" spans="1:13" ht="56.25" hidden="1" customHeight="1">
      <c r="A88" s="334">
        <f>'Merytoryczna-TU WPIS DANE'!A89</f>
        <v>86</v>
      </c>
      <c r="B88" s="333" t="str">
        <f>'Merytoryczna-TU WPIS DANE'!B89</f>
        <v>RPO/00537/08/7.1</v>
      </c>
      <c r="C88" s="333" t="str">
        <f>'Merytoryczna-TU WPIS DANE'!C89</f>
        <v>428/08</v>
      </c>
      <c r="D88" s="333" t="str">
        <f>'Merytoryczna-TU WPIS DANE'!D89</f>
        <v>Samodzielny Publiczny Zakład Opieki Zdrowotnej w Łosicach</v>
      </c>
      <c r="E88" s="333" t="str">
        <f>'Merytoryczna-TU WPIS DANE'!E89</f>
        <v>Podniesienie jakości usług medycznych w SP ZOZ w Łosicach poprzez zakup tomografu komputerowego, modernizacje i przystosowanie Jednostki do standardów Unii Europejskiej</v>
      </c>
      <c r="F88" s="227" t="str">
        <f>'Merytoryczna-TU WPIS DANE'!F89</f>
        <v>76</v>
      </c>
      <c r="G88" s="239">
        <f>'Merytoryczna-TU WPIS DANE'!G89</f>
        <v>4441940</v>
      </c>
      <c r="H88" s="239">
        <f>'Merytoryczna-TU WPIS DANE'!I89</f>
        <v>3775649</v>
      </c>
      <c r="I88" s="228">
        <f>IF('Merytoryczna-TU WPIS DANE'!Q89="tak",'Merytoryczna-TU WPIS DANE'!AJ89,'Merytoryczna-TU WPIS DANE'!R89)</f>
        <v>60</v>
      </c>
      <c r="J88" s="229">
        <f>IF(Strategiczna!L88="tak",Strategiczna!W88,Strategiczna!M88)</f>
        <v>24.5</v>
      </c>
      <c r="K88" s="230">
        <f t="shared" si="4"/>
        <v>84.5</v>
      </c>
      <c r="L88" s="230">
        <f>'Merytoryczna-TU WPIS DANE'!O89+Strategiczna!J88</f>
        <v>95</v>
      </c>
      <c r="M88" s="231">
        <f t="shared" si="5"/>
        <v>0.88947368421052631</v>
      </c>
    </row>
    <row r="89" spans="1:13" ht="45" hidden="1" customHeight="1">
      <c r="A89" s="334">
        <f>'Merytoryczna-TU WPIS DANE'!A90</f>
        <v>87</v>
      </c>
      <c r="B89" s="333" t="str">
        <f>'Merytoryczna-TU WPIS DANE'!B90</f>
        <v xml:space="preserve">RPO/00718/08/7.1 </v>
      </c>
      <c r="C89" s="333" t="str">
        <f>'Merytoryczna-TU WPIS DANE'!C90</f>
        <v>1269/08</v>
      </c>
      <c r="D89" s="333" t="str">
        <f>'Merytoryczna-TU WPIS DANE'!D90</f>
        <v>Samodzielny Publiczny Zespół Zakładów Opieki Zdrowotnej w Żurominie</v>
      </c>
      <c r="E89" s="333" t="str">
        <f>'Merytoryczna-TU WPIS DANE'!E90</f>
        <v>Kompleksowe dostosowanie SPZOZ w Żurominie do wymogów obowiązującego prawa wraz z unowocześnieniem bazy diagnostycznej</v>
      </c>
      <c r="F89" s="227" t="str">
        <f>'Merytoryczna-TU WPIS DANE'!F90</f>
        <v>76</v>
      </c>
      <c r="G89" s="239">
        <f>'Merytoryczna-TU WPIS DANE'!G90</f>
        <v>14583260.84</v>
      </c>
      <c r="H89" s="239">
        <f>'Merytoryczna-TU WPIS DANE'!I90</f>
        <v>12395771.710000001</v>
      </c>
      <c r="I89" s="228">
        <f>IF('Merytoryczna-TU WPIS DANE'!Q90="tak",'Merytoryczna-TU WPIS DANE'!AJ90,'Merytoryczna-TU WPIS DANE'!R90)</f>
        <v>51</v>
      </c>
      <c r="J89" s="229">
        <f>IF(Strategiczna!L89="tak",Strategiczna!W89,Strategiczna!M89)</f>
        <v>23</v>
      </c>
      <c r="K89" s="230">
        <f t="shared" si="4"/>
        <v>74</v>
      </c>
      <c r="L89" s="230">
        <f>'Merytoryczna-TU WPIS DANE'!O90+Strategiczna!J89</f>
        <v>95</v>
      </c>
      <c r="M89" s="231">
        <f t="shared" si="5"/>
        <v>0.77894736842105261</v>
      </c>
    </row>
    <row r="90" spans="1:13" ht="33.75" hidden="1" customHeight="1">
      <c r="A90" s="334">
        <f>'Merytoryczna-TU WPIS DANE'!A91</f>
        <v>88</v>
      </c>
      <c r="B90" s="333" t="str">
        <f>'Merytoryczna-TU WPIS DANE'!B91</f>
        <v>RPO/00810/08/7.1</v>
      </c>
      <c r="C90" s="333" t="str">
        <f>'Merytoryczna-TU WPIS DANE'!C91</f>
        <v>970/08</v>
      </c>
      <c r="D90" s="333" t="str">
        <f>'Merytoryczna-TU WPIS DANE'!D91</f>
        <v>Samodzielny Publiczny Zakład Opieki Zdrowotnej w Radzanowie</v>
      </c>
      <c r="E90" s="333" t="str">
        <f>'Merytoryczna-TU WPIS DANE'!E91</f>
        <v>Modernizacja budynku SP ZOZ w Radzanowie i zakup wyposażenia.</v>
      </c>
      <c r="F90" s="227" t="str">
        <f>'Merytoryczna-TU WPIS DANE'!F91</f>
        <v>76</v>
      </c>
      <c r="G90" s="239">
        <f>'Merytoryczna-TU WPIS DANE'!G91</f>
        <v>771907.45</v>
      </c>
      <c r="H90" s="239">
        <f>'Merytoryczna-TU WPIS DANE'!I91</f>
        <v>656121.32999999996</v>
      </c>
      <c r="I90" s="228">
        <f>IF('Merytoryczna-TU WPIS DANE'!Q91="tak",'Merytoryczna-TU WPIS DANE'!AJ91,'Merytoryczna-TU WPIS DANE'!R91)</f>
        <v>59</v>
      </c>
      <c r="J90" s="229">
        <f>IF(Strategiczna!L90="tak",Strategiczna!W90,Strategiczna!M90)</f>
        <v>21.5</v>
      </c>
      <c r="K90" s="230">
        <f t="shared" si="4"/>
        <v>80.5</v>
      </c>
      <c r="L90" s="230">
        <f>'Merytoryczna-TU WPIS DANE'!O91+Strategiczna!J90</f>
        <v>95</v>
      </c>
      <c r="M90" s="231">
        <f t="shared" si="5"/>
        <v>0.84736842105263155</v>
      </c>
    </row>
    <row r="91" spans="1:13" ht="78.75" hidden="1" customHeight="1">
      <c r="A91" s="334">
        <f>'Merytoryczna-TU WPIS DANE'!A92</f>
        <v>89</v>
      </c>
      <c r="B91" s="333" t="str">
        <f>'Merytoryczna-TU WPIS DANE'!B92</f>
        <v>RPO/00640/08/7.1</v>
      </c>
      <c r="C91" s="333" t="str">
        <f>'Merytoryczna-TU WPIS DANE'!C92</f>
        <v>919/08</v>
      </c>
      <c r="D91" s="333" t="str">
        <f>'Merytoryczna-TU WPIS DANE'!D92</f>
        <v>Samodzielny Publiczny Zakład Opieki Zdrowotnej w Węgrowie</v>
      </c>
      <c r="E91" s="333" t="str">
        <f>'Merytoryczna-TU WPIS DANE'!E92</f>
        <v xml:space="preserve">Poprawa jakości świadczeń poprzez wymianę
i zakup nowoczesnego sprzętu diagnostycznego
dla Szpitala Powiatowego i Przychodni Rejonowej w Węgrowie
</v>
      </c>
      <c r="F91" s="227" t="str">
        <f>'Merytoryczna-TU WPIS DANE'!F92</f>
        <v>76</v>
      </c>
      <c r="G91" s="239">
        <f>'Merytoryczna-TU WPIS DANE'!G92</f>
        <v>982940</v>
      </c>
      <c r="H91" s="239">
        <f>'Merytoryczna-TU WPIS DANE'!I92</f>
        <v>835499</v>
      </c>
      <c r="I91" s="228">
        <f>IF('Merytoryczna-TU WPIS DANE'!Q92="tak",'Merytoryczna-TU WPIS DANE'!AJ92,'Merytoryczna-TU WPIS DANE'!R92)</f>
        <v>42</v>
      </c>
      <c r="J91" s="229">
        <f>IF(Strategiczna!L91="tak",Strategiczna!W91,Strategiczna!M91)</f>
        <v>26</v>
      </c>
      <c r="K91" s="230">
        <f t="shared" si="4"/>
        <v>68</v>
      </c>
      <c r="L91" s="230">
        <f>'Merytoryczna-TU WPIS DANE'!O92+Strategiczna!J91</f>
        <v>95</v>
      </c>
      <c r="M91" s="231">
        <f t="shared" si="5"/>
        <v>0.71578947368421053</v>
      </c>
    </row>
    <row r="92" spans="1:13" ht="33.75" hidden="1" customHeight="1">
      <c r="A92" s="334">
        <f>'Merytoryczna-TU WPIS DANE'!A93</f>
        <v>90</v>
      </c>
      <c r="B92" s="333" t="str">
        <f>'Merytoryczna-TU WPIS DANE'!B93</f>
        <v>RPO/01112/08/7.1</v>
      </c>
      <c r="C92" s="333" t="str">
        <f>'Merytoryczna-TU WPIS DANE'!C93</f>
        <v>1917/08</v>
      </c>
      <c r="D92" s="333" t="str">
        <f>'Merytoryczna-TU WPIS DANE'!D93</f>
        <v>Samodzielny Publiczny Zakład Opieki Zdrowotnej w Siennicy</v>
      </c>
      <c r="E92" s="333" t="str">
        <f>'Merytoryczna-TU WPIS DANE'!E93</f>
        <v>Unowocześnienie bazy diagnostycznej, leczniczej i informatycznej w SPZOZ w Siennicy</v>
      </c>
      <c r="F92" s="227" t="str">
        <f>'Merytoryczna-TU WPIS DANE'!F93</f>
        <v>76</v>
      </c>
      <c r="G92" s="239">
        <f>'Merytoryczna-TU WPIS DANE'!G93</f>
        <v>486875.93</v>
      </c>
      <c r="H92" s="239">
        <f>'Merytoryczna-TU WPIS DANE'!I93</f>
        <v>413844.54</v>
      </c>
      <c r="I92" s="228">
        <f>IF('Merytoryczna-TU WPIS DANE'!Q93="tak",'Merytoryczna-TU WPIS DANE'!AJ93,'Merytoryczna-TU WPIS DANE'!R93)</f>
        <v>54</v>
      </c>
      <c r="J92" s="229">
        <f>IF(Strategiczna!L92="tak",Strategiczna!W92,Strategiczna!M92)</f>
        <v>23.5</v>
      </c>
      <c r="K92" s="230">
        <f t="shared" si="4"/>
        <v>77.5</v>
      </c>
      <c r="L92" s="230">
        <f>'Merytoryczna-TU WPIS DANE'!O93+Strategiczna!J92</f>
        <v>95</v>
      </c>
      <c r="M92" s="231">
        <f t="shared" si="5"/>
        <v>0.81578947368421051</v>
      </c>
    </row>
    <row r="93" spans="1:13" ht="56.25" hidden="1" customHeight="1">
      <c r="A93" s="334">
        <f>'Merytoryczna-TU WPIS DANE'!A94</f>
        <v>91</v>
      </c>
      <c r="B93" s="333" t="str">
        <f>'Merytoryczna-TU WPIS DANE'!B94</f>
        <v>RPO/01115/08/7.1</v>
      </c>
      <c r="C93" s="333" t="str">
        <f>'Merytoryczna-TU WPIS DANE'!C94</f>
        <v>1337/08</v>
      </c>
      <c r="D93" s="333" t="str">
        <f>'Merytoryczna-TU WPIS DANE'!D94</f>
        <v>Samodzielny Publiczny Zakład Opieki Zdrowotnej w Radzyminie</v>
      </c>
      <c r="E93" s="333" t="str">
        <f>'Merytoryczna-TU WPIS DANE'!E94</f>
        <v xml:space="preserve">Poprawa jakości świadczonych usług medycznych poprzez zakup niezbędnych aparatów, urządzeń medycznych i wyposażenia SP ZZOZ w Radzyminie
</v>
      </c>
      <c r="F93" s="227" t="str">
        <f>'Merytoryczna-TU WPIS DANE'!F94</f>
        <v>76</v>
      </c>
      <c r="G93" s="239">
        <f>'Merytoryczna-TU WPIS DANE'!G94</f>
        <v>1818509.29</v>
      </c>
      <c r="H93" s="239">
        <f>'Merytoryczna-TU WPIS DANE'!I94</f>
        <v>1545732.88</v>
      </c>
      <c r="I93" s="228">
        <f>IF('Merytoryczna-TU WPIS DANE'!Q94="tak",'Merytoryczna-TU WPIS DANE'!AJ94,'Merytoryczna-TU WPIS DANE'!R94)</f>
        <v>27.5</v>
      </c>
      <c r="J93" s="229">
        <f>IF(Strategiczna!L93="tak",Strategiczna!W93,Strategiczna!M93)</f>
        <v>21</v>
      </c>
      <c r="K93" s="230">
        <f t="shared" si="4"/>
        <v>48.5</v>
      </c>
      <c r="L93" s="230">
        <f>'Merytoryczna-TU WPIS DANE'!O94+Strategiczna!J93</f>
        <v>95</v>
      </c>
      <c r="M93" s="231">
        <f t="shared" si="5"/>
        <v>0.51052631578947372</v>
      </c>
    </row>
    <row r="94" spans="1:13" ht="56.25" hidden="1" customHeight="1">
      <c r="A94" s="334">
        <f>'Merytoryczna-TU WPIS DANE'!A95</f>
        <v>92</v>
      </c>
      <c r="B94" s="333" t="str">
        <f>'Merytoryczna-TU WPIS DANE'!B95</f>
        <v>RPO/01063/08/7.1</v>
      </c>
      <c r="C94" s="333" t="str">
        <f>'Merytoryczna-TU WPIS DANE'!C95</f>
        <v>1738/08</v>
      </c>
      <c r="D94" s="333" t="str">
        <f>'Merytoryczna-TU WPIS DANE'!D95</f>
        <v>Samodzielny Publiczny Zespół Zakładów Lecznictwa Otwartego Warszawa - Żoliborz</v>
      </c>
      <c r="E94" s="333" t="str">
        <f>'Merytoryczna-TU WPIS DANE'!E95</f>
        <v>Modernizacja przychodni przy ul. Szajnochy 8 oraz poradni specjalistycznych w poradni przy ul. Kochowskiego 4 celem dostosowania do wymogów prawa.</v>
      </c>
      <c r="F94" s="227" t="str">
        <f>'Merytoryczna-TU WPIS DANE'!F95</f>
        <v>76</v>
      </c>
      <c r="G94" s="239">
        <f>'Merytoryczna-TU WPIS DANE'!G95</f>
        <v>2691907.12</v>
      </c>
      <c r="H94" s="239">
        <f>'Merytoryczna-TU WPIS DANE'!I95</f>
        <v>2288121.0499999998</v>
      </c>
      <c r="I94" s="228">
        <f>IF('Merytoryczna-TU WPIS DANE'!Q95="tak",'Merytoryczna-TU WPIS DANE'!AJ95,'Merytoryczna-TU WPIS DANE'!R95)</f>
        <v>55</v>
      </c>
      <c r="J94" s="229">
        <f>IF(Strategiczna!L94="tak",Strategiczna!W94,Strategiczna!M94)</f>
        <v>18.5</v>
      </c>
      <c r="K94" s="230">
        <f t="shared" si="4"/>
        <v>73.5</v>
      </c>
      <c r="L94" s="230">
        <f>'Merytoryczna-TU WPIS DANE'!O95+Strategiczna!J94</f>
        <v>95</v>
      </c>
      <c r="M94" s="231">
        <f t="shared" si="5"/>
        <v>0.77368421052631575</v>
      </c>
    </row>
    <row r="95" spans="1:13" ht="67.5" hidden="1" customHeight="1">
      <c r="A95" s="334">
        <f>'Merytoryczna-TU WPIS DANE'!A96</f>
        <v>93</v>
      </c>
      <c r="B95" s="333" t="str">
        <f>'Merytoryczna-TU WPIS DANE'!B96</f>
        <v xml:space="preserve">RPO/00832/08/7.1 </v>
      </c>
      <c r="C95" s="333" t="str">
        <f>'Merytoryczna-TU WPIS DANE'!C96</f>
        <v>797/08</v>
      </c>
      <c r="D95" s="333" t="str">
        <f>'Merytoryczna-TU WPIS DANE'!D96</f>
        <v>Samodzielny Publiczny Zespół Zakładów Lecznictwa Otwartego Warszawa - Żoliborz</v>
      </c>
      <c r="E95" s="333" t="str">
        <f>'Merytoryczna-TU WPIS DANE'!E96</f>
        <v>Modernizacja pracowni rehabilitacji oraz zakup wyposażenia w czterech przychodniach Samodzielnego Publicznego Zespołu Zakładów Lecznictwa Otwartego Warszawa-Żoliborz</v>
      </c>
      <c r="F95" s="227" t="str">
        <f>'Merytoryczna-TU WPIS DANE'!F96</f>
        <v>76</v>
      </c>
      <c r="G95" s="239">
        <f>'Merytoryczna-TU WPIS DANE'!G96</f>
        <v>2278906.52</v>
      </c>
      <c r="H95" s="239">
        <f>'Merytoryczna-TU WPIS DANE'!I96</f>
        <v>1937070.54</v>
      </c>
      <c r="I95" s="228">
        <f>IF('Merytoryczna-TU WPIS DANE'!Q96="tak",'Merytoryczna-TU WPIS DANE'!AJ96,'Merytoryczna-TU WPIS DANE'!R96)</f>
        <v>50</v>
      </c>
      <c r="J95" s="229">
        <f>IF(Strategiczna!L95="tak",Strategiczna!W95,Strategiczna!M95)</f>
        <v>22</v>
      </c>
      <c r="K95" s="230">
        <f t="shared" si="4"/>
        <v>72</v>
      </c>
      <c r="L95" s="230">
        <f>'Merytoryczna-TU WPIS DANE'!O96+Strategiczna!J95</f>
        <v>95</v>
      </c>
      <c r="M95" s="231">
        <f t="shared" si="5"/>
        <v>0.75789473684210529</v>
      </c>
    </row>
    <row r="96" spans="1:13" ht="58.5" hidden="1" customHeight="1">
      <c r="A96" s="334">
        <f>'Merytoryczna-TU WPIS DANE'!A97</f>
        <v>94</v>
      </c>
      <c r="B96" s="333" t="str">
        <f>'Merytoryczna-TU WPIS DANE'!B97</f>
        <v>RPO/00594/08/7.1</v>
      </c>
      <c r="C96" s="333" t="str">
        <f>'Merytoryczna-TU WPIS DANE'!C97</f>
        <v>931/08</v>
      </c>
      <c r="D96" s="333" t="str">
        <f>'Merytoryczna-TU WPIS DANE'!D97</f>
        <v>Samodzielny Publiczny Zespół Opieki Zdrowotnej w Mińsku Mazowieckim</v>
      </c>
      <c r="E96" s="333" t="str">
        <f>'Merytoryczna-TU WPIS DANE'!E97</f>
        <v>Zakup sprzętu medycznego dla SPZOZ Mińsk Mazowiecki</v>
      </c>
      <c r="F96" s="227" t="str">
        <f>'Merytoryczna-TU WPIS DANE'!F97</f>
        <v>76</v>
      </c>
      <c r="G96" s="239">
        <f>'Merytoryczna-TU WPIS DANE'!G97</f>
        <v>4389670</v>
      </c>
      <c r="H96" s="239">
        <f>'Merytoryczna-TU WPIS DANE'!I97</f>
        <v>3731219.5</v>
      </c>
      <c r="I96" s="228">
        <f>IF('Merytoryczna-TU WPIS DANE'!Q97="tak",'Merytoryczna-TU WPIS DANE'!AJ97,'Merytoryczna-TU WPIS DANE'!R97)</f>
        <v>42</v>
      </c>
      <c r="J96" s="229">
        <f>IF(Strategiczna!L96="tak",Strategiczna!W96,Strategiczna!M96)</f>
        <v>25.5</v>
      </c>
      <c r="K96" s="230">
        <f t="shared" si="4"/>
        <v>67.5</v>
      </c>
      <c r="L96" s="230">
        <f>'Merytoryczna-TU WPIS DANE'!O97+Strategiczna!J96</f>
        <v>95</v>
      </c>
      <c r="M96" s="231">
        <f t="shared" si="5"/>
        <v>0.71052631578947367</v>
      </c>
    </row>
    <row r="97" spans="1:13" ht="78.75" hidden="1" customHeight="1">
      <c r="A97" s="334">
        <f>'Merytoryczna-TU WPIS DANE'!A98</f>
        <v>95</v>
      </c>
      <c r="B97" s="333" t="str">
        <f>'Merytoryczna-TU WPIS DANE'!B98</f>
        <v>RPO/00595/08/7.1</v>
      </c>
      <c r="C97" s="333" t="str">
        <f>'Merytoryczna-TU WPIS DANE'!C98</f>
        <v>760/08</v>
      </c>
      <c r="D97" s="333" t="str">
        <f>'Merytoryczna-TU WPIS DANE'!D98</f>
        <v xml:space="preserve">Samodzielny Publiczny Zespół Opieki Zdrowotnej </v>
      </c>
      <c r="E97" s="333" t="str">
        <f>'Merytoryczna-TU WPIS DANE'!E98</f>
        <v>Dostosowanie SP ZOZ w Mińsku Mazowieckim do wymogów określonych w obowiązujących przepisach prawa – remonty Oddziałów: Dziecięcego, część B Oddziału Chirurgicznego, Ginekologiczno – Położniczego z salą porodową i salą do cięć cesarskich.</v>
      </c>
      <c r="F97" s="227" t="str">
        <f>'Merytoryczna-TU WPIS DANE'!F98</f>
        <v>76</v>
      </c>
      <c r="G97" s="239">
        <f>'Merytoryczna-TU WPIS DANE'!G98</f>
        <v>2577370.0099999998</v>
      </c>
      <c r="H97" s="239">
        <f>'Merytoryczna-TU WPIS DANE'!I98</f>
        <v>2190764.5</v>
      </c>
      <c r="I97" s="228">
        <f>IF('Merytoryczna-TU WPIS DANE'!Q98="tak",'Merytoryczna-TU WPIS DANE'!AJ98,'Merytoryczna-TU WPIS DANE'!R98)</f>
        <v>45</v>
      </c>
      <c r="J97" s="229">
        <f>IF(Strategiczna!L97="tak",Strategiczna!W97,Strategiczna!M97)</f>
        <v>21</v>
      </c>
      <c r="K97" s="230">
        <f t="shared" si="4"/>
        <v>66</v>
      </c>
      <c r="L97" s="230">
        <f>'Merytoryczna-TU WPIS DANE'!O98+Strategiczna!J97</f>
        <v>95</v>
      </c>
      <c r="M97" s="231">
        <f t="shared" si="5"/>
        <v>0.69473684210526321</v>
      </c>
    </row>
    <row r="98" spans="1:13" ht="56.25" hidden="1" customHeight="1">
      <c r="A98" s="334">
        <f>'Merytoryczna-TU WPIS DANE'!A99</f>
        <v>96</v>
      </c>
      <c r="B98" s="333" t="str">
        <f>'Merytoryczna-TU WPIS DANE'!B99</f>
        <v>RPO/00596/08/7.1</v>
      </c>
      <c r="C98" s="333" t="str">
        <f>'Merytoryczna-TU WPIS DANE'!C99</f>
        <v>757/08</v>
      </c>
      <c r="D98" s="333" t="str">
        <f>'Merytoryczna-TU WPIS DANE'!D99</f>
        <v>Samodzielny Publiczny Zespół Opieki Zdrowotnej w Mińsku Mazowieckim</v>
      </c>
      <c r="E98" s="333" t="str">
        <f>'Merytoryczna-TU WPIS DANE'!E99</f>
        <v xml:space="preserve">"Dostosowanie SPZOZ w Mińsku Mazowieckim do wymogów określonych w obowiązujących przepisach prawa (nadbudowa 3 piętra) wraz z zakupem sprzętu medycznego i wyposażeniem </v>
      </c>
      <c r="F98" s="227" t="str">
        <f>'Merytoryczna-TU WPIS DANE'!F99</f>
        <v>76</v>
      </c>
      <c r="G98" s="239">
        <f>'Merytoryczna-TU WPIS DANE'!G99</f>
        <v>13539970.02</v>
      </c>
      <c r="H98" s="239">
        <f>'Merytoryczna-TU WPIS DANE'!I99</f>
        <v>11508974.5</v>
      </c>
      <c r="I98" s="228">
        <f>IF('Merytoryczna-TU WPIS DANE'!Q99="tak",'Merytoryczna-TU WPIS DANE'!AJ99,'Merytoryczna-TU WPIS DANE'!R99)</f>
        <v>51</v>
      </c>
      <c r="J98" s="229">
        <f>IF(Strategiczna!L98="tak",Strategiczna!W98,Strategiczna!M98)</f>
        <v>21</v>
      </c>
      <c r="K98" s="230">
        <f t="shared" si="4"/>
        <v>72</v>
      </c>
      <c r="L98" s="230">
        <f>'Merytoryczna-TU WPIS DANE'!O99+Strategiczna!J98</f>
        <v>95</v>
      </c>
      <c r="M98" s="231">
        <f t="shared" si="5"/>
        <v>0.75789473684210529</v>
      </c>
    </row>
    <row r="99" spans="1:13" ht="45" hidden="1" customHeight="1">
      <c r="A99" s="334">
        <f>'Merytoryczna-TU WPIS DANE'!A100</f>
        <v>97</v>
      </c>
      <c r="B99" s="333" t="str">
        <f>'Merytoryczna-TU WPIS DANE'!B100</f>
        <v>RPO/01117/08/7.1</v>
      </c>
      <c r="C99" s="333" t="str">
        <f>'Merytoryczna-TU WPIS DANE'!C100</f>
        <v>1780/08</v>
      </c>
      <c r="D99" s="333" t="str">
        <f>'Merytoryczna-TU WPIS DANE'!D100</f>
        <v>Samodzielny Publiczny Zespół Zakładów Opieki Zdrowotnej w Płońsku</v>
      </c>
      <c r="E99" s="333" t="str">
        <f>'Merytoryczna-TU WPIS DANE'!E100</f>
        <v>Dostosowanie szpitala w Płońsku do obowiązujących standardów i wymogów poprzez przebudowę i rozbudowę istniejącego obiektu – budynek „A”.</v>
      </c>
      <c r="F99" s="227" t="str">
        <f>'Merytoryczna-TU WPIS DANE'!F100</f>
        <v>76</v>
      </c>
      <c r="G99" s="239">
        <f>'Merytoryczna-TU WPIS DANE'!G100</f>
        <v>14628648.43</v>
      </c>
      <c r="H99" s="239">
        <f>'Merytoryczna-TU WPIS DANE'!I100</f>
        <v>12393390.949999999</v>
      </c>
      <c r="I99" s="228">
        <f>IF('Merytoryczna-TU WPIS DANE'!Q100="tak",'Merytoryczna-TU WPIS DANE'!AJ100,'Merytoryczna-TU WPIS DANE'!R100)</f>
        <v>60</v>
      </c>
      <c r="J99" s="229">
        <f>IF(Strategiczna!L99="tak",Strategiczna!W99,Strategiczna!M99)</f>
        <v>23</v>
      </c>
      <c r="K99" s="230">
        <f t="shared" ref="K99:K130" si="6">SUM(I99:J99)</f>
        <v>83</v>
      </c>
      <c r="L99" s="230">
        <f>'Merytoryczna-TU WPIS DANE'!O100+Strategiczna!J99</f>
        <v>95</v>
      </c>
      <c r="M99" s="231">
        <f t="shared" ref="M99:M130" si="7">K99/L99</f>
        <v>0.87368421052631584</v>
      </c>
    </row>
    <row r="100" spans="1:13" ht="65.25" hidden="1" customHeight="1">
      <c r="A100" s="334">
        <f>'Merytoryczna-TU WPIS DANE'!A101</f>
        <v>98</v>
      </c>
      <c r="B100" s="333" t="str">
        <f>'Merytoryczna-TU WPIS DANE'!B101</f>
        <v>RPO/00597/08/7.1</v>
      </c>
      <c r="C100" s="333" t="str">
        <f>'Merytoryczna-TU WPIS DANE'!C101</f>
        <v>1115/08</v>
      </c>
      <c r="D100" s="333" t="str">
        <f>'Merytoryczna-TU WPIS DANE'!D101</f>
        <v>Samodzielny Publiczny Zespół Zakładów Opieki Zdrowotnej w Przysusze</v>
      </c>
      <c r="E100" s="333" t="str">
        <f>'Merytoryczna-TU WPIS DANE'!E101</f>
        <v>Poprawa świadczeń zdrowotnych poprzez modernizację obiektów i zakup aparatu RTG w SPZZOZ w Przysusze</v>
      </c>
      <c r="F100" s="227" t="str">
        <f>'Merytoryczna-TU WPIS DANE'!F101</f>
        <v>76</v>
      </c>
      <c r="G100" s="239">
        <f>'Merytoryczna-TU WPIS DANE'!G101</f>
        <v>5300473.07</v>
      </c>
      <c r="H100" s="239">
        <f>'Merytoryczna-TU WPIS DANE'!I101</f>
        <v>4505402.09</v>
      </c>
      <c r="I100" s="228">
        <f>IF('Merytoryczna-TU WPIS DANE'!Q101="tak",'Merytoryczna-TU WPIS DANE'!AJ101,'Merytoryczna-TU WPIS DANE'!R101)</f>
        <v>60</v>
      </c>
      <c r="J100" s="229">
        <f>IF(Strategiczna!L100="tak",Strategiczna!W100,Strategiczna!M100)</f>
        <v>26</v>
      </c>
      <c r="K100" s="230">
        <f t="shared" si="6"/>
        <v>86</v>
      </c>
      <c r="L100" s="230">
        <f>'Merytoryczna-TU WPIS DANE'!O101+Strategiczna!J100</f>
        <v>95</v>
      </c>
      <c r="M100" s="231">
        <f t="shared" si="7"/>
        <v>0.90526315789473688</v>
      </c>
    </row>
    <row r="101" spans="1:13" ht="45" hidden="1" customHeight="1">
      <c r="A101" s="334">
        <f>'Merytoryczna-TU WPIS DANE'!A102</f>
        <v>99</v>
      </c>
      <c r="B101" s="333" t="str">
        <f>'Merytoryczna-TU WPIS DANE'!B102</f>
        <v>RPO/00306/08/7.1</v>
      </c>
      <c r="C101" s="333" t="str">
        <f>'Merytoryczna-TU WPIS DANE'!C102</f>
        <v>479/08</v>
      </c>
      <c r="D101" s="333" t="str">
        <f>'Merytoryczna-TU WPIS DANE'!D102</f>
        <v>Samodzielny Publiczny Zespół Zakładów Opieki Zdrowotnej w Sierpcu</v>
      </c>
      <c r="E101" s="333" t="str">
        <f>'Merytoryczna-TU WPIS DANE'!E102</f>
        <v>Poprawa jakości świadczonych usług medycznych poprzez modernizację oddziałów i zakładu diagnostyki laboratoryjnej SPZZOZ w Sierpcu</v>
      </c>
      <c r="F101" s="227" t="str">
        <f>'Merytoryczna-TU WPIS DANE'!F102</f>
        <v>76</v>
      </c>
      <c r="G101" s="239">
        <f>'Merytoryczna-TU WPIS DANE'!G102</f>
        <v>2838623.55</v>
      </c>
      <c r="H101" s="239">
        <f>'Merytoryczna-TU WPIS DANE'!I102</f>
        <v>2412830.0099999998</v>
      </c>
      <c r="I101" s="228">
        <f>IF('Merytoryczna-TU WPIS DANE'!Q102="tak",'Merytoryczna-TU WPIS DANE'!AJ102,'Merytoryczna-TU WPIS DANE'!R102)</f>
        <v>41</v>
      </c>
      <c r="J101" s="229">
        <f>IF(Strategiczna!L101="tak",Strategiczna!W101,Strategiczna!M101)</f>
        <v>29.5</v>
      </c>
      <c r="K101" s="230">
        <f t="shared" si="6"/>
        <v>70.5</v>
      </c>
      <c r="L101" s="230">
        <f>'Merytoryczna-TU WPIS DANE'!O102+Strategiczna!J101</f>
        <v>95</v>
      </c>
      <c r="M101" s="231">
        <f t="shared" si="7"/>
        <v>0.74210526315789471</v>
      </c>
    </row>
    <row r="102" spans="1:13" ht="67.5" hidden="1" customHeight="1">
      <c r="A102" s="334">
        <f>'Merytoryczna-TU WPIS DANE'!A103</f>
        <v>100</v>
      </c>
      <c r="B102" s="333" t="str">
        <f>'Merytoryczna-TU WPIS DANE'!B103</f>
        <v>RPO/00686/08/7.1</v>
      </c>
      <c r="C102" s="333" t="str">
        <f>'Merytoryczna-TU WPIS DANE'!C103</f>
        <v>999/08</v>
      </c>
      <c r="D102" s="333" t="str">
        <f>'Merytoryczna-TU WPIS DANE'!D103</f>
        <v>SAMODZIELNY WOJEWÓDZKI PUBLICZNY ZESPÓŁ ZAKŁADÓW PSYCHIATRYCZNEJ OPIEKI ZDROWOTNEJ IM. DR BARBARY BORZYM W RADOMIU</v>
      </c>
      <c r="E102" s="333" t="str">
        <f>'Merytoryczna-TU WPIS DANE'!E103</f>
        <v>ZAKUP I MONTAŻ APARATU RTG DLA SAMODZIELNEGO WOJEWÓDZKIEGO PUBLICZNEGO ZESPOŁU ZAKŁADÓW PSYCHIATRYCZNEJ OPIEKI ZDROWOTNEJ IM. DR BARBARY BORZYM W RADOMIU</v>
      </c>
      <c r="F102" s="227" t="str">
        <f>'Merytoryczna-TU WPIS DANE'!F103</f>
        <v>76</v>
      </c>
      <c r="G102" s="239">
        <f>'Merytoryczna-TU WPIS DANE'!G103</f>
        <v>1556120</v>
      </c>
      <c r="H102" s="239">
        <f>'Merytoryczna-TU WPIS DANE'!I103</f>
        <v>1322702</v>
      </c>
      <c r="I102" s="228">
        <f>IF('Merytoryczna-TU WPIS DANE'!Q103="tak",'Merytoryczna-TU WPIS DANE'!AJ103,'Merytoryczna-TU WPIS DANE'!R103)</f>
        <v>49.5</v>
      </c>
      <c r="J102" s="229">
        <f>IF(Strategiczna!L102="tak",Strategiczna!W102,Strategiczna!M102)</f>
        <v>31</v>
      </c>
      <c r="K102" s="230">
        <f t="shared" si="6"/>
        <v>80.5</v>
      </c>
      <c r="L102" s="230">
        <f>'Merytoryczna-TU WPIS DANE'!O103+Strategiczna!J102</f>
        <v>95</v>
      </c>
      <c r="M102" s="231">
        <f t="shared" si="7"/>
        <v>0.84736842105263155</v>
      </c>
    </row>
    <row r="103" spans="1:13" ht="93.75" hidden="1" customHeight="1">
      <c r="A103" s="334">
        <f>'Merytoryczna-TU WPIS DANE'!A104</f>
        <v>101</v>
      </c>
      <c r="B103" s="333" t="str">
        <f>'Merytoryczna-TU WPIS DANE'!B104</f>
        <v>RPO/00536/08/7.1</v>
      </c>
      <c r="C103" s="333" t="str">
        <f>'Merytoryczna-TU WPIS DANE'!C104</f>
        <v>934/08</v>
      </c>
      <c r="D103" s="333" t="str">
        <f>'Merytoryczna-TU WPIS DANE'!D104</f>
        <v>Samodzielny Publiczny Zakład Opieki Zdrowotnej w Grójcu</v>
      </c>
      <c r="E103" s="333" t="str">
        <f>'Merytoryczna-TU WPIS DANE'!E104</f>
        <v>Wzrost jakości usług medycznych w SP ZOZ w Grójcu poprzez remont pomieszczeń szpitalnych z przeznaczeniem na Poradnie Specjalistyczne, zakup sprzętu oraz dostosowanie dla osób niepełnosprawnych</v>
      </c>
      <c r="F103" s="227" t="str">
        <f>'Merytoryczna-TU WPIS DANE'!F104</f>
        <v>76</v>
      </c>
      <c r="G103" s="239">
        <f>'Merytoryczna-TU WPIS DANE'!G104</f>
        <v>1542531.82</v>
      </c>
      <c r="H103" s="239">
        <f>'Merytoryczna-TU WPIS DANE'!I104</f>
        <v>1311152.04</v>
      </c>
      <c r="I103" s="228">
        <f>IF('Merytoryczna-TU WPIS DANE'!Q104="tak",'Merytoryczna-TU WPIS DANE'!AJ104,'Merytoryczna-TU WPIS DANE'!R104)</f>
        <v>52</v>
      </c>
      <c r="J103" s="229">
        <f>IF(Strategiczna!L103="tak",Strategiczna!W103,Strategiczna!M103)</f>
        <v>21.5</v>
      </c>
      <c r="K103" s="230">
        <f t="shared" si="6"/>
        <v>73.5</v>
      </c>
      <c r="L103" s="230">
        <f>'Merytoryczna-TU WPIS DANE'!O104+Strategiczna!J103</f>
        <v>95</v>
      </c>
      <c r="M103" s="231">
        <f t="shared" si="7"/>
        <v>0.77368421052631575</v>
      </c>
    </row>
    <row r="104" spans="1:13" ht="54.75" hidden="1" customHeight="1">
      <c r="A104" s="334">
        <f>'Merytoryczna-TU WPIS DANE'!A105</f>
        <v>102</v>
      </c>
      <c r="B104" s="333" t="str">
        <f>'Merytoryczna-TU WPIS DANE'!B105</f>
        <v>RPO/00535/08/7.1</v>
      </c>
      <c r="C104" s="333" t="str">
        <f>'Merytoryczna-TU WPIS DANE'!C105</f>
        <v>945/08</v>
      </c>
      <c r="D104" s="333" t="str">
        <f>'Merytoryczna-TU WPIS DANE'!D105</f>
        <v>Samodzielny Publiczny Zakład Opieki Zdrowotnej w Grójcu</v>
      </c>
      <c r="E104" s="333" t="str">
        <f>'Merytoryczna-TU WPIS DANE'!E105</f>
        <v>Dostosowanie oddziału chirurgii, położniczo- ginekologicznego i noworodkowego w SPZOZ Grójec do obowiązujących przepisów prawa</v>
      </c>
      <c r="F104" s="227" t="str">
        <f>'Merytoryczna-TU WPIS DANE'!F105</f>
        <v>76</v>
      </c>
      <c r="G104" s="239">
        <f>'Merytoryczna-TU WPIS DANE'!G105</f>
        <v>12948144.699999999</v>
      </c>
      <c r="H104" s="239">
        <f>'Merytoryczna-TU WPIS DANE'!I105</f>
        <v>11005922.99</v>
      </c>
      <c r="I104" s="228">
        <f>IF('Merytoryczna-TU WPIS DANE'!Q105="tak",'Merytoryczna-TU WPIS DANE'!AJ105,'Merytoryczna-TU WPIS DANE'!R105)</f>
        <v>47</v>
      </c>
      <c r="J104" s="229">
        <f>IF(Strategiczna!L104="tak",Strategiczna!W104,Strategiczna!M104)</f>
        <v>21.5</v>
      </c>
      <c r="K104" s="230">
        <f t="shared" si="6"/>
        <v>68.5</v>
      </c>
      <c r="L104" s="230">
        <f>'Merytoryczna-TU WPIS DANE'!O105+Strategiczna!J104</f>
        <v>95</v>
      </c>
      <c r="M104" s="231">
        <f t="shared" si="7"/>
        <v>0.72105263157894739</v>
      </c>
    </row>
    <row r="105" spans="1:13" ht="67.5" hidden="1" customHeight="1">
      <c r="A105" s="334">
        <f>'Merytoryczna-TU WPIS DANE'!A106</f>
        <v>103</v>
      </c>
      <c r="B105" s="333" t="str">
        <f>'Merytoryczna-TU WPIS DANE'!B106</f>
        <v>RPO/00830/08/7.1</v>
      </c>
      <c r="C105" s="333" t="str">
        <f>'Merytoryczna-TU WPIS DANE'!C106</f>
        <v>1112/08</v>
      </c>
      <c r="D105" s="333" t="str">
        <f>'Merytoryczna-TU WPIS DANE'!D106</f>
        <v>Samodzielny Zespół Publicznych Zakładów Lecznictwa Otwartego Warszawa Wola</v>
      </c>
      <c r="E105" s="333" t="str">
        <f>'Merytoryczna-TU WPIS DANE'!E106</f>
        <v xml:space="preserve">Poprawa dostępności i jakości świadczonych usług poprzez modernizację oraz zakup niezbędnego wyposażenia dla Przychodni Lekarskich  Samodzielnego Zespołu Publicznych Zakładów Lecznictwa Otwartego Warszawa  Wola </v>
      </c>
      <c r="F105" s="227" t="str">
        <f>'Merytoryczna-TU WPIS DANE'!F106</f>
        <v>76</v>
      </c>
      <c r="G105" s="239">
        <f>'Merytoryczna-TU WPIS DANE'!G106</f>
        <v>5122524.83</v>
      </c>
      <c r="H105" s="239">
        <f>'Merytoryczna-TU WPIS DANE'!I106</f>
        <v>4354146.0999999996</v>
      </c>
      <c r="I105" s="228">
        <f>IF('Merytoryczna-TU WPIS DANE'!Q106="tak",'Merytoryczna-TU WPIS DANE'!AJ106,'Merytoryczna-TU WPIS DANE'!R106)</f>
        <v>57.5</v>
      </c>
      <c r="J105" s="229">
        <f>IF(Strategiczna!L105="tak",Strategiczna!W105,Strategiczna!M105)</f>
        <v>27.5</v>
      </c>
      <c r="K105" s="230">
        <f t="shared" si="6"/>
        <v>85</v>
      </c>
      <c r="L105" s="230">
        <f>'Merytoryczna-TU WPIS DANE'!O106+Strategiczna!J105</f>
        <v>95</v>
      </c>
      <c r="M105" s="231">
        <f t="shared" si="7"/>
        <v>0.89473684210526316</v>
      </c>
    </row>
    <row r="106" spans="1:13" ht="103.5" hidden="1" customHeight="1">
      <c r="A106" s="334">
        <f>'Merytoryczna-TU WPIS DANE'!A107</f>
        <v>104</v>
      </c>
      <c r="B106" s="333" t="str">
        <f>'Merytoryczna-TU WPIS DANE'!B107</f>
        <v>RPO/00625/08/7.1</v>
      </c>
      <c r="C106" s="333" t="str">
        <f>'Merytoryczna-TU WPIS DANE'!C107</f>
        <v>1100/08</v>
      </c>
      <c r="D106" s="333" t="str">
        <f>'Merytoryczna-TU WPIS DANE'!D107</f>
        <v xml:space="preserve">Samodzielny Zespół Publicznych Zakładów Opieki  Zdrowotnej w Nowym Dworze Mazowieckim </v>
      </c>
      <c r="E106" s="333" t="str">
        <f>'Merytoryczna-TU WPIS DANE'!E107</f>
        <v>Utworzenie pracowni tomografii komputerowej w SZPZOZ  w Nowym Dworze Mazowieckim połączone  z budową pomieszczeń pod tą pracownię oraz doposażenie zakładów diagnostyki obrazowej i laboratoryjnej w sprzęt diagnostyczny</v>
      </c>
      <c r="F106" s="227" t="str">
        <f>'Merytoryczna-TU WPIS DANE'!F107</f>
        <v>76</v>
      </c>
      <c r="G106" s="239">
        <f>'Merytoryczna-TU WPIS DANE'!G107</f>
        <v>4506220</v>
      </c>
      <c r="H106" s="239">
        <f>'Merytoryczna-TU WPIS DANE'!I107</f>
        <v>3830287</v>
      </c>
      <c r="I106" s="228">
        <f>IF('Merytoryczna-TU WPIS DANE'!Q107="tak",'Merytoryczna-TU WPIS DANE'!AJ107,'Merytoryczna-TU WPIS DANE'!R107)</f>
        <v>59.5</v>
      </c>
      <c r="J106" s="229">
        <f>IF(Strategiczna!L106="tak",Strategiczna!W106,Strategiczna!M106)</f>
        <v>23.5</v>
      </c>
      <c r="K106" s="230">
        <f t="shared" si="6"/>
        <v>83</v>
      </c>
      <c r="L106" s="230">
        <f>'Merytoryczna-TU WPIS DANE'!O107+Strategiczna!J106</f>
        <v>95</v>
      </c>
      <c r="M106" s="231">
        <f t="shared" si="7"/>
        <v>0.87368421052631584</v>
      </c>
    </row>
    <row r="107" spans="1:13" ht="56.25" hidden="1" customHeight="1">
      <c r="A107" s="334">
        <f>'Merytoryczna-TU WPIS DANE'!A108</f>
        <v>105</v>
      </c>
      <c r="B107" s="333" t="str">
        <f>'Merytoryczna-TU WPIS DANE'!B108</f>
        <v>RPO/00837/08/7.1</v>
      </c>
      <c r="C107" s="333" t="str">
        <f>'Merytoryczna-TU WPIS DANE'!C108</f>
        <v>1129/08</v>
      </c>
      <c r="D107" s="333" t="str">
        <f>'Merytoryczna-TU WPIS DANE'!D108</f>
        <v>Samodzielny Zespół Publicznych Zakładów Lecznictwa Otwartego Warszawa-Bemowo</v>
      </c>
      <c r="E107" s="333" t="str">
        <f>'Merytoryczna-TU WPIS DANE'!E108</f>
        <v>Zakup nowoczesnego mammografu z systemem biopsji na potrzeby Pracowni Mammograficznej Samodzielnego Zespołu Publicznych Zakładów Lecznictwa Otwartego Warszawa- Bemowo</v>
      </c>
      <c r="F107" s="227" t="str">
        <f>'Merytoryczna-TU WPIS DANE'!F108</f>
        <v>76</v>
      </c>
      <c r="G107" s="239">
        <f>'Merytoryczna-TU WPIS DANE'!G108</f>
        <v>1558849.99</v>
      </c>
      <c r="H107" s="239">
        <f>'Merytoryczna-TU WPIS DANE'!I108</f>
        <v>1325022.49</v>
      </c>
      <c r="I107" s="228">
        <f>IF('Merytoryczna-TU WPIS DANE'!Q108="tak",'Merytoryczna-TU WPIS DANE'!AJ108,'Merytoryczna-TU WPIS DANE'!R108)</f>
        <v>32.5</v>
      </c>
      <c r="J107" s="229">
        <f>IF(Strategiczna!L107="tak",Strategiczna!W107,Strategiczna!M107)</f>
        <v>24</v>
      </c>
      <c r="K107" s="230">
        <f t="shared" si="6"/>
        <v>56.5</v>
      </c>
      <c r="L107" s="230">
        <f>'Merytoryczna-TU WPIS DANE'!O108+Strategiczna!J107</f>
        <v>95</v>
      </c>
      <c r="M107" s="231">
        <f t="shared" si="7"/>
        <v>0.59473684210526312</v>
      </c>
    </row>
    <row r="108" spans="1:13" ht="93.75" hidden="1" customHeight="1">
      <c r="A108" s="334">
        <f>'Merytoryczna-TU WPIS DANE'!A109</f>
        <v>106</v>
      </c>
      <c r="B108" s="333" t="str">
        <f>'Merytoryczna-TU WPIS DANE'!B109</f>
        <v>RPO/00267/08/7.1</v>
      </c>
      <c r="C108" s="333" t="str">
        <f>'Merytoryczna-TU WPIS DANE'!C109</f>
        <v>544/08</v>
      </c>
      <c r="D108" s="333" t="str">
        <f>'Merytoryczna-TU WPIS DANE'!D109</f>
        <v>Samodzielny Zespół Publicznych Zakładów Lecznictwa Otwartego Warszawa-Mokotów</v>
      </c>
      <c r="E108" s="333" t="str">
        <f>'Merytoryczna-TU WPIS DANE'!E109</f>
        <v>Modernizacja budynku Przychodni Rejonowo – Specjalistycznej przy ul. Soczi 1 w Warszawie w celu poprawy jakości udzielanych świadczeń zdrowotnych oraz dostosowania pomieszczeń i urządzeń do wymogów określonych przepisami prawa.</v>
      </c>
      <c r="F108" s="227" t="str">
        <f>'Merytoryczna-TU WPIS DANE'!F109</f>
        <v>76</v>
      </c>
      <c r="G108" s="239">
        <f>'Merytoryczna-TU WPIS DANE'!G109</f>
        <v>5759393</v>
      </c>
      <c r="H108" s="239">
        <f>'Merytoryczna-TU WPIS DANE'!I109</f>
        <v>4895484.04</v>
      </c>
      <c r="I108" s="228">
        <f>IF('Merytoryczna-TU WPIS DANE'!Q109="tak",'Merytoryczna-TU WPIS DANE'!AJ109,'Merytoryczna-TU WPIS DANE'!R109)</f>
        <v>47.5</v>
      </c>
      <c r="J108" s="229">
        <f>IF(Strategiczna!L108="tak",Strategiczna!W108,Strategiczna!M108)</f>
        <v>25</v>
      </c>
      <c r="K108" s="230">
        <f t="shared" si="6"/>
        <v>72.5</v>
      </c>
      <c r="L108" s="230">
        <f>'Merytoryczna-TU WPIS DANE'!O109+Strategiczna!J108</f>
        <v>95</v>
      </c>
      <c r="M108" s="231">
        <f t="shared" si="7"/>
        <v>0.76315789473684215</v>
      </c>
    </row>
    <row r="109" spans="1:13" ht="78.75" hidden="1" customHeight="1">
      <c r="A109" s="334">
        <f>'Merytoryczna-TU WPIS DANE'!A110</f>
        <v>107</v>
      </c>
      <c r="B109" s="333" t="str">
        <f>'Merytoryczna-TU WPIS DANE'!B110</f>
        <v>RPO/00269/08/7.1</v>
      </c>
      <c r="C109" s="333" t="str">
        <f>'Merytoryczna-TU WPIS DANE'!C110</f>
        <v>540/08</v>
      </c>
      <c r="D109" s="333" t="str">
        <f>'Merytoryczna-TU WPIS DANE'!D110</f>
        <v>Samodzielny Zespół Publicznych Zakładów Lecznictwa Otwartego Warszawa-Mokotów</v>
      </c>
      <c r="E109" s="333" t="str">
        <f>'Merytoryczna-TU WPIS DANE'!E110</f>
        <v>Modernizacja budynku Przychodni Rejonowo-Specjalistycznej przy ul. Madalińskiego 13 w Warszawie w celu poprawy jakości udzielanych świadczeń zdrowotnych oraz dostosowania pomieszczeń i urządzeń do wymogów określonych przepisami prawa.</v>
      </c>
      <c r="F109" s="227" t="str">
        <f>'Merytoryczna-TU WPIS DANE'!F110</f>
        <v>76</v>
      </c>
      <c r="G109" s="239">
        <f>'Merytoryczna-TU WPIS DANE'!G110</f>
        <v>4359393.01</v>
      </c>
      <c r="H109" s="239">
        <f>'Merytoryczna-TU WPIS DANE'!I110</f>
        <v>3705484.05</v>
      </c>
      <c r="I109" s="228">
        <f>IF('Merytoryczna-TU WPIS DANE'!Q110="tak",'Merytoryczna-TU WPIS DANE'!AJ110,'Merytoryczna-TU WPIS DANE'!R110)</f>
        <v>51</v>
      </c>
      <c r="J109" s="229">
        <f>IF(Strategiczna!L109="tak",Strategiczna!W109,Strategiczna!M109)</f>
        <v>25</v>
      </c>
      <c r="K109" s="230">
        <f t="shared" si="6"/>
        <v>76</v>
      </c>
      <c r="L109" s="230">
        <f>'Merytoryczna-TU WPIS DANE'!O110+Strategiczna!J109</f>
        <v>95</v>
      </c>
      <c r="M109" s="231">
        <f t="shared" si="7"/>
        <v>0.8</v>
      </c>
    </row>
    <row r="110" spans="1:13" ht="33.75" hidden="1" customHeight="1">
      <c r="A110" s="334">
        <f>'Merytoryczna-TU WPIS DANE'!A111</f>
        <v>108</v>
      </c>
      <c r="B110" s="333" t="str">
        <f>'Merytoryczna-TU WPIS DANE'!B111</f>
        <v>RPO/00502/08/7.1</v>
      </c>
      <c r="C110" s="333" t="str">
        <f>'Merytoryczna-TU WPIS DANE'!C111</f>
        <v>850/08</v>
      </c>
      <c r="D110" s="333" t="str">
        <f>'Merytoryczna-TU WPIS DANE'!D111</f>
        <v>Samodzielny Zespół Publicznych Zakładów Opieki Zdrowotnej im. dr Józefa Psarskiego w Ostrołęce</v>
      </c>
      <c r="E110" s="333" t="str">
        <f>'Merytoryczna-TU WPIS DANE'!E111</f>
        <v>Zakup Aparatów Cyfrowych RTG – 2 szt.</v>
      </c>
      <c r="F110" s="227" t="str">
        <f>'Merytoryczna-TU WPIS DANE'!F111</f>
        <v>76</v>
      </c>
      <c r="G110" s="239">
        <f>'Merytoryczna-TU WPIS DANE'!G111</f>
        <v>3609150</v>
      </c>
      <c r="H110" s="239">
        <f>'Merytoryczna-TU WPIS DANE'!I111</f>
        <v>3067777.5</v>
      </c>
      <c r="I110" s="228">
        <f>IF('Merytoryczna-TU WPIS DANE'!Q111="tak",'Merytoryczna-TU WPIS DANE'!AJ111,'Merytoryczna-TU WPIS DANE'!R111)</f>
        <v>50</v>
      </c>
      <c r="J110" s="229">
        <f>IF(Strategiczna!L110="tak",Strategiczna!W110,Strategiczna!M110)</f>
        <v>29.5</v>
      </c>
      <c r="K110" s="230">
        <f t="shared" si="6"/>
        <v>79.5</v>
      </c>
      <c r="L110" s="230">
        <f>'Merytoryczna-TU WPIS DANE'!O111+Strategiczna!J110</f>
        <v>95</v>
      </c>
      <c r="M110" s="231">
        <f t="shared" si="7"/>
        <v>0.83684210526315794</v>
      </c>
    </row>
    <row r="111" spans="1:13" ht="83.25" hidden="1" customHeight="1">
      <c r="A111" s="334">
        <f>'Merytoryczna-TU WPIS DANE'!A112</f>
        <v>109</v>
      </c>
      <c r="B111" s="333" t="str">
        <f>'Merytoryczna-TU WPIS DANE'!B112</f>
        <v>RPO/00529/08/7.1</v>
      </c>
      <c r="C111" s="333" t="str">
        <f>'Merytoryczna-TU WPIS DANE'!C112</f>
        <v>662/08</v>
      </c>
      <c r="D111" s="333" t="str">
        <f>'Merytoryczna-TU WPIS DANE'!D112</f>
        <v xml:space="preserve">Samodzielny Publiczny  Zakład Opieki Zdrowotnej w Sokołowie Podlaskim </v>
      </c>
      <c r="E111" s="333" t="str">
        <f>'Merytoryczna-TU WPIS DANE'!E112</f>
        <v>Modernizacja centralnej sterylizatorni i  kuchni w ramach programu dostosowawczego dla SP ZOZ  w Sokołowie Podlaskim w celu podniesienia jakości świadczonych usług medycznych.</v>
      </c>
      <c r="F111" s="227" t="str">
        <f>'Merytoryczna-TU WPIS DANE'!F112</f>
        <v>76</v>
      </c>
      <c r="G111" s="239">
        <f>'Merytoryczna-TU WPIS DANE'!G112</f>
        <v>4680663.42</v>
      </c>
      <c r="H111" s="239">
        <f>'Merytoryczna-TU WPIS DANE'!I112</f>
        <v>3978563.91</v>
      </c>
      <c r="I111" s="228">
        <f>IF('Merytoryczna-TU WPIS DANE'!Q112="tak",'Merytoryczna-TU WPIS DANE'!AJ112,'Merytoryczna-TU WPIS DANE'!R112)</f>
        <v>42</v>
      </c>
      <c r="J111" s="229">
        <f>IF(Strategiczna!L111="tak",Strategiczna!W111,Strategiczna!M111)</f>
        <v>24</v>
      </c>
      <c r="K111" s="230">
        <f t="shared" si="6"/>
        <v>66</v>
      </c>
      <c r="L111" s="230">
        <f>'Merytoryczna-TU WPIS DANE'!O112+Strategiczna!J111</f>
        <v>95</v>
      </c>
      <c r="M111" s="231">
        <f t="shared" si="7"/>
        <v>0.69473684210526321</v>
      </c>
    </row>
    <row r="112" spans="1:13" ht="54" hidden="1" customHeight="1">
      <c r="A112" s="334">
        <f>'Merytoryczna-TU WPIS DANE'!A113</f>
        <v>110</v>
      </c>
      <c r="B112" s="333" t="str">
        <f>'Merytoryczna-TU WPIS DANE'!B113</f>
        <v>RPO/00534/08/7.1</v>
      </c>
      <c r="C112" s="333" t="str">
        <f>'Merytoryczna-TU WPIS DANE'!C113</f>
        <v>661/08</v>
      </c>
      <c r="D112" s="333" t="str">
        <f>'Merytoryczna-TU WPIS DANE'!D113</f>
        <v xml:space="preserve">SP ZOZ w Sokołowie Podlaskim </v>
      </c>
      <c r="E112" s="333" t="str">
        <f>'Merytoryczna-TU WPIS DANE'!E113</f>
        <v xml:space="preserve">Podniesienie jakości świadczonych usług medycznych poprzez zakup tomografu komputerowego dla SP ZOZ w Sokołowie Podlaskim </v>
      </c>
      <c r="F112" s="227" t="str">
        <f>'Merytoryczna-TU WPIS DANE'!F113</f>
        <v>76</v>
      </c>
      <c r="G112" s="239">
        <f>'Merytoryczna-TU WPIS DANE'!G113</f>
        <v>2616398</v>
      </c>
      <c r="H112" s="239">
        <f>'Merytoryczna-TU WPIS DANE'!I113</f>
        <v>2223938.2999999998</v>
      </c>
      <c r="I112" s="228">
        <f>IF('Merytoryczna-TU WPIS DANE'!Q113="tak",'Merytoryczna-TU WPIS DANE'!AJ113,'Merytoryczna-TU WPIS DANE'!R113)</f>
        <v>31</v>
      </c>
      <c r="J112" s="229">
        <f>IF(Strategiczna!L112="tak",Strategiczna!W112,Strategiczna!M112)</f>
        <v>27.5</v>
      </c>
      <c r="K112" s="230">
        <f t="shared" si="6"/>
        <v>58.5</v>
      </c>
      <c r="L112" s="230">
        <f>'Merytoryczna-TU WPIS DANE'!O113+Strategiczna!J112</f>
        <v>95</v>
      </c>
      <c r="M112" s="231">
        <f t="shared" si="7"/>
        <v>0.61578947368421055</v>
      </c>
    </row>
    <row r="113" spans="1:13" ht="77.25" hidden="1" customHeight="1">
      <c r="A113" s="334">
        <f>'Merytoryczna-TU WPIS DANE'!A114</f>
        <v>111</v>
      </c>
      <c r="B113" s="333" t="str">
        <f>'Merytoryczna-TU WPIS DANE'!B114</f>
        <v>RPO/00997/08/7.1</v>
      </c>
      <c r="C113" s="333" t="str">
        <f>'Merytoryczna-TU WPIS DANE'!C114</f>
        <v>1452/08</v>
      </c>
      <c r="D113" s="333" t="str">
        <f>'Merytoryczna-TU WPIS DANE'!D114</f>
        <v>Samodzielny Specjalistyczny Zespół Zakładów Opieki Zdrowotnej w Rudce*</v>
      </c>
      <c r="E113" s="333" t="str">
        <f>'Merytoryczna-TU WPIS DANE'!E114</f>
        <v>Przebudowa i moderniacja pomieszczeń Zakładu Diagnostyki Laboratoryjnej oraz oddziałów Pulmonologicznego i  Rehabilitacji w Samodzielnym Specjalistycznym  Zespole Zakladów  Opieki Zdrowotnej w Rudce</v>
      </c>
      <c r="F113" s="227" t="str">
        <f>'Merytoryczna-TU WPIS DANE'!F114</f>
        <v>76</v>
      </c>
      <c r="G113" s="239">
        <f>'Merytoryczna-TU WPIS DANE'!G114</f>
        <v>3734000</v>
      </c>
      <c r="H113" s="239">
        <f>'Merytoryczna-TU WPIS DANE'!I114</f>
        <v>3173900</v>
      </c>
      <c r="I113" s="228">
        <f>IF('Merytoryczna-TU WPIS DANE'!Q114="tak",'Merytoryczna-TU WPIS DANE'!AJ114,'Merytoryczna-TU WPIS DANE'!R114)</f>
        <v>55</v>
      </c>
      <c r="J113" s="229">
        <f>IF(Strategiczna!L113="tak",Strategiczna!W113,Strategiczna!M113)</f>
        <v>25</v>
      </c>
      <c r="K113" s="230">
        <f t="shared" si="6"/>
        <v>80</v>
      </c>
      <c r="L113" s="230">
        <f>'Merytoryczna-TU WPIS DANE'!O114+Strategiczna!J113</f>
        <v>95</v>
      </c>
      <c r="M113" s="231">
        <f t="shared" si="7"/>
        <v>0.84210526315789469</v>
      </c>
    </row>
    <row r="114" spans="1:13" ht="63.75" hidden="1" customHeight="1">
      <c r="A114" s="334">
        <f>'Merytoryczna-TU WPIS DANE'!A115</f>
        <v>112</v>
      </c>
      <c r="B114" s="333" t="str">
        <f>'Merytoryczna-TU WPIS DANE'!B115</f>
        <v>RPO/00548/08/7.1</v>
      </c>
      <c r="C114" s="333" t="str">
        <f>'Merytoryczna-TU WPIS DANE'!C115</f>
        <v>770/08</v>
      </c>
      <c r="D114" s="333" t="str">
        <f>'Merytoryczna-TU WPIS DANE'!D115</f>
        <v>Samodzielny Publiczny Zespół Zakładów Opieki Zdrowotnej  w Wyszkowie</v>
      </c>
      <c r="E114" s="333" t="str">
        <f>'Merytoryczna-TU WPIS DANE'!E115</f>
        <v>Zakup tomografu komputerowego dla Samodzielnego Publicznego Zespołu Zakładów Opieki Zdrowotnej w Wyszkowie</v>
      </c>
      <c r="F114" s="227" t="str">
        <f>'Merytoryczna-TU WPIS DANE'!F115</f>
        <v>76</v>
      </c>
      <c r="G114" s="239">
        <f>'Merytoryczna-TU WPIS DANE'!G115</f>
        <v>2168000</v>
      </c>
      <c r="H114" s="239">
        <f>'Merytoryczna-TU WPIS DANE'!I115</f>
        <v>1842800</v>
      </c>
      <c r="I114" s="228">
        <f>IF('Merytoryczna-TU WPIS DANE'!Q115="tak",'Merytoryczna-TU WPIS DANE'!AJ115,'Merytoryczna-TU WPIS DANE'!R115)</f>
        <v>31</v>
      </c>
      <c r="J114" s="229">
        <f>IF(Strategiczna!L114="tak",Strategiczna!W114,Strategiczna!M114)</f>
        <v>23.5</v>
      </c>
      <c r="K114" s="230">
        <f t="shared" si="6"/>
        <v>54.5</v>
      </c>
      <c r="L114" s="230">
        <f>'Merytoryczna-TU WPIS DANE'!O115+Strategiczna!J114</f>
        <v>95</v>
      </c>
      <c r="M114" s="231">
        <f t="shared" si="7"/>
        <v>0.5736842105263158</v>
      </c>
    </row>
    <row r="115" spans="1:13" ht="67.5" hidden="1" customHeight="1">
      <c r="A115" s="334">
        <f>'Merytoryczna-TU WPIS DANE'!A116</f>
        <v>113</v>
      </c>
      <c r="B115" s="333" t="str">
        <f>'Merytoryczna-TU WPIS DANE'!B116</f>
        <v>RPO/00549/08/7.1</v>
      </c>
      <c r="C115" s="333" t="str">
        <f>'Merytoryczna-TU WPIS DANE'!C116</f>
        <v>761/08</v>
      </c>
      <c r="D115" s="333" t="str">
        <f>'Merytoryczna-TU WPIS DANE'!D116</f>
        <v>Samodzielny Publiczny Zespół Zakładów Opieki Zdrowotnej w Wyszkowie</v>
      </c>
      <c r="E115" s="333" t="str">
        <f>'Merytoryczna-TU WPIS DANE'!E116</f>
        <v>Modernizacja oddziału chirurgii wraz z modernizacją sal operacyjno-zabiegowych w SP ZZOZ w Wyszkowie – etap II</v>
      </c>
      <c r="F115" s="227" t="str">
        <f>'Merytoryczna-TU WPIS DANE'!F116</f>
        <v>76</v>
      </c>
      <c r="G115" s="239">
        <f>'Merytoryczna-TU WPIS DANE'!G116</f>
        <v>3074208.17</v>
      </c>
      <c r="H115" s="239">
        <f>'Merytoryczna-TU WPIS DANE'!I116</f>
        <v>1890576.94</v>
      </c>
      <c r="I115" s="228">
        <f>IF('Merytoryczna-TU WPIS DANE'!Q116="tak",'Merytoryczna-TU WPIS DANE'!AJ116,'Merytoryczna-TU WPIS DANE'!R116)</f>
        <v>51</v>
      </c>
      <c r="J115" s="229">
        <f>IF(Strategiczna!L115="tak",Strategiczna!W115,Strategiczna!M115)</f>
        <v>22</v>
      </c>
      <c r="K115" s="230">
        <f t="shared" si="6"/>
        <v>73</v>
      </c>
      <c r="L115" s="230">
        <f>'Merytoryczna-TU WPIS DANE'!O116+Strategiczna!J115</f>
        <v>95</v>
      </c>
      <c r="M115" s="231">
        <f t="shared" si="7"/>
        <v>0.76842105263157889</v>
      </c>
    </row>
    <row r="116" spans="1:13" ht="67.5" hidden="1" customHeight="1">
      <c r="A116" s="334">
        <f>'Merytoryczna-TU WPIS DANE'!A117</f>
        <v>114</v>
      </c>
      <c r="B116" s="333" t="str">
        <f>'Merytoryczna-TU WPIS DANE'!B117</f>
        <v>RPO/00550/08/7.1</v>
      </c>
      <c r="C116" s="333" t="str">
        <f>'Merytoryczna-TU WPIS DANE'!C117</f>
        <v>737/08</v>
      </c>
      <c r="D116" s="333" t="str">
        <f>'Merytoryczna-TU WPIS DANE'!D117</f>
        <v>Samodzielny Publiczny Zespół Zakładów Opieki Zdrowotnej w Wyszkowie</v>
      </c>
      <c r="E116" s="333" t="str">
        <f>'Merytoryczna-TU WPIS DANE'!E117</f>
        <v>"Rozbudowa budynku Szpitala Powiatowego w Wyszkowie w celu świadczenia usług ochrony zdrowia zgodnie z obowiązującymi przepisami prawa"</v>
      </c>
      <c r="F116" s="227" t="str">
        <f>'Merytoryczna-TU WPIS DANE'!F117</f>
        <v>76</v>
      </c>
      <c r="G116" s="239">
        <f>'Merytoryczna-TU WPIS DANE'!G117</f>
        <v>20765429.68</v>
      </c>
      <c r="H116" s="239">
        <f>'Merytoryczna-TU WPIS DANE'!I117</f>
        <v>17650615.219999999</v>
      </c>
      <c r="I116" s="228">
        <f>IF('Merytoryczna-TU WPIS DANE'!Q117="tak",'Merytoryczna-TU WPIS DANE'!AJ117,'Merytoryczna-TU WPIS DANE'!R117)</f>
        <v>26</v>
      </c>
      <c r="J116" s="229">
        <f>IF(Strategiczna!L116="tak",Strategiczna!W116,Strategiczna!M116)</f>
        <v>17.5</v>
      </c>
      <c r="K116" s="230">
        <f t="shared" si="6"/>
        <v>43.5</v>
      </c>
      <c r="L116" s="230">
        <f>'Merytoryczna-TU WPIS DANE'!O117+Strategiczna!J116</f>
        <v>95</v>
      </c>
      <c r="M116" s="231">
        <f t="shared" si="7"/>
        <v>0.45789473684210524</v>
      </c>
    </row>
    <row r="117" spans="1:13" ht="56.25" hidden="1" customHeight="1">
      <c r="A117" s="334">
        <f>'Merytoryczna-TU WPIS DANE'!A118</f>
        <v>115</v>
      </c>
      <c r="B117" s="333" t="str">
        <f>'Merytoryczna-TU WPIS DANE'!B118</f>
        <v>RPO/00530/08/7.1</v>
      </c>
      <c r="C117" s="333" t="str">
        <f>'Merytoryczna-TU WPIS DANE'!C118</f>
        <v>548/08</v>
      </c>
      <c r="D117" s="333" t="str">
        <f>'Merytoryczna-TU WPIS DANE'!D118</f>
        <v>Samodzielny Publiczny Zespół Zakładów Opieki Zdrowotnej w Przasnyszu</v>
      </c>
      <c r="E117" s="333" t="str">
        <f>'Merytoryczna-TU WPIS DANE'!E118</f>
        <v>Zapewnienie  właściwych warunków diagnostyczno-leczniczo-rehabilitacyjnych pacjentom Szpitala w Przasnyszu poprzez jego dostosowanie do obowiązujących przepisów prawa</v>
      </c>
      <c r="F117" s="227" t="str">
        <f>'Merytoryczna-TU WPIS DANE'!F118</f>
        <v>76</v>
      </c>
      <c r="G117" s="239">
        <f>'Merytoryczna-TU WPIS DANE'!G118</f>
        <v>2900000</v>
      </c>
      <c r="H117" s="239">
        <f>'Merytoryczna-TU WPIS DANE'!I118</f>
        <v>2464999.9900000002</v>
      </c>
      <c r="I117" s="228">
        <f>IF('Merytoryczna-TU WPIS DANE'!Q118="tak",'Merytoryczna-TU WPIS DANE'!AJ118,'Merytoryczna-TU WPIS DANE'!R118)</f>
        <v>53.5</v>
      </c>
      <c r="J117" s="229">
        <f>IF(Strategiczna!L117="tak",Strategiczna!W117,Strategiczna!M117)</f>
        <v>24.5</v>
      </c>
      <c r="K117" s="230">
        <f t="shared" si="6"/>
        <v>78</v>
      </c>
      <c r="L117" s="230">
        <f>'Merytoryczna-TU WPIS DANE'!O118+Strategiczna!J117</f>
        <v>95</v>
      </c>
      <c r="M117" s="231">
        <f t="shared" si="7"/>
        <v>0.82105263157894737</v>
      </c>
    </row>
    <row r="118" spans="1:13" ht="56.25" hidden="1" customHeight="1">
      <c r="A118" s="334">
        <f>'Merytoryczna-TU WPIS DANE'!A119</f>
        <v>116</v>
      </c>
      <c r="B118" s="333" t="str">
        <f>'Merytoryczna-TU WPIS DANE'!B119</f>
        <v>RPO/00533/08/7.1</v>
      </c>
      <c r="C118" s="333" t="str">
        <f>'Merytoryczna-TU WPIS DANE'!C119</f>
        <v>551/08</v>
      </c>
      <c r="D118" s="333" t="str">
        <f>'Merytoryczna-TU WPIS DANE'!D119</f>
        <v>Samodzielny Publiczny Zespół Zakładów Opieki Zdrowotnej w Przasnyszu</v>
      </c>
      <c r="E118" s="333" t="str">
        <f>'Merytoryczna-TU WPIS DANE'!E119</f>
        <v>Dostosowanie pomieszczeń dla potrzeb Oddziału Psychiatrycznego wraz z poprawą warunków pobytu i leczenia pacjentów Oddziału Wewnętrznego SP ZZOZ w Przasnyszu</v>
      </c>
      <c r="F118" s="227" t="str">
        <f>'Merytoryczna-TU WPIS DANE'!F119</f>
        <v>76</v>
      </c>
      <c r="G118" s="239">
        <f>'Merytoryczna-TU WPIS DANE'!G119</f>
        <v>2800000</v>
      </c>
      <c r="H118" s="239">
        <f>'Merytoryczna-TU WPIS DANE'!I119</f>
        <v>2379999.9900000002</v>
      </c>
      <c r="I118" s="228">
        <f>IF('Merytoryczna-TU WPIS DANE'!Q119="tak",'Merytoryczna-TU WPIS DANE'!AJ119,'Merytoryczna-TU WPIS DANE'!R119)</f>
        <v>56</v>
      </c>
      <c r="J118" s="229">
        <f>IF(Strategiczna!L118="tak",Strategiczna!W118,Strategiczna!M118)</f>
        <v>24.5</v>
      </c>
      <c r="K118" s="230">
        <f t="shared" si="6"/>
        <v>80.5</v>
      </c>
      <c r="L118" s="230">
        <f>'Merytoryczna-TU WPIS DANE'!O119+Strategiczna!J118</f>
        <v>95</v>
      </c>
      <c r="M118" s="231">
        <f t="shared" si="7"/>
        <v>0.84736842105263155</v>
      </c>
    </row>
    <row r="119" spans="1:13" ht="68.25" hidden="1" customHeight="1">
      <c r="A119" s="334">
        <f>'Merytoryczna-TU WPIS DANE'!A120</f>
        <v>117</v>
      </c>
      <c r="B119" s="333" t="str">
        <f>'Merytoryczna-TU WPIS DANE'!B120</f>
        <v>RPO/00531/08/7.1</v>
      </c>
      <c r="C119" s="333" t="str">
        <f>'Merytoryczna-TU WPIS DANE'!C120</f>
        <v>552/08</v>
      </c>
      <c r="D119" s="333" t="str">
        <f>'Merytoryczna-TU WPIS DANE'!D120</f>
        <v>Samodzielny Publiczny Zespół Zakładów Opieki Zdrowotnej w Przasnyszu</v>
      </c>
      <c r="E119" s="333" t="str">
        <f>'Merytoryczna-TU WPIS DANE'!E120</f>
        <v>Poprawa i rozszerzenie zakresu świadczeń rehabilitacji ambulatoryjnej w SP ZZOZ w Przasnyszu</v>
      </c>
      <c r="F119" s="227" t="str">
        <f>'Merytoryczna-TU WPIS DANE'!F120</f>
        <v>76</v>
      </c>
      <c r="G119" s="239">
        <f>'Merytoryczna-TU WPIS DANE'!G120</f>
        <v>7500000</v>
      </c>
      <c r="H119" s="239">
        <f>'Merytoryczna-TU WPIS DANE'!I120</f>
        <v>6375000</v>
      </c>
      <c r="I119" s="228">
        <f>IF('Merytoryczna-TU WPIS DANE'!Q120="tak",'Merytoryczna-TU WPIS DANE'!AJ120,'Merytoryczna-TU WPIS DANE'!R120)</f>
        <v>56</v>
      </c>
      <c r="J119" s="229">
        <f>IF(Strategiczna!L119="tak",Strategiczna!W119,Strategiczna!M119)</f>
        <v>25.5</v>
      </c>
      <c r="K119" s="230">
        <f t="shared" si="6"/>
        <v>81.5</v>
      </c>
      <c r="L119" s="230">
        <f>'Merytoryczna-TU WPIS DANE'!O120+Strategiczna!J119</f>
        <v>95</v>
      </c>
      <c r="M119" s="231">
        <f t="shared" si="7"/>
        <v>0.85789473684210527</v>
      </c>
    </row>
    <row r="120" spans="1:13" ht="78.75" hidden="1" customHeight="1">
      <c r="A120" s="334">
        <f>'Merytoryczna-TU WPIS DANE'!A121</f>
        <v>118</v>
      </c>
      <c r="B120" s="333" t="str">
        <f>'Merytoryczna-TU WPIS DANE'!B121</f>
        <v>RPO/00532/08/7.1</v>
      </c>
      <c r="C120" s="333" t="str">
        <f>'Merytoryczna-TU WPIS DANE'!C121</f>
        <v>549/08</v>
      </c>
      <c r="D120" s="333" t="str">
        <f>'Merytoryczna-TU WPIS DANE'!D121</f>
        <v>Samodzielny Publiczny Zespół Zakładów Opieki Zdrowotnej w Przasnyszu</v>
      </c>
      <c r="E120" s="333" t="str">
        <f>'Merytoryczna-TU WPIS DANE'!E121</f>
        <v>Rozszerzenie świadczeń dla społeczeństwa poprzez doposażenie bloku operacyjnego, pracowni diagnostycznej i oddziałów szpitalnych w nowoczesny sprzęt i aparaturę medyczną w SP ZZOZ w Przasnyszu</v>
      </c>
      <c r="F120" s="227" t="str">
        <f>'Merytoryczna-TU WPIS DANE'!F121</f>
        <v>76</v>
      </c>
      <c r="G120" s="239">
        <f>'Merytoryczna-TU WPIS DANE'!G121</f>
        <v>4099999.99</v>
      </c>
      <c r="H120" s="239">
        <f>'Merytoryczna-TU WPIS DANE'!I121</f>
        <v>3484999.99</v>
      </c>
      <c r="I120" s="228">
        <f>IF('Merytoryczna-TU WPIS DANE'!Q121="tak",'Merytoryczna-TU WPIS DANE'!AJ121,'Merytoryczna-TU WPIS DANE'!R121)</f>
        <v>47</v>
      </c>
      <c r="J120" s="229">
        <f>IF(Strategiczna!L120="tak",Strategiczna!W120,Strategiczna!M120)</f>
        <v>24.5</v>
      </c>
      <c r="K120" s="230">
        <f t="shared" si="6"/>
        <v>71.5</v>
      </c>
      <c r="L120" s="230">
        <f>'Merytoryczna-TU WPIS DANE'!O121+Strategiczna!J120</f>
        <v>95</v>
      </c>
      <c r="M120" s="231">
        <f t="shared" si="7"/>
        <v>0.75263157894736843</v>
      </c>
    </row>
    <row r="121" spans="1:13" ht="68.25" hidden="1" customHeight="1">
      <c r="A121" s="334">
        <f>'Merytoryczna-TU WPIS DANE'!A122</f>
        <v>119</v>
      </c>
      <c r="B121" s="333" t="str">
        <f>'Merytoryczna-TU WPIS DANE'!B122</f>
        <v>RPO/00783/08/7.1</v>
      </c>
      <c r="C121" s="333" t="str">
        <f>'Merytoryczna-TU WPIS DANE'!C122</f>
        <v>1697/08</v>
      </c>
      <c r="D121" s="333" t="str">
        <f>'Merytoryczna-TU WPIS DANE'!D122</f>
        <v>Specjalistyczny Szpital Wojewódzki w Ciechanowie</v>
      </c>
      <c r="E121" s="333" t="str">
        <f>'Merytoryczna-TU WPIS DANE'!E122</f>
        <v>Poprawa jakości usług medycznych w zakresie rehabilitacji poprzez modernizację obiektu Specjalistycznego Szpitala Wojewódzkiego w Ciechanowie przy ul Okrzei</v>
      </c>
      <c r="F121" s="227" t="str">
        <f>'Merytoryczna-TU WPIS DANE'!F122</f>
        <v>76</v>
      </c>
      <c r="G121" s="239">
        <f>'Merytoryczna-TU WPIS DANE'!G122</f>
        <v>9159248</v>
      </c>
      <c r="H121" s="239">
        <f>'Merytoryczna-TU WPIS DANE'!I122</f>
        <v>7785360</v>
      </c>
      <c r="I121" s="228">
        <f>IF('Merytoryczna-TU WPIS DANE'!Q122="tak",'Merytoryczna-TU WPIS DANE'!AJ122,'Merytoryczna-TU WPIS DANE'!R122)</f>
        <v>60</v>
      </c>
      <c r="J121" s="229">
        <f>IF(Strategiczna!L121="tak",Strategiczna!W121,Strategiczna!M121)</f>
        <v>22</v>
      </c>
      <c r="K121" s="230">
        <f t="shared" si="6"/>
        <v>82</v>
      </c>
      <c r="L121" s="230">
        <f>'Merytoryczna-TU WPIS DANE'!O122+Strategiczna!J121</f>
        <v>95</v>
      </c>
      <c r="M121" s="231">
        <f t="shared" si="7"/>
        <v>0.86315789473684212</v>
      </c>
    </row>
    <row r="122" spans="1:13" ht="33.75" hidden="1" customHeight="1">
      <c r="A122" s="334">
        <f>'Merytoryczna-TU WPIS DANE'!A123</f>
        <v>120</v>
      </c>
      <c r="B122" s="333" t="str">
        <f>'Merytoryczna-TU WPIS DANE'!B123</f>
        <v>RPO/00781/08/7.1</v>
      </c>
      <c r="C122" s="333" t="str">
        <f>'Merytoryczna-TU WPIS DANE'!C123</f>
        <v>1672/08</v>
      </c>
      <c r="D122" s="333" t="str">
        <f>'Merytoryczna-TU WPIS DANE'!D123</f>
        <v>Specjalistyczny Szpital Wojewódzki w Ciechanowie</v>
      </c>
      <c r="E122" s="333" t="str">
        <f>'Merytoryczna-TU WPIS DANE'!E123</f>
        <v>Rozbudowa i modernizacja Oddziału Anestezjologii i Intensywnej Terapii</v>
      </c>
      <c r="F122" s="227" t="str">
        <f>'Merytoryczna-TU WPIS DANE'!F123</f>
        <v>76</v>
      </c>
      <c r="G122" s="239">
        <f>'Merytoryczna-TU WPIS DANE'!G123</f>
        <v>6405000</v>
      </c>
      <c r="H122" s="239">
        <f>'Merytoryczna-TU WPIS DANE'!I123</f>
        <v>5444250</v>
      </c>
      <c r="I122" s="228">
        <f>IF('Merytoryczna-TU WPIS DANE'!Q123="tak",'Merytoryczna-TU WPIS DANE'!AJ123,'Merytoryczna-TU WPIS DANE'!R123)</f>
        <v>54</v>
      </c>
      <c r="J122" s="229">
        <f>IF(Strategiczna!L122="tak",Strategiczna!W122,Strategiczna!M122)</f>
        <v>25</v>
      </c>
      <c r="K122" s="230">
        <f t="shared" si="6"/>
        <v>79</v>
      </c>
      <c r="L122" s="230">
        <f>'Merytoryczna-TU WPIS DANE'!O123+Strategiczna!J122</f>
        <v>95</v>
      </c>
      <c r="M122" s="231">
        <f t="shared" si="7"/>
        <v>0.83157894736842108</v>
      </c>
    </row>
    <row r="123" spans="1:13" ht="33.75" hidden="1" customHeight="1">
      <c r="A123" s="334">
        <f>'Merytoryczna-TU WPIS DANE'!A124</f>
        <v>121</v>
      </c>
      <c r="B123" s="333" t="str">
        <f>'Merytoryczna-TU WPIS DANE'!B124</f>
        <v>RPO/00779/08/7.1</v>
      </c>
      <c r="C123" s="333" t="str">
        <f>'Merytoryczna-TU WPIS DANE'!C124</f>
        <v>1676/08</v>
      </c>
      <c r="D123" s="333" t="str">
        <f>'Merytoryczna-TU WPIS DANE'!D124</f>
        <v>Specjalistyczny Szpital Wojewódzki w Ciechanowie.</v>
      </c>
      <c r="E123" s="333" t="str">
        <f>'Merytoryczna-TU WPIS DANE'!E124</f>
        <v>Dostosowanie Specjalistycznego Szpitala Wojewódzkiego w Ciechanowie do standardów Unii Europejskiej</v>
      </c>
      <c r="F123" s="227" t="str">
        <f>'Merytoryczna-TU WPIS DANE'!F124</f>
        <v>76</v>
      </c>
      <c r="G123" s="239">
        <f>'Merytoryczna-TU WPIS DANE'!G124</f>
        <v>16300000</v>
      </c>
      <c r="H123" s="240">
        <f>'Merytoryczna-TU WPIS DANE'!I124</f>
        <v>13855000</v>
      </c>
      <c r="I123" s="228">
        <f>IF('Merytoryczna-TU WPIS DANE'!Q124="tak",'Merytoryczna-TU WPIS DANE'!AJ124,'Merytoryczna-TU WPIS DANE'!R124)</f>
        <v>49.5</v>
      </c>
      <c r="J123" s="229">
        <f>IF(Strategiczna!L123="tak",Strategiczna!W123,Strategiczna!M123)</f>
        <v>28</v>
      </c>
      <c r="K123" s="230">
        <f t="shared" si="6"/>
        <v>77.5</v>
      </c>
      <c r="L123" s="230">
        <f>'Merytoryczna-TU WPIS DANE'!O124+Strategiczna!J123</f>
        <v>95</v>
      </c>
      <c r="M123" s="231">
        <f t="shared" si="7"/>
        <v>0.81578947368421051</v>
      </c>
    </row>
    <row r="124" spans="1:13" ht="85.5" hidden="1" customHeight="1">
      <c r="A124" s="334">
        <f>'Merytoryczna-TU WPIS DANE'!A125</f>
        <v>122</v>
      </c>
      <c r="B124" s="333" t="str">
        <f>'Merytoryczna-TU WPIS DANE'!B125</f>
        <v>RPO/01135/08/7.1</v>
      </c>
      <c r="C124" s="333" t="str">
        <f>'Merytoryczna-TU WPIS DANE'!C125</f>
        <v>1734/08</v>
      </c>
      <c r="D124" s="333" t="str">
        <f>'Merytoryczna-TU WPIS DANE'!D125</f>
        <v>Szpital Dziecięcy im. prof. dr. med. Jana Bogdanowicza Samodzielny Publiczny Zakład Opieki Zdrowotnej</v>
      </c>
      <c r="E124" s="333" t="str">
        <f>'Merytoryczna-TU WPIS DANE'!E125</f>
        <v>Zakup sprzętu medycznego dla szpitala dziecięcego w Warszawie</v>
      </c>
      <c r="F124" s="227" t="str">
        <f>'Merytoryczna-TU WPIS DANE'!F125</f>
        <v>76</v>
      </c>
      <c r="G124" s="239">
        <f>'Merytoryczna-TU WPIS DANE'!G125</f>
        <v>3999800</v>
      </c>
      <c r="H124" s="239">
        <f>'Merytoryczna-TU WPIS DANE'!I125</f>
        <v>3399830</v>
      </c>
      <c r="I124" s="228">
        <f>IF('Merytoryczna-TU WPIS DANE'!Q125="tak",'Merytoryczna-TU WPIS DANE'!AJ125,'Merytoryczna-TU WPIS DANE'!R125)</f>
        <v>59</v>
      </c>
      <c r="J124" s="229">
        <f>IF(Strategiczna!L124="tak",Strategiczna!W124,Strategiczna!M124)</f>
        <v>22.5</v>
      </c>
      <c r="K124" s="230">
        <f t="shared" si="6"/>
        <v>81.5</v>
      </c>
      <c r="L124" s="230">
        <f>'Merytoryczna-TU WPIS DANE'!O125+Strategiczna!J124</f>
        <v>95</v>
      </c>
      <c r="M124" s="231">
        <f t="shared" si="7"/>
        <v>0.85789473684210527</v>
      </c>
    </row>
    <row r="125" spans="1:13" ht="33.75" hidden="1" customHeight="1">
      <c r="A125" s="334">
        <f>'Merytoryczna-TU WPIS DANE'!A126</f>
        <v>123</v>
      </c>
      <c r="B125" s="333" t="str">
        <f>'Merytoryczna-TU WPIS DANE'!B126</f>
        <v>RPO/00241/08/7.1</v>
      </c>
      <c r="C125" s="333" t="str">
        <f>'Merytoryczna-TU WPIS DANE'!C126</f>
        <v>175/08</v>
      </c>
      <c r="D125" s="333" t="str">
        <f>'Merytoryczna-TU WPIS DANE'!D126</f>
        <v>SP ZOZ w Mławie</v>
      </c>
      <c r="E125" s="333" t="str">
        <f>'Merytoryczna-TU WPIS DANE'!E126</f>
        <v>Rozbudowa i doposażenie do wymogów prawa oddziałów szpitalnych wraz z blokiem operacyjnym Szpitala SP ZOZ w Mławie</v>
      </c>
      <c r="F125" s="227" t="str">
        <f>'Merytoryczna-TU WPIS DANE'!F126</f>
        <v>76</v>
      </c>
      <c r="G125" s="239">
        <f>'Merytoryczna-TU WPIS DANE'!G126</f>
        <v>16469945.73</v>
      </c>
      <c r="H125" s="239">
        <f>'Merytoryczna-TU WPIS DANE'!I126</f>
        <v>13999453.869999999</v>
      </c>
      <c r="I125" s="228">
        <f>IF('Merytoryczna-TU WPIS DANE'!Q126="tak",'Merytoryczna-TU WPIS DANE'!AJ126,'Merytoryczna-TU WPIS DANE'!R126)</f>
        <v>58.5</v>
      </c>
      <c r="J125" s="229">
        <f>IF(Strategiczna!L125="tak",Strategiczna!W125,Strategiczna!M125)</f>
        <v>24.5</v>
      </c>
      <c r="K125" s="230">
        <f t="shared" si="6"/>
        <v>83</v>
      </c>
      <c r="L125" s="230">
        <f>'Merytoryczna-TU WPIS DANE'!O126+Strategiczna!J125</f>
        <v>95</v>
      </c>
      <c r="M125" s="231">
        <f t="shared" si="7"/>
        <v>0.87368421052631584</v>
      </c>
    </row>
    <row r="126" spans="1:13" ht="96" hidden="1" customHeight="1">
      <c r="A126" s="334">
        <f>'Merytoryczna-TU WPIS DANE'!A127</f>
        <v>124</v>
      </c>
      <c r="B126" s="333" t="str">
        <f>'Merytoryczna-TU WPIS DANE'!B127</f>
        <v>RPO/00539/08/7.1</v>
      </c>
      <c r="C126" s="333" t="str">
        <f>'Merytoryczna-TU WPIS DANE'!C127</f>
        <v>577/08</v>
      </c>
      <c r="D126" s="333" t="str">
        <f>'Merytoryczna-TU WPIS DANE'!D127</f>
        <v xml:space="preserve">Szpital Ginekologiczno – Położniczy im. Świętej Rodziny – Samodzielny Publiczny Zakład Opieki Zdrowotnej w Warszawie </v>
      </c>
      <c r="E126" s="333" t="str">
        <f>'Merytoryczna-TU WPIS DANE'!E127</f>
        <v xml:space="preserve">Rozbudowa i modernizacja Szpitala im. Świetej Rodziny  </v>
      </c>
      <c r="F126" s="227" t="str">
        <f>'Merytoryczna-TU WPIS DANE'!F127</f>
        <v>76</v>
      </c>
      <c r="G126" s="239">
        <f>'Merytoryczna-TU WPIS DANE'!G127</f>
        <v>34666410.140000001</v>
      </c>
      <c r="H126" s="239">
        <f>'Merytoryczna-TU WPIS DANE'!I127</f>
        <v>29466448.600000001</v>
      </c>
      <c r="I126" s="228">
        <f>IF('Merytoryczna-TU WPIS DANE'!Q127="tak",'Merytoryczna-TU WPIS DANE'!AJ127,'Merytoryczna-TU WPIS DANE'!R127)</f>
        <v>51</v>
      </c>
      <c r="J126" s="229">
        <f>IF(Strategiczna!L126="tak",Strategiczna!W126,Strategiczna!M126)</f>
        <v>29.5</v>
      </c>
      <c r="K126" s="230">
        <f t="shared" si="6"/>
        <v>80.5</v>
      </c>
      <c r="L126" s="230">
        <f>'Merytoryczna-TU WPIS DANE'!O127+Strategiczna!J126</f>
        <v>95</v>
      </c>
      <c r="M126" s="231">
        <f t="shared" si="7"/>
        <v>0.84736842105263155</v>
      </c>
    </row>
    <row r="127" spans="1:13" ht="39.75" hidden="1" customHeight="1">
      <c r="A127" s="334">
        <f>'Merytoryczna-TU WPIS DANE'!A128</f>
        <v>125</v>
      </c>
      <c r="B127" s="333" t="str">
        <f>'Merytoryczna-TU WPIS DANE'!B128</f>
        <v>RPO/00630/08/7.1</v>
      </c>
      <c r="C127" s="333" t="str">
        <f>'Merytoryczna-TU WPIS DANE'!C128</f>
        <v>1095/08</v>
      </c>
      <c r="D127" s="333" t="str">
        <f>'Merytoryczna-TU WPIS DANE'!D128</f>
        <v>Szpital Grochowski im. R. Masztaka SPZOZ</v>
      </c>
      <c r="E127" s="333" t="str">
        <f>'Merytoryczna-TU WPIS DANE'!E128</f>
        <v>Przebudowa i modernizacja Szpitala Grochowskiego – Pawilon VI</v>
      </c>
      <c r="F127" s="227" t="str">
        <f>'Merytoryczna-TU WPIS DANE'!F128</f>
        <v>76</v>
      </c>
      <c r="G127" s="239">
        <f>'Merytoryczna-TU WPIS DANE'!G128</f>
        <v>7684648.0300000003</v>
      </c>
      <c r="H127" s="239">
        <f>'Merytoryczna-TU WPIS DANE'!I128</f>
        <v>6531950.8200000003</v>
      </c>
      <c r="I127" s="228">
        <f>IF('Merytoryczna-TU WPIS DANE'!Q128="tak",'Merytoryczna-TU WPIS DANE'!AJ128,'Merytoryczna-TU WPIS DANE'!R128)</f>
        <v>56</v>
      </c>
      <c r="J127" s="229">
        <f>IF(Strategiczna!L127="tak",Strategiczna!W127,Strategiczna!M127)</f>
        <v>26.5</v>
      </c>
      <c r="K127" s="230">
        <f t="shared" si="6"/>
        <v>82.5</v>
      </c>
      <c r="L127" s="230">
        <f>'Merytoryczna-TU WPIS DANE'!O128+Strategiczna!J127</f>
        <v>95</v>
      </c>
      <c r="M127" s="231">
        <f t="shared" si="7"/>
        <v>0.86842105263157898</v>
      </c>
    </row>
    <row r="128" spans="1:13" ht="54.75" hidden="1" customHeight="1">
      <c r="A128" s="334">
        <f>'Merytoryczna-TU WPIS DANE'!A129</f>
        <v>126</v>
      </c>
      <c r="B128" s="333" t="str">
        <f>'Merytoryczna-TU WPIS DANE'!B129</f>
        <v xml:space="preserve">RPO/01010/08/7.1 </v>
      </c>
      <c r="C128" s="333" t="str">
        <f>'Merytoryczna-TU WPIS DANE'!C129</f>
        <v>1109/08</v>
      </c>
      <c r="D128" s="333" t="str">
        <f>'Merytoryczna-TU WPIS DANE'!D129</f>
        <v>Szpital Kolejowy im. dr med. Włodzimierza Roeflera SP ZOZ w Pruszkowie</v>
      </c>
      <c r="E128" s="333" t="str">
        <f>'Merytoryczna-TU WPIS DANE'!E129</f>
        <v>Podniesienie jakości świadczonych usług medycznych poprzez rozbudowę budynku Szpitala Kolejowego SP ZOZ w Pruszkowie”</v>
      </c>
      <c r="F128" s="227" t="str">
        <f>'Merytoryczna-TU WPIS DANE'!F129</f>
        <v>76</v>
      </c>
      <c r="G128" s="239">
        <f>'Merytoryczna-TU WPIS DANE'!G129</f>
        <v>14040000</v>
      </c>
      <c r="H128" s="239">
        <f>'Merytoryczna-TU WPIS DANE'!I129</f>
        <v>11934000</v>
      </c>
      <c r="I128" s="228">
        <f>IF('Merytoryczna-TU WPIS DANE'!Q129="tak",'Merytoryczna-TU WPIS DANE'!AJ129,'Merytoryczna-TU WPIS DANE'!R129)</f>
        <v>13</v>
      </c>
      <c r="J128" s="229">
        <f>IF(Strategiczna!L128="tak",Strategiczna!W128,Strategiczna!M128)</f>
        <v>22</v>
      </c>
      <c r="K128" s="230">
        <f t="shared" si="6"/>
        <v>35</v>
      </c>
      <c r="L128" s="230">
        <f>'Merytoryczna-TU WPIS DANE'!O129+Strategiczna!J128</f>
        <v>95</v>
      </c>
      <c r="M128" s="231">
        <f t="shared" si="7"/>
        <v>0.36842105263157893</v>
      </c>
    </row>
    <row r="129" spans="1:13" ht="53.25" hidden="1" customHeight="1">
      <c r="A129" s="334">
        <f>'Merytoryczna-TU WPIS DANE'!A130</f>
        <v>127</v>
      </c>
      <c r="B129" s="333" t="str">
        <f>'Merytoryczna-TU WPIS DANE'!B130</f>
        <v xml:space="preserve">RPO/01014/08/7.1 </v>
      </c>
      <c r="C129" s="333" t="str">
        <f>'Merytoryczna-TU WPIS DANE'!C130</f>
        <v>1016/08</v>
      </c>
      <c r="D129" s="333" t="str">
        <f>'Merytoryczna-TU WPIS DANE'!D130</f>
        <v>Szpital Kolejowy im. dr med. Włodzimierza Roeflera SP ZOZ w Pruszkowie</v>
      </c>
      <c r="E129" s="333" t="str">
        <f>'Merytoryczna-TU WPIS DANE'!E130</f>
        <v>Modernizacja pracowni radiologicznej w Szpitalu Kolejowym SP ZOZ w Pruszkowie”</v>
      </c>
      <c r="F129" s="227" t="str">
        <f>'Merytoryczna-TU WPIS DANE'!F130</f>
        <v>76</v>
      </c>
      <c r="G129" s="239">
        <f>'Merytoryczna-TU WPIS DANE'!G130</f>
        <v>3462446</v>
      </c>
      <c r="H129" s="239">
        <f>'Merytoryczna-TU WPIS DANE'!I130</f>
        <v>2899605</v>
      </c>
      <c r="I129" s="228">
        <f>IF('Merytoryczna-TU WPIS DANE'!Q130="tak",'Merytoryczna-TU WPIS DANE'!AJ130,'Merytoryczna-TU WPIS DANE'!R130)</f>
        <v>30</v>
      </c>
      <c r="J129" s="229">
        <f>IF(Strategiczna!L129="tak",Strategiczna!W129,Strategiczna!M129)</f>
        <v>24</v>
      </c>
      <c r="K129" s="230">
        <f t="shared" si="6"/>
        <v>54</v>
      </c>
      <c r="L129" s="230">
        <f>'Merytoryczna-TU WPIS DANE'!O130+Strategiczna!J129</f>
        <v>95</v>
      </c>
      <c r="M129" s="231">
        <f t="shared" si="7"/>
        <v>0.56842105263157894</v>
      </c>
    </row>
    <row r="130" spans="1:13" ht="50.25" hidden="1" customHeight="1">
      <c r="A130" s="334">
        <f>'Merytoryczna-TU WPIS DANE'!A131</f>
        <v>128</v>
      </c>
      <c r="B130" s="333" t="str">
        <f>'Merytoryczna-TU WPIS DANE'!B131</f>
        <v xml:space="preserve">RPO/01016/08/7.1 </v>
      </c>
      <c r="C130" s="333" t="str">
        <f>'Merytoryczna-TU WPIS DANE'!C131</f>
        <v>1015/08</v>
      </c>
      <c r="D130" s="333" t="str">
        <f>'Merytoryczna-TU WPIS DANE'!D131</f>
        <v>Szpital Kolejowy im. dr med. Włodzimierza Roeflera SP ZOZ w Pruszkowie</v>
      </c>
      <c r="E130" s="333" t="str">
        <f>'Merytoryczna-TU WPIS DANE'!E131</f>
        <v>Zakup nowoczesnego sprzętu dla pracowni histopatologii Szpitala Kolejowego SP ZOZ w Pruszkowie</v>
      </c>
      <c r="F130" s="227" t="str">
        <f>'Merytoryczna-TU WPIS DANE'!F131</f>
        <v>76</v>
      </c>
      <c r="G130" s="239">
        <f>'Merytoryczna-TU WPIS DANE'!G131</f>
        <v>301270</v>
      </c>
      <c r="H130" s="239">
        <f>'Merytoryczna-TU WPIS DANE'!I131</f>
        <v>248200</v>
      </c>
      <c r="I130" s="228">
        <f>IF('Merytoryczna-TU WPIS DANE'!Q131="tak",'Merytoryczna-TU WPIS DANE'!AJ131,'Merytoryczna-TU WPIS DANE'!R131)</f>
        <v>10.5</v>
      </c>
      <c r="J130" s="229">
        <f>IF(Strategiczna!L130="tak",Strategiczna!W130,Strategiczna!M130)</f>
        <v>21</v>
      </c>
      <c r="K130" s="230">
        <f t="shared" si="6"/>
        <v>31.5</v>
      </c>
      <c r="L130" s="230">
        <f>'Merytoryczna-TU WPIS DANE'!O131+Strategiczna!J130</f>
        <v>95</v>
      </c>
      <c r="M130" s="231">
        <f t="shared" si="7"/>
        <v>0.33157894736842103</v>
      </c>
    </row>
    <row r="131" spans="1:13" ht="110.25" hidden="1" customHeight="1">
      <c r="A131" s="334">
        <f>'Merytoryczna-TU WPIS DANE'!A132</f>
        <v>129</v>
      </c>
      <c r="B131" s="333" t="str">
        <f>'Merytoryczna-TU WPIS DANE'!B132</f>
        <v>RPO/01303/08/7.1</v>
      </c>
      <c r="C131" s="333" t="str">
        <f>'Merytoryczna-TU WPIS DANE'!C132</f>
        <v>1379/08</v>
      </c>
      <c r="D131" s="333" t="str">
        <f>'Merytoryczna-TU WPIS DANE'!D132</f>
        <v>Wojewódzki Samodzielny Psychiatryczny Zespół Publicznych Zakładów Opieki Zdrowotnej im. prof. dr Jana Mazurkiewicza w Pruszkowie (Szpital Tworkowski)</v>
      </c>
      <c r="E131" s="333" t="str">
        <f>'Merytoryczna-TU WPIS DANE'!E132</f>
        <v>Kompleksowa modernizacja Oddziału Przyjęciowego z izbą Przyjęć Szpitala Tworkowskiego w Pruszkowie</v>
      </c>
      <c r="F131" s="227" t="str">
        <f>'Merytoryczna-TU WPIS DANE'!F132</f>
        <v>76</v>
      </c>
      <c r="G131" s="239">
        <f>'Merytoryczna-TU WPIS DANE'!G132</f>
        <v>19546397.030000001</v>
      </c>
      <c r="H131" s="239">
        <f>'Merytoryczna-TU WPIS DANE'!I132</f>
        <v>16614437.460000001</v>
      </c>
      <c r="I131" s="228">
        <f>IF('Merytoryczna-TU WPIS DANE'!Q132="tak",'Merytoryczna-TU WPIS DANE'!AJ132,'Merytoryczna-TU WPIS DANE'!R132)</f>
        <v>60</v>
      </c>
      <c r="J131" s="229">
        <f>IF(Strategiczna!L131="tak",Strategiczna!W131,Strategiczna!M131)</f>
        <v>26.5</v>
      </c>
      <c r="K131" s="230">
        <f t="shared" ref="K131:K176" si="8">SUM(I131:J131)</f>
        <v>86.5</v>
      </c>
      <c r="L131" s="230">
        <f>'Merytoryczna-TU WPIS DANE'!O132+Strategiczna!J131</f>
        <v>95</v>
      </c>
      <c r="M131" s="231">
        <f t="shared" ref="M131:M176" si="9">K131/L131</f>
        <v>0.91052631578947374</v>
      </c>
    </row>
    <row r="132" spans="1:13" ht="120.75" hidden="1" customHeight="1">
      <c r="A132" s="334">
        <f>'Merytoryczna-TU WPIS DANE'!A133</f>
        <v>130</v>
      </c>
      <c r="B132" s="333" t="str">
        <f>'Merytoryczna-TU WPIS DANE'!B133</f>
        <v>RPO/01304/08/7.1</v>
      </c>
      <c r="C132" s="333" t="str">
        <f>'Merytoryczna-TU WPIS DANE'!C133</f>
        <v>1371/08</v>
      </c>
      <c r="D132" s="333" t="str">
        <f>'Merytoryczna-TU WPIS DANE'!D133</f>
        <v>Wojewódzki Samodzielny Psychiatryczny Zespół Publicznych Zakładów Opieki Zdrowotnej im. prof. dr Jana Mazurkiewicza w Pruszkowie (Szpital Tworkowski)</v>
      </c>
      <c r="E132" s="333" t="str">
        <f>'Merytoryczna-TU WPIS DANE'!E133</f>
        <v>Przystosowanie byłego budynku gospodarczo - technicznego na cele medyczne (etap I ) - utworzenie Centrum Radiologii oraz Oddziału VIIA Ogólnopsychiatrycznego wraz z zakupem aparatury medycznej w Szpitalu Tworkowskim w Pruszkowie</v>
      </c>
      <c r="F132" s="227" t="str">
        <f>'Merytoryczna-TU WPIS DANE'!F133</f>
        <v>76</v>
      </c>
      <c r="G132" s="239">
        <f>'Merytoryczna-TU WPIS DANE'!G133</f>
        <v>32476098.98</v>
      </c>
      <c r="H132" s="239">
        <f>'Merytoryczna-TU WPIS DANE'!I133</f>
        <v>22012612.100000001</v>
      </c>
      <c r="I132" s="228">
        <f>IF('Merytoryczna-TU WPIS DANE'!Q133="tak",'Merytoryczna-TU WPIS DANE'!AJ133,'Merytoryczna-TU WPIS DANE'!R133)</f>
        <v>55.5</v>
      </c>
      <c r="J132" s="229">
        <f>IF(Strategiczna!L132="tak",Strategiczna!W132,Strategiczna!M132)</f>
        <v>27</v>
      </c>
      <c r="K132" s="230">
        <f t="shared" si="8"/>
        <v>82.5</v>
      </c>
      <c r="L132" s="230">
        <f>'Merytoryczna-TU WPIS DANE'!O133+Strategiczna!J132</f>
        <v>95</v>
      </c>
      <c r="M132" s="231">
        <f t="shared" si="9"/>
        <v>0.86842105263157898</v>
      </c>
    </row>
    <row r="133" spans="1:13" ht="66.75" hidden="1" customHeight="1">
      <c r="A133" s="334">
        <f>'Merytoryczna-TU WPIS DANE'!A134</f>
        <v>131</v>
      </c>
      <c r="B133" s="333" t="str">
        <f>'Merytoryczna-TU WPIS DANE'!B134</f>
        <v>RPO/00237/08/7.1</v>
      </c>
      <c r="C133" s="333" t="str">
        <f>'Merytoryczna-TU WPIS DANE'!C134</f>
        <v>475/08</v>
      </c>
      <c r="D133" s="333" t="str">
        <f>'Merytoryczna-TU WPIS DANE'!D134</f>
        <v>Szpital Wolski im. dr Anny Gostyńskiej Samodzielny Publiczny Zakład Opieki Zdrowotnej</v>
      </c>
      <c r="E133" s="333" t="str">
        <f>'Merytoryczna-TU WPIS DANE'!E134</f>
        <v>Modernizacja Pawilonu Nr 6 na potrzeby Wolskiego Centrum Zdrowia Psychicznego</v>
      </c>
      <c r="F133" s="227" t="str">
        <f>'Merytoryczna-TU WPIS DANE'!F134</f>
        <v>76</v>
      </c>
      <c r="G133" s="239">
        <f>'Merytoryczna-TU WPIS DANE'!G134</f>
        <v>13597049.23</v>
      </c>
      <c r="H133" s="239">
        <f>'Merytoryczna-TU WPIS DANE'!I134</f>
        <v>11557491.85</v>
      </c>
      <c r="I133" s="228">
        <f>IF('Merytoryczna-TU WPIS DANE'!Q134="tak",'Merytoryczna-TU WPIS DANE'!AJ134,'Merytoryczna-TU WPIS DANE'!R134)</f>
        <v>33</v>
      </c>
      <c r="J133" s="229">
        <f>IF(Strategiczna!L133="tak",Strategiczna!W133,Strategiczna!M133)</f>
        <v>26.5</v>
      </c>
      <c r="K133" s="230">
        <f t="shared" si="8"/>
        <v>59.5</v>
      </c>
      <c r="L133" s="230">
        <f>'Merytoryczna-TU WPIS DANE'!O134+Strategiczna!J133</f>
        <v>95</v>
      </c>
      <c r="M133" s="231">
        <f t="shared" si="9"/>
        <v>0.62631578947368416</v>
      </c>
    </row>
    <row r="134" spans="1:13" ht="66.75" hidden="1" customHeight="1">
      <c r="A134" s="334">
        <f>'Merytoryczna-TU WPIS DANE'!A135</f>
        <v>132</v>
      </c>
      <c r="B134" s="333" t="str">
        <f>'Merytoryczna-TU WPIS DANE'!B135</f>
        <v>RPO/00238/08/7.1</v>
      </c>
      <c r="C134" s="333" t="str">
        <f>'Merytoryczna-TU WPIS DANE'!C135</f>
        <v>481/08</v>
      </c>
      <c r="D134" s="333" t="str">
        <f>'Merytoryczna-TU WPIS DANE'!D135</f>
        <v>Szpital Wolski im. dr Anny Gostyńskiej Samodzielny Publiczny Zakład Opieki Zdrowotnej</v>
      </c>
      <c r="E134" s="333" t="str">
        <f>'Merytoryczna-TU WPIS DANE'!E135</f>
        <v>Modernizacja Zakładu Diagnostyki Obrazowej Szpitala Wolskiego</v>
      </c>
      <c r="F134" s="227" t="str">
        <f>'Merytoryczna-TU WPIS DANE'!F135</f>
        <v>76</v>
      </c>
      <c r="G134" s="239">
        <f>'Merytoryczna-TU WPIS DANE'!G135</f>
        <v>2988947.34</v>
      </c>
      <c r="H134" s="239">
        <f>'Merytoryczna-TU WPIS DANE'!I135</f>
        <v>2540605.2400000002</v>
      </c>
      <c r="I134" s="228">
        <f>IF('Merytoryczna-TU WPIS DANE'!Q135="tak",'Merytoryczna-TU WPIS DANE'!AJ135,'Merytoryczna-TU WPIS DANE'!R135)</f>
        <v>46.5</v>
      </c>
      <c r="J134" s="229">
        <f>IF(Strategiczna!L134="tak",Strategiczna!W134,Strategiczna!M134)</f>
        <v>27</v>
      </c>
      <c r="K134" s="230">
        <f t="shared" si="8"/>
        <v>73.5</v>
      </c>
      <c r="L134" s="230">
        <f>'Merytoryczna-TU WPIS DANE'!O135+Strategiczna!J134</f>
        <v>95</v>
      </c>
      <c r="M134" s="231">
        <f t="shared" si="9"/>
        <v>0.77368421052631575</v>
      </c>
    </row>
    <row r="135" spans="1:13" ht="51" customHeight="1">
      <c r="A135" s="334">
        <f>'Merytoryczna-TU WPIS DANE'!A136</f>
        <v>133</v>
      </c>
      <c r="B135" s="333" t="str">
        <f>'Merytoryczna-TU WPIS DANE'!B136</f>
        <v>RPO/01120/08/7.1</v>
      </c>
      <c r="C135" s="333" t="str">
        <f>'Merytoryczna-TU WPIS DANE'!C136</f>
        <v>1413/08</v>
      </c>
      <c r="D135" s="333" t="str">
        <f>'Merytoryczna-TU WPIS DANE'!D136</f>
        <v>Wojewódzki Szpital Chirurgii Urazowej Św. Anny w Warszawie</v>
      </c>
      <c r="E135" s="333" t="str">
        <f>'Merytoryczna-TU WPIS DANE'!E136</f>
        <v xml:space="preserve">Rozbudowa i modernizacja Wojewódzkiego Szpitala Chirurgii Urazowej Św. Anny w Warszawie. </v>
      </c>
      <c r="F135" s="227" t="str">
        <f>'Merytoryczna-TU WPIS DANE'!F136</f>
        <v>76</v>
      </c>
      <c r="G135" s="239">
        <f>'Merytoryczna-TU WPIS DANE'!G136</f>
        <v>118760000</v>
      </c>
      <c r="H135" s="239">
        <f>'Merytoryczna-TU WPIS DANE'!I136</f>
        <v>100946000</v>
      </c>
      <c r="I135" s="228">
        <f>IF('Merytoryczna-TU WPIS DANE'!Q136="tak",'Merytoryczna-TU WPIS DANE'!AJ136,'Merytoryczna-TU WPIS DANE'!R136)</f>
        <v>35</v>
      </c>
      <c r="J135" s="229">
        <f>IF(Strategiczna!L135="tak",Strategiczna!W135,Strategiczna!M135)</f>
        <v>27.5</v>
      </c>
      <c r="K135" s="230">
        <f t="shared" si="8"/>
        <v>62.5</v>
      </c>
      <c r="L135" s="230">
        <f>'Merytoryczna-TU WPIS DANE'!O136+Strategiczna!J135</f>
        <v>95</v>
      </c>
      <c r="M135" s="231">
        <f t="shared" si="9"/>
        <v>0.65789473684210531</v>
      </c>
    </row>
    <row r="136" spans="1:13" ht="45" hidden="1" customHeight="1">
      <c r="A136" s="334">
        <f>'Merytoryczna-TU WPIS DANE'!A137</f>
        <v>134</v>
      </c>
      <c r="B136" s="333" t="str">
        <f>'Merytoryczna-TU WPIS DANE'!B137</f>
        <v>RPO/00954/08/7.1</v>
      </c>
      <c r="C136" s="333" t="str">
        <f>'Merytoryczna-TU WPIS DANE'!C137</f>
        <v>1260/08</v>
      </c>
      <c r="D136" s="333" t="str">
        <f>'Merytoryczna-TU WPIS DANE'!D137</f>
        <v>Wojewódzki Szpital Bródnowski SPZOZ</v>
      </c>
      <c r="E136" s="333" t="str">
        <f>'Merytoryczna-TU WPIS DANE'!E137</f>
        <v>Zakup gamma kamery hybrydowej SPECT CT dla zakładu Medycyny Nuklearnej i Rezonansu Magnetycznego Wojewódzkiego Szpitala Bródnowskiego</v>
      </c>
      <c r="F136" s="227" t="str">
        <f>'Merytoryczna-TU WPIS DANE'!F137</f>
        <v>76</v>
      </c>
      <c r="G136" s="239">
        <f>'Merytoryczna-TU WPIS DANE'!G137</f>
        <v>3888252.15</v>
      </c>
      <c r="H136" s="239">
        <f>'Merytoryczna-TU WPIS DANE'!I137</f>
        <v>3302464.33</v>
      </c>
      <c r="I136" s="228">
        <f>IF('Merytoryczna-TU WPIS DANE'!Q137="tak",'Merytoryczna-TU WPIS DANE'!AJ137,'Merytoryczna-TU WPIS DANE'!R137)</f>
        <v>59.5</v>
      </c>
      <c r="J136" s="229">
        <f>IF(Strategiczna!L136="tak",Strategiczna!W136,Strategiczna!M136)</f>
        <v>26.5</v>
      </c>
      <c r="K136" s="230">
        <f t="shared" si="8"/>
        <v>86</v>
      </c>
      <c r="L136" s="230">
        <f>'Merytoryczna-TU WPIS DANE'!O137+Strategiczna!J136</f>
        <v>95</v>
      </c>
      <c r="M136" s="231">
        <f t="shared" si="9"/>
        <v>0.90526315789473688</v>
      </c>
    </row>
    <row r="137" spans="1:13" ht="45" hidden="1" customHeight="1">
      <c r="A137" s="334">
        <f>'Merytoryczna-TU WPIS DANE'!A138</f>
        <v>135</v>
      </c>
      <c r="B137" s="333" t="str">
        <f>'Merytoryczna-TU WPIS DANE'!B138</f>
        <v>RPO/00956/08/7.1</v>
      </c>
      <c r="C137" s="333" t="str">
        <f>'Merytoryczna-TU WPIS DANE'!C138</f>
        <v>1261/08</v>
      </c>
      <c r="D137" s="333" t="str">
        <f>'Merytoryczna-TU WPIS DANE'!D138</f>
        <v>Wojewódzki Szpital Bródnowski SPZOZ</v>
      </c>
      <c r="E137" s="333" t="str">
        <f>'Merytoryczna-TU WPIS DANE'!E138</f>
        <v>Zakup angiografu do badań naczyniowych dla Wojewódzkiego Szpitala Bródnowskiego</v>
      </c>
      <c r="F137" s="227" t="str">
        <f>'Merytoryczna-TU WPIS DANE'!F138</f>
        <v>76</v>
      </c>
      <c r="G137" s="239">
        <f>'Merytoryczna-TU WPIS DANE'!G138</f>
        <v>5796469.6699999999</v>
      </c>
      <c r="H137" s="239">
        <f>'Merytoryczna-TU WPIS DANE'!I138</f>
        <v>4926999.22</v>
      </c>
      <c r="I137" s="228">
        <f>IF('Merytoryczna-TU WPIS DANE'!Q138="tak",'Merytoryczna-TU WPIS DANE'!AJ138,'Merytoryczna-TU WPIS DANE'!R138)</f>
        <v>56</v>
      </c>
      <c r="J137" s="229">
        <f>IF(Strategiczna!L137="tak",Strategiczna!W137,Strategiczna!M137)</f>
        <v>27</v>
      </c>
      <c r="K137" s="230">
        <f t="shared" si="8"/>
        <v>83</v>
      </c>
      <c r="L137" s="230">
        <f>'Merytoryczna-TU WPIS DANE'!O138+Strategiczna!J137</f>
        <v>95</v>
      </c>
      <c r="M137" s="231">
        <f t="shared" si="9"/>
        <v>0.87368421052631584</v>
      </c>
    </row>
    <row r="138" spans="1:13" ht="67.5" hidden="1" customHeight="1">
      <c r="A138" s="334">
        <f>'Merytoryczna-TU WPIS DANE'!A139</f>
        <v>136</v>
      </c>
      <c r="B138" s="333" t="str">
        <f>'Merytoryczna-TU WPIS DANE'!B139</f>
        <v>RPO/01113/08/7.1</v>
      </c>
      <c r="C138" s="333" t="str">
        <f>'Merytoryczna-TU WPIS DANE'!C139</f>
        <v>1551/08</v>
      </c>
      <c r="D138" s="333" t="str">
        <f>'Merytoryczna-TU WPIS DANE'!D139</f>
        <v>Wojewódzki Szpital Specjalistyczny w Siedlcach.</v>
      </c>
      <c r="E138" s="333" t="str">
        <f>'Merytoryczna-TU WPIS DANE'!E139</f>
        <v>"Zwiększenie poziomu bezpieczeństwa i poprawa zdolności do wykonywania usług medycznych w WSS w Siedlcach, poprzez rozbudowę infrastruktury kubaturowej oraz zakup nowego wyposażenia do Centralnej Sterylizatorni"</v>
      </c>
      <c r="F138" s="227" t="str">
        <f>'Merytoryczna-TU WPIS DANE'!F139</f>
        <v>76</v>
      </c>
      <c r="G138" s="239">
        <f>'Merytoryczna-TU WPIS DANE'!G139</f>
        <v>10417980</v>
      </c>
      <c r="H138" s="239">
        <f>'Merytoryczna-TU WPIS DANE'!I139</f>
        <v>7065720.2000000002</v>
      </c>
      <c r="I138" s="228">
        <f>IF('Merytoryczna-TU WPIS DANE'!Q139="tak",'Merytoryczna-TU WPIS DANE'!AJ139,'Merytoryczna-TU WPIS DANE'!R139)</f>
        <v>41</v>
      </c>
      <c r="J138" s="229">
        <f>IF(Strategiczna!L138="tak",Strategiczna!W138,Strategiczna!M138)</f>
        <v>20.5</v>
      </c>
      <c r="K138" s="230">
        <f t="shared" si="8"/>
        <v>61.5</v>
      </c>
      <c r="L138" s="230">
        <f>'Merytoryczna-TU WPIS DANE'!O139+Strategiczna!J138</f>
        <v>95</v>
      </c>
      <c r="M138" s="231">
        <f t="shared" si="9"/>
        <v>0.64736842105263159</v>
      </c>
    </row>
    <row r="139" spans="1:13" ht="50.25" hidden="1" customHeight="1">
      <c r="A139" s="334">
        <f>'Merytoryczna-TU WPIS DANE'!A140</f>
        <v>137</v>
      </c>
      <c r="B139" s="333" t="str">
        <f>'Merytoryczna-TU WPIS DANE'!B140</f>
        <v xml:space="preserve">RPO/01319/08/7.1 </v>
      </c>
      <c r="C139" s="333" t="str">
        <f>'Merytoryczna-TU WPIS DANE'!C140</f>
        <v>1748/08</v>
      </c>
      <c r="D139" s="333" t="str">
        <f>'Merytoryczna-TU WPIS DANE'!D140</f>
        <v>Wojewódzki Szpital Specjalistyczny w Radomiu</v>
      </c>
      <c r="E139" s="333" t="str">
        <f>'Merytoryczna-TU WPIS DANE'!E140</f>
        <v>Zakup rezonansu magnetycznego na potrzeby Wojewódzkiego Szpitala Specjalistycznego w Radomiu</v>
      </c>
      <c r="F139" s="227" t="str">
        <f>'Merytoryczna-TU WPIS DANE'!F140</f>
        <v>76</v>
      </c>
      <c r="G139" s="239">
        <f>'Merytoryczna-TU WPIS DANE'!G140</f>
        <v>5071814.32</v>
      </c>
      <c r="H139" s="239">
        <f>'Merytoryczna-TU WPIS DANE'!I140</f>
        <v>4250000</v>
      </c>
      <c r="I139" s="228">
        <f>IF('Merytoryczna-TU WPIS DANE'!Q140="tak",'Merytoryczna-TU WPIS DANE'!AJ140,'Merytoryczna-TU WPIS DANE'!R140)</f>
        <v>32</v>
      </c>
      <c r="J139" s="229">
        <f>IF(Strategiczna!L139="tak",Strategiczna!W139,Strategiczna!M139)</f>
        <v>29</v>
      </c>
      <c r="K139" s="230">
        <f t="shared" si="8"/>
        <v>61</v>
      </c>
      <c r="L139" s="230">
        <f>'Merytoryczna-TU WPIS DANE'!O140+Strategiczna!J139</f>
        <v>95</v>
      </c>
      <c r="M139" s="231">
        <f t="shared" si="9"/>
        <v>0.64210526315789473</v>
      </c>
    </row>
    <row r="140" spans="1:13" ht="47.25" hidden="1" customHeight="1">
      <c r="A140" s="334">
        <f>'Merytoryczna-TU WPIS DANE'!A141</f>
        <v>138</v>
      </c>
      <c r="B140" s="333" t="str">
        <f>'Merytoryczna-TU WPIS DANE'!B141</f>
        <v>RPO/00676/08/7.1</v>
      </c>
      <c r="C140" s="333" t="str">
        <f>'Merytoryczna-TU WPIS DANE'!C141</f>
        <v>1183/08</v>
      </c>
      <c r="D140" s="333" t="str">
        <f>'Merytoryczna-TU WPIS DANE'!D141</f>
        <v>Wojewódzki Szpital Zespolony w Płocku</v>
      </c>
      <c r="E140" s="333" t="str">
        <f>'Merytoryczna-TU WPIS DANE'!E141</f>
        <v>Poprawa warunków hospitalizacji pacjenta w Wojewódzkim Szpitalu Zespolonym w Płocku</v>
      </c>
      <c r="F140" s="227" t="str">
        <f>'Merytoryczna-TU WPIS DANE'!F141</f>
        <v>76</v>
      </c>
      <c r="G140" s="239">
        <f>'Merytoryczna-TU WPIS DANE'!G141</f>
        <v>6617466</v>
      </c>
      <c r="H140" s="239">
        <f>'Merytoryczna-TU WPIS DANE'!I141</f>
        <v>5624846</v>
      </c>
      <c r="I140" s="228">
        <f>IF('Merytoryczna-TU WPIS DANE'!Q141="tak",'Merytoryczna-TU WPIS DANE'!AJ141,'Merytoryczna-TU WPIS DANE'!R141)</f>
        <v>34</v>
      </c>
      <c r="J140" s="229">
        <f>IF(Strategiczna!L140="tak",Strategiczna!W140,Strategiczna!M140)</f>
        <v>30.5</v>
      </c>
      <c r="K140" s="230">
        <f t="shared" si="8"/>
        <v>64.5</v>
      </c>
      <c r="L140" s="230">
        <f>'Merytoryczna-TU WPIS DANE'!O141+Strategiczna!J140</f>
        <v>95</v>
      </c>
      <c r="M140" s="231">
        <f t="shared" si="9"/>
        <v>0.67894736842105263</v>
      </c>
    </row>
    <row r="141" spans="1:13" ht="85.5" hidden="1" customHeight="1">
      <c r="A141" s="334">
        <f>'Merytoryczna-TU WPIS DANE'!A142</f>
        <v>139</v>
      </c>
      <c r="B141" s="333" t="str">
        <f>'Merytoryczna-TU WPIS DANE'!B142</f>
        <v>RPO/00677/08/7.1</v>
      </c>
      <c r="C141" s="333" t="str">
        <f>'Merytoryczna-TU WPIS DANE'!C142</f>
        <v>1187/08</v>
      </c>
      <c r="D141" s="333" t="str">
        <f>'Merytoryczna-TU WPIS DANE'!D142</f>
        <v>Wojewódzki Szpital Zespolony w Płocku</v>
      </c>
      <c r="E141" s="333" t="str">
        <f>'Merytoryczna-TU WPIS DANE'!E142</f>
        <v>Poprawa jakości i dostępności do świadczonych usług poprzez kompleksowe wyposażenie w sprzęt i aparaturę medyczną rozbudowanej części Wojewódzkiego szpitala Zespolonego w Płocku</v>
      </c>
      <c r="F141" s="227" t="str">
        <f>'Merytoryczna-TU WPIS DANE'!F142</f>
        <v>76</v>
      </c>
      <c r="G141" s="239">
        <f>'Merytoryczna-TU WPIS DANE'!G142</f>
        <v>14020323.09</v>
      </c>
      <c r="H141" s="239">
        <f>'Merytoryczna-TU WPIS DANE'!I142</f>
        <v>11917274</v>
      </c>
      <c r="I141" s="228">
        <f>IF('Merytoryczna-TU WPIS DANE'!Q142="tak",'Merytoryczna-TU WPIS DANE'!AJ142,'Merytoryczna-TU WPIS DANE'!R142)</f>
        <v>29</v>
      </c>
      <c r="J141" s="229">
        <f>IF(Strategiczna!L141="tak",Strategiczna!W141,Strategiczna!M141)</f>
        <v>30.5</v>
      </c>
      <c r="K141" s="230">
        <f t="shared" si="8"/>
        <v>59.5</v>
      </c>
      <c r="L141" s="230">
        <f>'Merytoryczna-TU WPIS DANE'!O142+Strategiczna!J141</f>
        <v>95</v>
      </c>
      <c r="M141" s="231">
        <f t="shared" si="9"/>
        <v>0.62631578947368416</v>
      </c>
    </row>
    <row r="142" spans="1:13" ht="87.75" hidden="1" customHeight="1">
      <c r="A142" s="334">
        <f>'Merytoryczna-TU WPIS DANE'!A143</f>
        <v>140</v>
      </c>
      <c r="B142" s="333" t="str">
        <f>'Merytoryczna-TU WPIS DANE'!B143</f>
        <v>RPO/01121/08/7.1</v>
      </c>
      <c r="C142" s="333" t="str">
        <f>'Merytoryczna-TU WPIS DANE'!C143</f>
        <v>1796/08</v>
      </c>
      <c r="D142" s="333" t="str">
        <f>'Merytoryczna-TU WPIS DANE'!D143</f>
        <v>Zakład Opiekuńczo - Leczniczy Samodzielny Publiczny Zakład Opieki Zdrowotnej ul. Mehoffera 72/74 Warszawa</v>
      </c>
      <c r="E142" s="333" t="str">
        <f>'Merytoryczna-TU WPIS DANE'!E143</f>
        <v>Rozbudowa i modernizacja Zakladu Opiekuńczo - Leczniczego przy ul. Mehoffera</v>
      </c>
      <c r="F142" s="227" t="str">
        <f>'Merytoryczna-TU WPIS DANE'!F143</f>
        <v>76</v>
      </c>
      <c r="G142" s="239">
        <f>'Merytoryczna-TU WPIS DANE'!G143</f>
        <v>14069305.050000001</v>
      </c>
      <c r="H142" s="239">
        <f>'Merytoryczna-TU WPIS DANE'!I143</f>
        <v>5095000</v>
      </c>
      <c r="I142" s="228">
        <f>IF('Merytoryczna-TU WPIS DANE'!Q143="tak",'Merytoryczna-TU WPIS DANE'!AJ143,'Merytoryczna-TU WPIS DANE'!R143)</f>
        <v>33.5</v>
      </c>
      <c r="J142" s="229">
        <f>IF(Strategiczna!L142="tak",Strategiczna!W142,Strategiczna!M142)</f>
        <v>26.5</v>
      </c>
      <c r="K142" s="230">
        <f t="shared" si="8"/>
        <v>60</v>
      </c>
      <c r="L142" s="230">
        <f>'Merytoryczna-TU WPIS DANE'!O143+Strategiczna!J142</f>
        <v>95</v>
      </c>
      <c r="M142" s="231">
        <f t="shared" si="9"/>
        <v>0.63157894736842102</v>
      </c>
    </row>
    <row r="143" spans="1:13" ht="68.25" hidden="1" customHeight="1">
      <c r="A143" s="334">
        <f>'Merytoryczna-TU WPIS DANE'!A144</f>
        <v>141</v>
      </c>
      <c r="B143" s="333" t="str">
        <f>'Merytoryczna-TU WPIS DANE'!B144</f>
        <v xml:space="preserve">RPO/01052/08/7.1 </v>
      </c>
      <c r="C143" s="333" t="str">
        <f>'Merytoryczna-TU WPIS DANE'!C144</f>
        <v>1462/08</v>
      </c>
      <c r="D143" s="333" t="str">
        <f>'Merytoryczna-TU WPIS DANE'!D144</f>
        <v>Wojewódzkie Centrum Stomatologii Samodzielny Publiczny Zakład Opieki Zdrowotnej</v>
      </c>
      <c r="E143" s="333" t="str">
        <f>'Merytoryczna-TU WPIS DANE'!E144</f>
        <v xml:space="preserve">Poprawa dostępności do usług stomatologicznych poprzez inwestycje w nowoczesny sprzęt medyczny oraz poprawę stanu technicznego obiektu Wojewódzkiego Centrum Stomatologii </v>
      </c>
      <c r="F143" s="227" t="str">
        <f>'Merytoryczna-TU WPIS DANE'!F144</f>
        <v>76</v>
      </c>
      <c r="G143" s="239">
        <f>'Merytoryczna-TU WPIS DANE'!G144</f>
        <v>4510000</v>
      </c>
      <c r="H143" s="239">
        <f>'Merytoryczna-TU WPIS DANE'!I144</f>
        <v>3400000</v>
      </c>
      <c r="I143" s="228">
        <f>IF('Merytoryczna-TU WPIS DANE'!Q144="tak",'Merytoryczna-TU WPIS DANE'!AJ144,'Merytoryczna-TU WPIS DANE'!R144)</f>
        <v>52.5</v>
      </c>
      <c r="J143" s="229">
        <f>IF(Strategiczna!L143="tak",Strategiczna!W143,Strategiczna!M143)</f>
        <v>24</v>
      </c>
      <c r="K143" s="230">
        <f t="shared" si="8"/>
        <v>76.5</v>
      </c>
      <c r="L143" s="230">
        <f>'Merytoryczna-TU WPIS DANE'!O144+Strategiczna!J143</f>
        <v>95</v>
      </c>
      <c r="M143" s="231">
        <f t="shared" si="9"/>
        <v>0.80526315789473679</v>
      </c>
    </row>
    <row r="144" spans="1:13" ht="68.25" hidden="1" customHeight="1">
      <c r="A144" s="136">
        <v>142</v>
      </c>
      <c r="B144" s="225" t="s">
        <v>586</v>
      </c>
      <c r="C144" s="153" t="s">
        <v>587</v>
      </c>
      <c r="D144" s="287" t="s">
        <v>588</v>
      </c>
      <c r="E144" s="287" t="s">
        <v>589</v>
      </c>
      <c r="F144" s="227" t="str">
        <f>'Merytoryczna-TU WPIS DANE'!F145</f>
        <v>76</v>
      </c>
      <c r="G144" s="239">
        <f>'Merytoryczna-TU WPIS DANE'!G145</f>
        <v>218924.91</v>
      </c>
      <c r="H144" s="239">
        <f>'Merytoryczna-TU WPIS DANE'!I145</f>
        <v>87954.44</v>
      </c>
      <c r="I144" s="228">
        <f>IF('Merytoryczna-TU WPIS DANE'!Q145="tak",'Merytoryczna-TU WPIS DANE'!AJ145,'Merytoryczna-TU WPIS DANE'!R145)</f>
        <v>39</v>
      </c>
      <c r="J144" s="229">
        <f>IF(Strategiczna!L144="tak",Strategiczna!W144,Strategiczna!M144)</f>
        <v>24</v>
      </c>
      <c r="K144" s="230">
        <f t="shared" si="8"/>
        <v>63</v>
      </c>
      <c r="L144" s="230">
        <f>'Merytoryczna-TU WPIS DANE'!O145+Strategiczna!J144</f>
        <v>95</v>
      </c>
      <c r="M144" s="231">
        <f t="shared" si="9"/>
        <v>0.66315789473684206</v>
      </c>
    </row>
    <row r="145" spans="1:13" ht="68.25" hidden="1" customHeight="1">
      <c r="A145" s="136">
        <v>143</v>
      </c>
      <c r="B145" s="225" t="s">
        <v>590</v>
      </c>
      <c r="C145" s="153" t="s">
        <v>591</v>
      </c>
      <c r="D145" s="287" t="s">
        <v>150</v>
      </c>
      <c r="E145" s="287" t="s">
        <v>592</v>
      </c>
      <c r="F145" s="227" t="str">
        <f>'Merytoryczna-TU WPIS DANE'!F146</f>
        <v>76</v>
      </c>
      <c r="G145" s="239">
        <f>'Merytoryczna-TU WPIS DANE'!G146</f>
        <v>626253.18000000005</v>
      </c>
      <c r="H145" s="239">
        <f>'Merytoryczna-TU WPIS DANE'!I146</f>
        <v>532240.39</v>
      </c>
      <c r="I145" s="228">
        <f>IF('Merytoryczna-TU WPIS DANE'!Q146="tak",'Merytoryczna-TU WPIS DANE'!AJ146,'Merytoryczna-TU WPIS DANE'!R146)</f>
        <v>54.5</v>
      </c>
      <c r="J145" s="229">
        <f>IF(Strategiczna!L145="tak",Strategiczna!W145,Strategiczna!M145)</f>
        <v>19.5</v>
      </c>
      <c r="K145" s="230">
        <f t="shared" si="8"/>
        <v>74</v>
      </c>
      <c r="L145" s="230">
        <f>'Merytoryczna-TU WPIS DANE'!O146+Strategiczna!J145</f>
        <v>95</v>
      </c>
      <c r="M145" s="231">
        <f t="shared" si="9"/>
        <v>0.77894736842105261</v>
      </c>
    </row>
    <row r="146" spans="1:13" ht="68.25" hidden="1" customHeight="1">
      <c r="A146" s="136">
        <v>144</v>
      </c>
      <c r="B146" s="225" t="s">
        <v>593</v>
      </c>
      <c r="C146" s="153" t="s">
        <v>594</v>
      </c>
      <c r="D146" s="287" t="s">
        <v>595</v>
      </c>
      <c r="E146" s="287" t="s">
        <v>596</v>
      </c>
      <c r="F146" s="227" t="str">
        <f>'Merytoryczna-TU WPIS DANE'!F147</f>
        <v>76</v>
      </c>
      <c r="G146" s="239">
        <f>'Merytoryczna-TU WPIS DANE'!G147</f>
        <v>113119.62</v>
      </c>
      <c r="H146" s="239">
        <f>'Merytoryczna-TU WPIS DANE'!I147</f>
        <v>76605.34</v>
      </c>
      <c r="I146" s="228">
        <f>IF('Merytoryczna-TU WPIS DANE'!Q147="tak",'Merytoryczna-TU WPIS DANE'!AJ147,'Merytoryczna-TU WPIS DANE'!R147)</f>
        <v>58.5</v>
      </c>
      <c r="J146" s="229">
        <f>IF(Strategiczna!L146="tak",Strategiczna!W146,Strategiczna!M146)</f>
        <v>11.5</v>
      </c>
      <c r="K146" s="230">
        <f t="shared" si="8"/>
        <v>70</v>
      </c>
      <c r="L146" s="230">
        <f>'Merytoryczna-TU WPIS DANE'!O147+Strategiczna!J146</f>
        <v>95</v>
      </c>
      <c r="M146" s="231">
        <f t="shared" si="9"/>
        <v>0.73684210526315785</v>
      </c>
    </row>
    <row r="147" spans="1:13" ht="68.25" hidden="1" customHeight="1">
      <c r="A147" s="166">
        <v>145</v>
      </c>
      <c r="B147" s="225" t="s">
        <v>597</v>
      </c>
      <c r="C147" s="153" t="s">
        <v>598</v>
      </c>
      <c r="D147" s="287" t="s">
        <v>599</v>
      </c>
      <c r="E147" s="287" t="s">
        <v>600</v>
      </c>
      <c r="F147" s="227" t="str">
        <f>'Merytoryczna-TU WPIS DANE'!F148</f>
        <v>76</v>
      </c>
      <c r="G147" s="239">
        <f>'Merytoryczna-TU WPIS DANE'!G148</f>
        <v>494724.31</v>
      </c>
      <c r="H147" s="239">
        <f>'Merytoryczna-TU WPIS DANE'!I148</f>
        <v>252309.4</v>
      </c>
      <c r="I147" s="228">
        <f>IF('Merytoryczna-TU WPIS DANE'!Q148="tak",'Merytoryczna-TU WPIS DANE'!AJ148,'Merytoryczna-TU WPIS DANE'!R148)</f>
        <v>54</v>
      </c>
      <c r="J147" s="229">
        <f>IF(Strategiczna!L147="tak",Strategiczna!W147,Strategiczna!M147)</f>
        <v>14.5</v>
      </c>
      <c r="K147" s="230">
        <f t="shared" si="8"/>
        <v>68.5</v>
      </c>
      <c r="L147" s="230">
        <f>'Merytoryczna-TU WPIS DANE'!O148+Strategiczna!J147</f>
        <v>95</v>
      </c>
      <c r="M147" s="231">
        <f t="shared" si="9"/>
        <v>0.72105263157894739</v>
      </c>
    </row>
    <row r="148" spans="1:13" ht="68.25" hidden="1" customHeight="1">
      <c r="A148" s="136">
        <v>146</v>
      </c>
      <c r="B148" s="220" t="s">
        <v>601</v>
      </c>
      <c r="C148" s="153" t="s">
        <v>602</v>
      </c>
      <c r="D148" s="287" t="s">
        <v>603</v>
      </c>
      <c r="E148" s="287" t="s">
        <v>604</v>
      </c>
      <c r="F148" s="227" t="str">
        <f>'Merytoryczna-TU WPIS DANE'!F149</f>
        <v>76</v>
      </c>
      <c r="G148" s="239">
        <f>'Merytoryczna-TU WPIS DANE'!G149</f>
        <v>1834588.64</v>
      </c>
      <c r="H148" s="239">
        <f>'Merytoryczna-TU WPIS DANE'!I149</f>
        <v>1559400.34</v>
      </c>
      <c r="I148" s="228">
        <f>IF('Merytoryczna-TU WPIS DANE'!Q149="tak",'Merytoryczna-TU WPIS DANE'!AJ149,'Merytoryczna-TU WPIS DANE'!R149)</f>
        <v>40.5</v>
      </c>
      <c r="J148" s="229">
        <f>IF(Strategiczna!L148="tak",Strategiczna!W148,Strategiczna!M148)</f>
        <v>21.5</v>
      </c>
      <c r="K148" s="230">
        <f t="shared" si="8"/>
        <v>62</v>
      </c>
      <c r="L148" s="230">
        <f>'Merytoryczna-TU WPIS DANE'!O149+Strategiczna!J148</f>
        <v>95</v>
      </c>
      <c r="M148" s="231">
        <f t="shared" si="9"/>
        <v>0.65263157894736845</v>
      </c>
    </row>
    <row r="149" spans="1:13" ht="68.25" hidden="1" customHeight="1">
      <c r="A149" s="136">
        <v>147</v>
      </c>
      <c r="B149" s="225" t="s">
        <v>605</v>
      </c>
      <c r="C149" s="226" t="s">
        <v>606</v>
      </c>
      <c r="D149" s="225" t="s">
        <v>607</v>
      </c>
      <c r="E149" s="225" t="s">
        <v>608</v>
      </c>
      <c r="F149" s="227" t="str">
        <f>'Merytoryczna-TU WPIS DANE'!F150</f>
        <v>76</v>
      </c>
      <c r="G149" s="239">
        <f>'Merytoryczna-TU WPIS DANE'!G150</f>
        <v>1333088.3</v>
      </c>
      <c r="H149" s="239">
        <f>'Merytoryczna-TU WPIS DANE'!I150</f>
        <v>1133125.05</v>
      </c>
      <c r="I149" s="228">
        <f>IF('Merytoryczna-TU WPIS DANE'!Q150="tak",'Merytoryczna-TU WPIS DANE'!AJ150,'Merytoryczna-TU WPIS DANE'!R150)</f>
        <v>54</v>
      </c>
      <c r="J149" s="229">
        <f>IF(Strategiczna!L149="tak",Strategiczna!W149,Strategiczna!M149)</f>
        <v>27.5</v>
      </c>
      <c r="K149" s="230">
        <f t="shared" si="8"/>
        <v>81.5</v>
      </c>
      <c r="L149" s="230">
        <f>'Merytoryczna-TU WPIS DANE'!O150+Strategiczna!J149</f>
        <v>95</v>
      </c>
      <c r="M149" s="231">
        <f t="shared" si="9"/>
        <v>0.85789473684210527</v>
      </c>
    </row>
    <row r="150" spans="1:13" ht="90" hidden="1" customHeight="1">
      <c r="A150" s="334">
        <f>'Merytoryczna-TU WPIS DANE'!A151</f>
        <v>148</v>
      </c>
      <c r="B150" s="333" t="str">
        <f>'Merytoryczna-TU WPIS DANE'!B151</f>
        <v>RPO/00233/08/7.1</v>
      </c>
      <c r="C150" s="333" t="str">
        <f>'Merytoryczna-TU WPIS DANE'!C151</f>
        <v>491/08</v>
      </c>
      <c r="D150" s="333" t="str">
        <f>'Merytoryczna-TU WPIS DANE'!D151</f>
        <v>Zespół Opieki Zdrowotnej w Żyrardowie</v>
      </c>
      <c r="E150" s="333" t="str">
        <f>'Merytoryczna-TU WPIS DANE'!E151</f>
        <v>Poprawa dostępności i jakości świadczonych usług ZOZ w Żyrardowie poprzez remont i dostosowanie do  przepisów obowiązującego prawa Oddziałów Neurologicznego i Reumatologicznego wraz z  wyposażeniem w nowoczesny sprzęt medyczny</v>
      </c>
      <c r="F150" s="227" t="str">
        <f>'Merytoryczna-TU WPIS DANE'!F151</f>
        <v>76</v>
      </c>
      <c r="G150" s="239">
        <f>'Merytoryczna-TU WPIS DANE'!G151</f>
        <v>7162482.5199999996</v>
      </c>
      <c r="H150" s="239">
        <f>'Merytoryczna-TU WPIS DANE'!I151</f>
        <v>6088110.1299999999</v>
      </c>
      <c r="I150" s="228">
        <f>IF('Merytoryczna-TU WPIS DANE'!Q151="tak",'Merytoryczna-TU WPIS DANE'!AJ151,'Merytoryczna-TU WPIS DANE'!R151)</f>
        <v>57.5</v>
      </c>
      <c r="J150" s="229">
        <f>IF(Strategiczna!L150="tak",Strategiczna!W150,Strategiczna!M150)</f>
        <v>21.5</v>
      </c>
      <c r="K150" s="230">
        <f t="shared" si="8"/>
        <v>79</v>
      </c>
      <c r="L150" s="230">
        <f>'Merytoryczna-TU WPIS DANE'!O151+Strategiczna!J150</f>
        <v>95</v>
      </c>
      <c r="M150" s="231">
        <f t="shared" si="9"/>
        <v>0.83157894736842108</v>
      </c>
    </row>
    <row r="151" spans="1:13" ht="90" hidden="1" customHeight="1">
      <c r="A151" s="334">
        <f>'Merytoryczna-TU WPIS DANE'!A152</f>
        <v>149</v>
      </c>
      <c r="B151" s="333" t="str">
        <f>'Merytoryczna-TU WPIS DANE'!B152</f>
        <v>RPO/00234/08/7.1</v>
      </c>
      <c r="C151" s="333" t="str">
        <f>'Merytoryczna-TU WPIS DANE'!C152</f>
        <v>492/08</v>
      </c>
      <c r="D151" s="333" t="str">
        <f>'Merytoryczna-TU WPIS DANE'!D152</f>
        <v>Zespół Opieki Zdrowotnej w Żyrardowie</v>
      </c>
      <c r="E151" s="333" t="str">
        <f>'Merytoryczna-TU WPIS DANE'!E152</f>
        <v>Przebudowa i dostosowanie do przepisów obowiązującego prawa Oddziału Wewnętrznego ZOZ w Żyrardowie wraz z wyposażeniem w nowoczesny sprzęt diagnostyczny celem poprawy jakości i dostępności opieki zdrowotnej w regionie zachodniego Mazowsza</v>
      </c>
      <c r="F151" s="227" t="str">
        <f>'Merytoryczna-TU WPIS DANE'!F152</f>
        <v>76</v>
      </c>
      <c r="G151" s="239">
        <f>'Merytoryczna-TU WPIS DANE'!G152</f>
        <v>4474406.8600000003</v>
      </c>
      <c r="H151" s="239">
        <f>'Merytoryczna-TU WPIS DANE'!I152</f>
        <v>3803245.83</v>
      </c>
      <c r="I151" s="228">
        <f>IF('Merytoryczna-TU WPIS DANE'!Q152="tak",'Merytoryczna-TU WPIS DANE'!AJ152,'Merytoryczna-TU WPIS DANE'!R152)</f>
        <v>57.5</v>
      </c>
      <c r="J151" s="229">
        <f>IF(Strategiczna!L151="tak",Strategiczna!W151,Strategiczna!M151)</f>
        <v>21.5</v>
      </c>
      <c r="K151" s="230">
        <f t="shared" si="8"/>
        <v>79</v>
      </c>
      <c r="L151" s="230">
        <f>'Merytoryczna-TU WPIS DANE'!O152+Strategiczna!J151</f>
        <v>95</v>
      </c>
      <c r="M151" s="231">
        <f t="shared" si="9"/>
        <v>0.83157894736842108</v>
      </c>
    </row>
    <row r="152" spans="1:13" ht="96" hidden="1" customHeight="1">
      <c r="A152" s="334">
        <f>'Merytoryczna-TU WPIS DANE'!A153</f>
        <v>150</v>
      </c>
      <c r="B152" s="333" t="str">
        <f>'Merytoryczna-TU WPIS DANE'!B153</f>
        <v>RPO/01004/08/7.1</v>
      </c>
      <c r="C152" s="333" t="str">
        <f>'Merytoryczna-TU WPIS DANE'!C153</f>
        <v>1826/08</v>
      </c>
      <c r="D152" s="333" t="str">
        <f>'Merytoryczna-TU WPIS DANE'!D153</f>
        <v>Szpital Powiatowy im. Marii Skłodowskiej - Curie w Ostrowi Mazowieckiej Samodzielny Publiczny Zespól Zakładów Opieki Zdrowotnej</v>
      </c>
      <c r="E152" s="333" t="str">
        <f>'Merytoryczna-TU WPIS DANE'!E153</f>
        <v>Adaptacja budynku hotelowego dla potrzeb Przychodni w Ostrowi Mazowieckiej</v>
      </c>
      <c r="F152" s="227" t="str">
        <f>'Merytoryczna-TU WPIS DANE'!F153</f>
        <v>76</v>
      </c>
      <c r="G152" s="239">
        <f>'Merytoryczna-TU WPIS DANE'!G153</f>
        <v>3000000</v>
      </c>
      <c r="H152" s="239">
        <f>'Merytoryczna-TU WPIS DANE'!I153</f>
        <v>2550000</v>
      </c>
      <c r="I152" s="228">
        <f>IF('Merytoryczna-TU WPIS DANE'!Q153="tak",'Merytoryczna-TU WPIS DANE'!AJ153,'Merytoryczna-TU WPIS DANE'!R153)</f>
        <v>41</v>
      </c>
      <c r="J152" s="229">
        <f>IF(Strategiczna!L152="tak",Strategiczna!W152,Strategiczna!M152)</f>
        <v>23.5</v>
      </c>
      <c r="K152" s="230">
        <f t="shared" si="8"/>
        <v>64.5</v>
      </c>
      <c r="L152" s="230">
        <f>'Merytoryczna-TU WPIS DANE'!O153+Strategiczna!J152</f>
        <v>95</v>
      </c>
      <c r="M152" s="231">
        <f t="shared" si="9"/>
        <v>0.67894736842105263</v>
      </c>
    </row>
    <row r="153" spans="1:13" ht="66" hidden="1" customHeight="1">
      <c r="A153" s="334">
        <f>'Merytoryczna-TU WPIS DANE'!A154</f>
        <v>151</v>
      </c>
      <c r="B153" s="333" t="str">
        <f>'Merytoryczna-TU WPIS DANE'!B154</f>
        <v>RPO/01001/08/7.1</v>
      </c>
      <c r="C153" s="333" t="str">
        <f>'Merytoryczna-TU WPIS DANE'!C154</f>
        <v>1840/08</v>
      </c>
      <c r="D153" s="333" t="str">
        <f>'Merytoryczna-TU WPIS DANE'!D154</f>
        <v>Szpital Powiatowy im. Marii Skłodowskiej  - Curie w Ostrowi Mazowieckiej Samodzielny Publiczny Zespół Zakładów Opieki Zdrowotnej</v>
      </c>
      <c r="E153" s="333" t="str">
        <f>'Merytoryczna-TU WPIS DANE'!E154</f>
        <v xml:space="preserve"> Komplesowe ucyfrowienie Pracowni Obrazowania w Szpitalu Powiatowym im. Marii Skłodowskiej – Curie Samodzielnego Publicznego Zespołu Zakładów Opieki Zdrowotnej w Ostrowi Mazowieckiej </v>
      </c>
      <c r="F153" s="227" t="str">
        <f>'Merytoryczna-TU WPIS DANE'!F154</f>
        <v>76</v>
      </c>
      <c r="G153" s="239">
        <f>'Merytoryczna-TU WPIS DANE'!G154</f>
        <v>8199140.4699999997</v>
      </c>
      <c r="H153" s="239">
        <f>'Merytoryczna-TU WPIS DANE'!I154</f>
        <v>6969269.3899999997</v>
      </c>
      <c r="I153" s="228">
        <f>IF('Merytoryczna-TU WPIS DANE'!Q154="tak",'Merytoryczna-TU WPIS DANE'!AJ154,'Merytoryczna-TU WPIS DANE'!R154)</f>
        <v>41.5</v>
      </c>
      <c r="J153" s="229">
        <f>IF(Strategiczna!L153="tak",Strategiczna!W153,Strategiczna!M153)</f>
        <v>25</v>
      </c>
      <c r="K153" s="230">
        <f t="shared" si="8"/>
        <v>66.5</v>
      </c>
      <c r="L153" s="230">
        <f>'Merytoryczna-TU WPIS DANE'!O154+Strategiczna!J153</f>
        <v>95</v>
      </c>
      <c r="M153" s="231">
        <f t="shared" si="9"/>
        <v>0.7</v>
      </c>
    </row>
    <row r="154" spans="1:13" ht="66.75" hidden="1" customHeight="1">
      <c r="A154" s="334">
        <f>'Merytoryczna-TU WPIS DANE'!A155</f>
        <v>152</v>
      </c>
      <c r="B154" s="333" t="str">
        <f>'Merytoryczna-TU WPIS DANE'!B155</f>
        <v>RPO/01003/08/7.1</v>
      </c>
      <c r="C154" s="333" t="str">
        <f>'Merytoryczna-TU WPIS DANE'!C155</f>
        <v>1821/08</v>
      </c>
      <c r="D154" s="333" t="str">
        <f>'Merytoryczna-TU WPIS DANE'!D155</f>
        <v>Szpital Powiatowy im. Marii Skłodowskiej  - Curie w Ostrowi Mazowieckiej Samodzielny Publiczny Zespół Zakładów Opieki Zdrowotnej</v>
      </c>
      <c r="E154" s="333" t="str">
        <f>'Merytoryczna-TU WPIS DANE'!E155</f>
        <v>Zakup sprzętu i aparatury medycznej dla Szpitala Powiatowego im. Marii Skłodowskiej – Curie w Ostrowi Mazowieckiej SPZZOZ</v>
      </c>
      <c r="F154" s="227" t="str">
        <f>'Merytoryczna-TU WPIS DANE'!F155</f>
        <v>76</v>
      </c>
      <c r="G154" s="239">
        <f>'Merytoryczna-TU WPIS DANE'!G155</f>
        <v>3502580</v>
      </c>
      <c r="H154" s="239">
        <f>'Merytoryczna-TU WPIS DANE'!I155</f>
        <v>2977193</v>
      </c>
      <c r="I154" s="228">
        <f>IF('Merytoryczna-TU WPIS DANE'!Q155="tak",'Merytoryczna-TU WPIS DANE'!AJ155,'Merytoryczna-TU WPIS DANE'!R155)</f>
        <v>44.5</v>
      </c>
      <c r="J154" s="229">
        <f>IF(Strategiczna!L154="tak",Strategiczna!W154,Strategiczna!M154)</f>
        <v>21</v>
      </c>
      <c r="K154" s="230">
        <f t="shared" si="8"/>
        <v>65.5</v>
      </c>
      <c r="L154" s="230">
        <f>'Merytoryczna-TU WPIS DANE'!O155+Strategiczna!J154</f>
        <v>95</v>
      </c>
      <c r="M154" s="231">
        <f t="shared" si="9"/>
        <v>0.68947368421052635</v>
      </c>
    </row>
    <row r="155" spans="1:13" ht="90.75" hidden="1" customHeight="1">
      <c r="A155" s="334">
        <f>'Merytoryczna-TU WPIS DANE'!A156</f>
        <v>153</v>
      </c>
      <c r="B155" s="333" t="str">
        <f>'Merytoryczna-TU WPIS DANE'!B156</f>
        <v>RPO/01077/08/7.1</v>
      </c>
      <c r="C155" s="333" t="str">
        <f>'Merytoryczna-TU WPIS DANE'!C156</f>
        <v>1925/08</v>
      </c>
      <c r="D155" s="333" t="str">
        <f>'Merytoryczna-TU WPIS DANE'!D156</f>
        <v>Samodzielny Publiczny Zakład Opieki Zdrowotnej w Nasielsku</v>
      </c>
      <c r="E155" s="333" t="str">
        <f>'Merytoryczna-TU WPIS DANE'!E156</f>
        <v>Modernizacja, termomodernizacja oraz dostosowanie Samodzielnego Publicznego Zakładu Opieki Zdrowotnej w Nasielsku ul. Sportowa 2 i otoczenia, do wymogów określonych w obowiązujących przepisach oraz dla potrzeb osób niepełnosprawnych</v>
      </c>
      <c r="F155" s="227" t="str">
        <f>'Merytoryczna-TU WPIS DANE'!F156</f>
        <v>76</v>
      </c>
      <c r="G155" s="239">
        <f>'Merytoryczna-TU WPIS DANE'!G156</f>
        <v>646371.17000000004</v>
      </c>
      <c r="H155" s="239">
        <f>'Merytoryczna-TU WPIS DANE'!I156</f>
        <v>549415.5</v>
      </c>
      <c r="I155" s="228">
        <f>IF('Merytoryczna-TU WPIS DANE'!Q156="tak",'Merytoryczna-TU WPIS DANE'!AJ156,'Merytoryczna-TU WPIS DANE'!R156)</f>
        <v>60</v>
      </c>
      <c r="J155" s="229">
        <f>IF(Strategiczna!L155="tak",Strategiczna!W155,Strategiczna!M155)</f>
        <v>19.5</v>
      </c>
      <c r="K155" s="230">
        <f t="shared" si="8"/>
        <v>79.5</v>
      </c>
      <c r="L155" s="230">
        <f>'Merytoryczna-TU WPIS DANE'!O156+Strategiczna!J155</f>
        <v>95</v>
      </c>
      <c r="M155" s="231">
        <f t="shared" si="9"/>
        <v>0.83684210526315794</v>
      </c>
    </row>
    <row r="156" spans="1:13" ht="58.5" hidden="1" customHeight="1">
      <c r="A156" s="334">
        <f>'Merytoryczna-TU WPIS DANE'!A157</f>
        <v>154</v>
      </c>
      <c r="B156" s="333" t="str">
        <f>'Merytoryczna-TU WPIS DANE'!B157</f>
        <v>RPO/00305/08/7.1</v>
      </c>
      <c r="C156" s="333" t="str">
        <f>'Merytoryczna-TU WPIS DANE'!C157</f>
        <v>477/08</v>
      </c>
      <c r="D156" s="333" t="str">
        <f>'Merytoryczna-TU WPIS DANE'!D157</f>
        <v>Samodzielny Publiczny Zespół Zakładów Opieki Zdrowotnej w Sierpcu</v>
      </c>
      <c r="E156" s="333" t="str">
        <f>'Merytoryczna-TU WPIS DANE'!E157</f>
        <v>Wzrost standardów opieki zdrowotnej poprzez modernizację i wyposażenie w nowoczesny sprzęt medyczny jednostki organizacyjne SPZZOZ w Sierpcu</v>
      </c>
      <c r="F156" s="227" t="str">
        <f>'Merytoryczna-TU WPIS DANE'!F157</f>
        <v>76</v>
      </c>
      <c r="G156" s="239">
        <f>'Merytoryczna-TU WPIS DANE'!G157</f>
        <v>4673583.05</v>
      </c>
      <c r="H156" s="239">
        <f>'Merytoryczna-TU WPIS DANE'!I157</f>
        <v>3972545.59</v>
      </c>
      <c r="I156" s="228">
        <f>IF('Merytoryczna-TU WPIS DANE'!Q157="tak",'Merytoryczna-TU WPIS DANE'!AJ157,'Merytoryczna-TU WPIS DANE'!R157)</f>
        <v>47</v>
      </c>
      <c r="J156" s="229">
        <f>IF(Strategiczna!L156="tak",Strategiczna!W156,Strategiczna!M156)</f>
        <v>26.5</v>
      </c>
      <c r="K156" s="230">
        <f t="shared" si="8"/>
        <v>73.5</v>
      </c>
      <c r="L156" s="230">
        <f>'Merytoryczna-TU WPIS DANE'!O157+Strategiczna!J156</f>
        <v>95</v>
      </c>
      <c r="M156" s="231">
        <f t="shared" si="9"/>
        <v>0.77368421052631575</v>
      </c>
    </row>
    <row r="157" spans="1:13" ht="69.75" hidden="1" customHeight="1">
      <c r="A157" s="334">
        <f>'Merytoryczna-TU WPIS DANE'!A158</f>
        <v>155</v>
      </c>
      <c r="B157" s="333" t="str">
        <f>'Merytoryczna-TU WPIS DANE'!B158</f>
        <v>RPO/00582/08/7.1</v>
      </c>
      <c r="C157" s="333" t="str">
        <f>'Merytoryczna-TU WPIS DANE'!C158</f>
        <v>562/08</v>
      </c>
      <c r="D157" s="333" t="str">
        <f>'Merytoryczna-TU WPIS DANE'!D158</f>
        <v>Samodzielny Publiczny Zespół Zakładów Opieki Zdrowotnej w Lipsku</v>
      </c>
      <c r="E157" s="333" t="str">
        <f>'Merytoryczna-TU WPIS DANE'!E158</f>
        <v>Modernizacja wybranych Oddziałów, wymiana wind oraz zakup aparatury medycznej drogą do zwiększenia efektywności ochrony zdrowia w SPZZOZ w Lipsku</v>
      </c>
      <c r="F157" s="227" t="str">
        <f>'Merytoryczna-TU WPIS DANE'!F158</f>
        <v>76</v>
      </c>
      <c r="G157" s="239">
        <f>'Merytoryczna-TU WPIS DANE'!G158</f>
        <v>5400000.0300000003</v>
      </c>
      <c r="H157" s="239">
        <f>'Merytoryczna-TU WPIS DANE'!I158</f>
        <v>4590000.01</v>
      </c>
      <c r="I157" s="228">
        <f>IF('Merytoryczna-TU WPIS DANE'!Q158="tak",'Merytoryczna-TU WPIS DANE'!AJ158,'Merytoryczna-TU WPIS DANE'!R158)</f>
        <v>47</v>
      </c>
      <c r="J157" s="229">
        <f>IF(Strategiczna!L157="tak",Strategiczna!W157,Strategiczna!M157)</f>
        <v>23.5</v>
      </c>
      <c r="K157" s="230">
        <f t="shared" si="8"/>
        <v>70.5</v>
      </c>
      <c r="L157" s="230">
        <f>'Merytoryczna-TU WPIS DANE'!O158+Strategiczna!J157</f>
        <v>95</v>
      </c>
      <c r="M157" s="231">
        <f t="shared" si="9"/>
        <v>0.74210526315789471</v>
      </c>
    </row>
    <row r="158" spans="1:13" ht="59.25" hidden="1" customHeight="1">
      <c r="A158" s="334">
        <f>'Merytoryczna-TU WPIS DANE'!A159</f>
        <v>156</v>
      </c>
      <c r="B158" s="333" t="str">
        <f>'Merytoryczna-TU WPIS DANE'!B159</f>
        <v>RPO/01025/08/7.1</v>
      </c>
      <c r="C158" s="333" t="str">
        <f>'Merytoryczna-TU WPIS DANE'!C159</f>
        <v>1885/08</v>
      </c>
      <c r="D158" s="333" t="str">
        <f>'Merytoryczna-TU WPIS DANE'!D159</f>
        <v>Gmina Wyśmierzyce</v>
      </c>
      <c r="E158" s="333" t="str">
        <f>'Merytoryczna-TU WPIS DANE'!E159</f>
        <v>Modernizacja Samodzielnego Publicznego Zakładu Opieki Zdrowotnej w Wyśmierzycach</v>
      </c>
      <c r="F158" s="227" t="str">
        <f>'Merytoryczna-TU WPIS DANE'!F159</f>
        <v>76</v>
      </c>
      <c r="G158" s="239">
        <f>'Merytoryczna-TU WPIS DANE'!G159</f>
        <v>347438.27</v>
      </c>
      <c r="H158" s="239">
        <f>'Merytoryczna-TU WPIS DANE'!I159</f>
        <v>253508.1</v>
      </c>
      <c r="I158" s="228">
        <f>IF('Merytoryczna-TU WPIS DANE'!Q159="tak",'Merytoryczna-TU WPIS DANE'!AJ159,'Merytoryczna-TU WPIS DANE'!R159)</f>
        <v>58</v>
      </c>
      <c r="J158" s="229">
        <f>IF(Strategiczna!L158="tak",Strategiczna!W158,Strategiczna!M158)</f>
        <v>19.5</v>
      </c>
      <c r="K158" s="230">
        <f t="shared" si="8"/>
        <v>77.5</v>
      </c>
      <c r="L158" s="230">
        <f>'Merytoryczna-TU WPIS DANE'!O159+Strategiczna!J158</f>
        <v>95</v>
      </c>
      <c r="M158" s="231">
        <f t="shared" si="9"/>
        <v>0.81578947368421051</v>
      </c>
    </row>
    <row r="159" spans="1:13" ht="59.25" hidden="1" customHeight="1">
      <c r="A159" s="334">
        <f>'Merytoryczna-TU WPIS DANE'!A160</f>
        <v>157</v>
      </c>
      <c r="B159" s="333" t="str">
        <f>'Merytoryczna-TU WPIS DANE'!B160</f>
        <v>RPO/01026/08/7.1</v>
      </c>
      <c r="C159" s="333" t="str">
        <f>'Merytoryczna-TU WPIS DANE'!C160</f>
        <v>1886/08</v>
      </c>
      <c r="D159" s="333" t="str">
        <f>'Merytoryczna-TU WPIS DANE'!D160</f>
        <v>Samodzielny Publiczny Zakład Opieki Zdrowotnej w Nowym Mieście nad Pilicą</v>
      </c>
      <c r="E159" s="333" t="str">
        <f>'Merytoryczna-TU WPIS DANE'!E160</f>
        <v>Modernizacja i rozbudowa oddziałów: chirurgicznego, wewnętrznego, położniczo-ginekologicznego oraz rehabilitacji ogólnej i kuchni szpitala w Nowym Mieście nad Pilicą</v>
      </c>
      <c r="F159" s="227" t="str">
        <f>'Merytoryczna-TU WPIS DANE'!F160</f>
        <v>76</v>
      </c>
      <c r="G159" s="239">
        <f>'Merytoryczna-TU WPIS DANE'!G160</f>
        <v>4257964.8</v>
      </c>
      <c r="H159" s="239">
        <f>'Merytoryczna-TU WPIS DANE'!I160</f>
        <v>3619270.07</v>
      </c>
      <c r="I159" s="228">
        <f>IF('Merytoryczna-TU WPIS DANE'!Q160="tak",'Merytoryczna-TU WPIS DANE'!AJ160,'Merytoryczna-TU WPIS DANE'!R160)</f>
        <v>55</v>
      </c>
      <c r="J159" s="229">
        <f>IF(Strategiczna!L159="tak",Strategiczna!W159,Strategiczna!M159)</f>
        <v>27.5</v>
      </c>
      <c r="K159" s="230">
        <f t="shared" si="8"/>
        <v>82.5</v>
      </c>
      <c r="L159" s="230">
        <f>'Merytoryczna-TU WPIS DANE'!O160+Strategiczna!J159</f>
        <v>95</v>
      </c>
      <c r="M159" s="231">
        <f t="shared" si="9"/>
        <v>0.86842105263157898</v>
      </c>
    </row>
    <row r="160" spans="1:13" ht="43.5" hidden="1" customHeight="1">
      <c r="A160" s="334">
        <f>'Merytoryczna-TU WPIS DANE'!A161</f>
        <v>158</v>
      </c>
      <c r="B160" s="333" t="str">
        <f>'Merytoryczna-TU WPIS DANE'!B161</f>
        <v>RPO/01057/08/7.1</v>
      </c>
      <c r="C160" s="333" t="str">
        <f>'Merytoryczna-TU WPIS DANE'!C161</f>
        <v>1718/08</v>
      </c>
      <c r="D160" s="333" t="str">
        <f>'Merytoryczna-TU WPIS DANE'!D161</f>
        <v>Gmina Wiązowna</v>
      </c>
      <c r="E160" s="333" t="str">
        <f>'Merytoryczna-TU WPIS DANE'!E161</f>
        <v xml:space="preserve">Po pierwsze zdrowie. Rozbudowa wiejskiego Ośrodka Zdrowia w Gliniance </v>
      </c>
      <c r="F160" s="227" t="str">
        <f>'Merytoryczna-TU WPIS DANE'!F161</f>
        <v>76</v>
      </c>
      <c r="G160" s="239">
        <f>'Merytoryczna-TU WPIS DANE'!G161</f>
        <v>2073698.29</v>
      </c>
      <c r="H160" s="239">
        <f>'Merytoryczna-TU WPIS DANE'!I161</f>
        <v>1358799.22</v>
      </c>
      <c r="I160" s="228">
        <f>IF('Merytoryczna-TU WPIS DANE'!Q161="tak",'Merytoryczna-TU WPIS DANE'!AJ161,'Merytoryczna-TU WPIS DANE'!R161)</f>
        <v>49</v>
      </c>
      <c r="J160" s="229">
        <f>IF(Strategiczna!L160="tak",Strategiczna!W160,Strategiczna!M160)</f>
        <v>18.5</v>
      </c>
      <c r="K160" s="230">
        <f t="shared" si="8"/>
        <v>67.5</v>
      </c>
      <c r="L160" s="230">
        <f>'Merytoryczna-TU WPIS DANE'!O161+Strategiczna!J160</f>
        <v>95</v>
      </c>
      <c r="M160" s="231">
        <f t="shared" si="9"/>
        <v>0.71052631578947367</v>
      </c>
    </row>
    <row r="161" spans="1:13" ht="36.75" hidden="1" customHeight="1">
      <c r="A161" s="334">
        <f>'Merytoryczna-TU WPIS DANE'!A162</f>
        <v>159</v>
      </c>
      <c r="B161" s="333" t="str">
        <f>'Merytoryczna-TU WPIS DANE'!B162</f>
        <v>RPO/01260/08/7.1</v>
      </c>
      <c r="C161" s="333" t="str">
        <f>'Merytoryczna-TU WPIS DANE'!C162</f>
        <v>1920/08</v>
      </c>
      <c r="D161" s="333" t="str">
        <f>'Merytoryczna-TU WPIS DANE'!D162</f>
        <v xml:space="preserve">Samodzielny Publiczny Zakład Opieki Zdrowotnej  w Goszczynie
</v>
      </c>
      <c r="E161" s="333" t="str">
        <f>'Merytoryczna-TU WPIS DANE'!E162</f>
        <v>Modernizacja budynku Samodzielnego Publicznego Zakładu Opieki Zdrowotnej w Goszczynie</v>
      </c>
      <c r="F161" s="227" t="str">
        <f>'Merytoryczna-TU WPIS DANE'!F162</f>
        <v>76</v>
      </c>
      <c r="G161" s="239">
        <f>'Merytoryczna-TU WPIS DANE'!G162</f>
        <v>176328.04</v>
      </c>
      <c r="H161" s="239">
        <f>'Merytoryczna-TU WPIS DANE'!I162</f>
        <v>105796.82</v>
      </c>
      <c r="I161" s="228">
        <f>IF('Merytoryczna-TU WPIS DANE'!Q162="tak",'Merytoryczna-TU WPIS DANE'!AJ162,'Merytoryczna-TU WPIS DANE'!R162)</f>
        <v>54.5</v>
      </c>
      <c r="J161" s="229">
        <f>IF(Strategiczna!L161="tak",Strategiczna!W161,Strategiczna!M161)</f>
        <v>17</v>
      </c>
      <c r="K161" s="230">
        <f t="shared" si="8"/>
        <v>71.5</v>
      </c>
      <c r="L161" s="230">
        <f>'Merytoryczna-TU WPIS DANE'!O162+Strategiczna!J161</f>
        <v>95</v>
      </c>
      <c r="M161" s="231">
        <f t="shared" si="9"/>
        <v>0.75263157894736843</v>
      </c>
    </row>
    <row r="162" spans="1:13" ht="62.25" hidden="1" customHeight="1">
      <c r="A162" s="334">
        <f>'Merytoryczna-TU WPIS DANE'!A163</f>
        <v>160</v>
      </c>
      <c r="B162" s="333" t="str">
        <f>'Merytoryczna-TU WPIS DANE'!B163</f>
        <v>RPO/00130/08/7.1</v>
      </c>
      <c r="C162" s="333" t="str">
        <f>'Merytoryczna-TU WPIS DANE'!C163</f>
        <v>372/08</v>
      </c>
      <c r="D162" s="333" t="str">
        <f>'Merytoryczna-TU WPIS DANE'!D163</f>
        <v xml:space="preserve">Samodzielny Publiczny Zespół Zakładów Opieki Zdrowotnej w Zwoleniu. </v>
      </c>
      <c r="E162" s="333" t="str">
        <f>'Merytoryczna-TU WPIS DANE'!E163</f>
        <v>Poprawa jakości usług medycznych w powiecie zwoleńskim – doposażenie w sprzęt i aparaturę medyczną SPZZOZ w Zwoleniu</v>
      </c>
      <c r="F162" s="227" t="str">
        <f>'Merytoryczna-TU WPIS DANE'!F163</f>
        <v>76</v>
      </c>
      <c r="G162" s="239">
        <f>'Merytoryczna-TU WPIS DANE'!G163</f>
        <v>1047455</v>
      </c>
      <c r="H162" s="239">
        <f>'Merytoryczna-TU WPIS DANE'!I163</f>
        <v>890337</v>
      </c>
      <c r="I162" s="228">
        <f>IF('Merytoryczna-TU WPIS DANE'!Q163="tak",'Merytoryczna-TU WPIS DANE'!AJ163,'Merytoryczna-TU WPIS DANE'!R163)</f>
        <v>39</v>
      </c>
      <c r="J162" s="229">
        <f>IF(Strategiczna!L162="tak",Strategiczna!W162,Strategiczna!M162)</f>
        <v>30.5</v>
      </c>
      <c r="K162" s="230">
        <f t="shared" si="8"/>
        <v>69.5</v>
      </c>
      <c r="L162" s="230">
        <f>'Merytoryczna-TU WPIS DANE'!O163+Strategiczna!J162</f>
        <v>95</v>
      </c>
      <c r="M162" s="231">
        <f t="shared" si="9"/>
        <v>0.73157894736842111</v>
      </c>
    </row>
    <row r="163" spans="1:13" ht="39.75" hidden="1" customHeight="1">
      <c r="A163" s="334">
        <f>'Merytoryczna-TU WPIS DANE'!A164</f>
        <v>161</v>
      </c>
      <c r="B163" s="333" t="str">
        <f>'Merytoryczna-TU WPIS DANE'!B164</f>
        <v>RPO/00248/08/7.1</v>
      </c>
      <c r="C163" s="333" t="str">
        <f>'Merytoryczna-TU WPIS DANE'!C164</f>
        <v>396/08</v>
      </c>
      <c r="D163" s="333" t="str">
        <f>'Merytoryczna-TU WPIS DANE'!D164</f>
        <v>POLMED Radom spółka z ograniczoną odpowiedzialonością</v>
      </c>
      <c r="E163" s="333" t="str">
        <f>'Merytoryczna-TU WPIS DANE'!E164</f>
        <v xml:space="preserve">Zakup aparatu RTG dla Polmed Radom </v>
      </c>
      <c r="F163" s="227" t="str">
        <f>'Merytoryczna-TU WPIS DANE'!F164</f>
        <v>76</v>
      </c>
      <c r="G163" s="239">
        <f>'Merytoryczna-TU WPIS DANE'!G164</f>
        <v>316000</v>
      </c>
      <c r="H163" s="239">
        <f>'Merytoryczna-TU WPIS DANE'!I164</f>
        <v>189600</v>
      </c>
      <c r="I163" s="228">
        <f>IF('Merytoryczna-TU WPIS DANE'!Q164="tak",'Merytoryczna-TU WPIS DANE'!AJ164,'Merytoryczna-TU WPIS DANE'!R164)</f>
        <v>48.5</v>
      </c>
      <c r="J163" s="229">
        <f>IF(Strategiczna!L163="tak",Strategiczna!W163,Strategiczna!M163)</f>
        <v>26</v>
      </c>
      <c r="K163" s="230">
        <f t="shared" si="8"/>
        <v>74.5</v>
      </c>
      <c r="L163" s="230">
        <f>'Merytoryczna-TU WPIS DANE'!O164+Strategiczna!J163</f>
        <v>95</v>
      </c>
      <c r="M163" s="231">
        <f t="shared" si="9"/>
        <v>0.78421052631578947</v>
      </c>
    </row>
    <row r="164" spans="1:13" ht="39.75" hidden="1" customHeight="1">
      <c r="A164" s="334">
        <f>'Merytoryczna-TU WPIS DANE'!A165</f>
        <v>162</v>
      </c>
      <c r="B164" s="333" t="str">
        <f>'Merytoryczna-TU WPIS DANE'!B165</f>
        <v>RPO/00670/08/7.1</v>
      </c>
      <c r="C164" s="333" t="str">
        <f>'Merytoryczna-TU WPIS DANE'!C165</f>
        <v>1062/08</v>
      </c>
      <c r="D164" s="333" t="str">
        <f>'Merytoryczna-TU WPIS DANE'!D165</f>
        <v xml:space="preserve">Gmina Orońsko </v>
      </c>
      <c r="E164" s="333" t="str">
        <f>'Merytoryczna-TU WPIS DANE'!E165</f>
        <v>Rozbudowa i przebudowa parteru budynku Samodzielnego Zakładu Opieki Zdrowotnej w Orońsku</v>
      </c>
      <c r="F164" s="227" t="str">
        <f>'Merytoryczna-TU WPIS DANE'!F165</f>
        <v>76</v>
      </c>
      <c r="G164" s="239">
        <f>'Merytoryczna-TU WPIS DANE'!G165</f>
        <v>762964.35</v>
      </c>
      <c r="H164" s="239">
        <f>'Merytoryczna-TU WPIS DANE'!I165</f>
        <v>430845.96</v>
      </c>
      <c r="I164" s="228">
        <f>IF('Merytoryczna-TU WPIS DANE'!Q165="tak",'Merytoryczna-TU WPIS DANE'!AJ165,'Merytoryczna-TU WPIS DANE'!R165)</f>
        <v>55</v>
      </c>
      <c r="J164" s="229">
        <f>IF(Strategiczna!L164="tak",Strategiczna!W164,Strategiczna!M164)</f>
        <v>13.5</v>
      </c>
      <c r="K164" s="230">
        <f t="shared" si="8"/>
        <v>68.5</v>
      </c>
      <c r="L164" s="230">
        <f>'Merytoryczna-TU WPIS DANE'!O165+Strategiczna!J164</f>
        <v>95</v>
      </c>
      <c r="M164" s="231">
        <f t="shared" si="9"/>
        <v>0.72105263157894739</v>
      </c>
    </row>
    <row r="165" spans="1:13" ht="78.75" hidden="1" customHeight="1">
      <c r="A165" s="334">
        <f>'Merytoryczna-TU WPIS DANE'!A166</f>
        <v>163</v>
      </c>
      <c r="B165" s="333" t="str">
        <f>'Merytoryczna-TU WPIS DANE'!B166</f>
        <v>RPO/00728/08/7.1</v>
      </c>
      <c r="C165" s="333" t="str">
        <f>'Merytoryczna-TU WPIS DANE'!C166</f>
        <v>1140/08</v>
      </c>
      <c r="D165" s="333" t="str">
        <f>'Merytoryczna-TU WPIS DANE'!D166</f>
        <v xml:space="preserve">Mazowieckie Centrum Neuropsychiatrii i Rehabilitacji Dzieci i Młodzieży w Zagórzu k/W-wy </v>
      </c>
      <c r="E165" s="333" t="str">
        <f>'Merytoryczna-TU WPIS DANE'!E166</f>
        <v xml:space="preserve">Adaptacja pomieszczeń po kuchni z rozbudową skrzydła przy Pawilonie Głównym Szpitala w Józefowie, ul. 3-go Maja 127 </v>
      </c>
      <c r="F165" s="227" t="str">
        <f>'Merytoryczna-TU WPIS DANE'!F166</f>
        <v>76</v>
      </c>
      <c r="G165" s="239">
        <f>'Merytoryczna-TU WPIS DANE'!G166</f>
        <v>12990011</v>
      </c>
      <c r="H165" s="239">
        <f>'Merytoryczna-TU WPIS DANE'!I166</f>
        <v>9839056</v>
      </c>
      <c r="I165" s="228">
        <f>IF('Merytoryczna-TU WPIS DANE'!Q166="tak",'Merytoryczna-TU WPIS DANE'!AJ166,'Merytoryczna-TU WPIS DANE'!R166)</f>
        <v>49.5</v>
      </c>
      <c r="J165" s="229">
        <f>IF(Strategiczna!L165="tak",Strategiczna!W165,Strategiczna!M165)</f>
        <v>23.5</v>
      </c>
      <c r="K165" s="230">
        <f t="shared" si="8"/>
        <v>73</v>
      </c>
      <c r="L165" s="230">
        <f>'Merytoryczna-TU WPIS DANE'!O166+Strategiczna!J165</f>
        <v>95</v>
      </c>
      <c r="M165" s="231">
        <f t="shared" si="9"/>
        <v>0.76842105263157889</v>
      </c>
    </row>
    <row r="166" spans="1:13" ht="70.5" hidden="1" customHeight="1">
      <c r="A166" s="334">
        <f>'Merytoryczna-TU WPIS DANE'!A167</f>
        <v>164</v>
      </c>
      <c r="B166" s="333" t="str">
        <f>'Merytoryczna-TU WPIS DANE'!B167</f>
        <v>RPO/00901/08</v>
      </c>
      <c r="C166" s="333" t="str">
        <f>'Merytoryczna-TU WPIS DANE'!C167</f>
        <v>1265/08</v>
      </c>
      <c r="D166" s="333" t="str">
        <f>'Merytoryczna-TU WPIS DANE'!D167</f>
        <v>Radomski Szpital Specjalistyczny im. Dr Tytusa Chałubińskiego</v>
      </c>
      <c r="E166" s="333" t="str">
        <f>'Merytoryczna-TU WPIS DANE'!E167</f>
        <v xml:space="preserve">Przebudowa bloku operacyjnego chirurgicznego Radomskiego Szpitala Specjalistycznego wraz z dostawą urządzeń medycznych i wyposażeniem. </v>
      </c>
      <c r="F166" s="227" t="str">
        <f>'Merytoryczna-TU WPIS DANE'!F167</f>
        <v>76</v>
      </c>
      <c r="G166" s="239">
        <f>'Merytoryczna-TU WPIS DANE'!G167</f>
        <v>13364357.619999999</v>
      </c>
      <c r="H166" s="239">
        <f>'Merytoryczna-TU WPIS DANE'!I167</f>
        <v>11359703.98</v>
      </c>
      <c r="I166" s="228">
        <f>IF('Merytoryczna-TU WPIS DANE'!Q167="tak",'Merytoryczna-TU WPIS DANE'!AJ167,'Merytoryczna-TU WPIS DANE'!R167)</f>
        <v>50</v>
      </c>
      <c r="J166" s="229">
        <f>IF(Strategiczna!L166="tak",Strategiczna!W166,Strategiczna!M166)</f>
        <v>25.5</v>
      </c>
      <c r="K166" s="230">
        <f t="shared" si="8"/>
        <v>75.5</v>
      </c>
      <c r="L166" s="230">
        <f>'Merytoryczna-TU WPIS DANE'!O167+Strategiczna!J166</f>
        <v>95</v>
      </c>
      <c r="M166" s="231">
        <f t="shared" si="9"/>
        <v>0.79473684210526319</v>
      </c>
    </row>
    <row r="167" spans="1:13" ht="63.75" hidden="1" customHeight="1">
      <c r="A167" s="334">
        <f>'Merytoryczna-TU WPIS DANE'!A168</f>
        <v>165</v>
      </c>
      <c r="B167" s="333" t="str">
        <f>'Merytoryczna-TU WPIS DANE'!B168</f>
        <v>RPO/01275/08/7.1</v>
      </c>
      <c r="C167" s="333" t="str">
        <f>'Merytoryczna-TU WPIS DANE'!C168</f>
        <v>1350/08</v>
      </c>
      <c r="D167" s="333" t="str">
        <f>'Merytoryczna-TU WPIS DANE'!D168</f>
        <v>Powiat Wołomiński.</v>
      </c>
      <c r="E167" s="333" t="str">
        <f>'Merytoryczna-TU WPIS DANE'!E168</f>
        <v>Modernizacja oddziałów szpitalnych Szpitala Powiatowego w Wołominie – oddział okulistyki.</v>
      </c>
      <c r="F167" s="227" t="str">
        <f>'Merytoryczna-TU WPIS DANE'!F168</f>
        <v>76</v>
      </c>
      <c r="G167" s="239">
        <f>'Merytoryczna-TU WPIS DANE'!G168</f>
        <v>3500000</v>
      </c>
      <c r="H167" s="239">
        <f>'Merytoryczna-TU WPIS DANE'!I168</f>
        <v>2125000</v>
      </c>
      <c r="I167" s="228">
        <f>IF('Merytoryczna-TU WPIS DANE'!Q168="tak",'Merytoryczna-TU WPIS DANE'!AJ168,'Merytoryczna-TU WPIS DANE'!R168)</f>
        <v>55</v>
      </c>
      <c r="J167" s="229">
        <f>IF(Strategiczna!L167="tak",Strategiczna!W167,Strategiczna!M167)</f>
        <v>18</v>
      </c>
      <c r="K167" s="230">
        <f t="shared" si="8"/>
        <v>73</v>
      </c>
      <c r="L167" s="230">
        <f>'Merytoryczna-TU WPIS DANE'!O168+Strategiczna!J167</f>
        <v>95</v>
      </c>
      <c r="M167" s="231">
        <f t="shared" si="9"/>
        <v>0.76842105263157889</v>
      </c>
    </row>
    <row r="168" spans="1:13" ht="68.25" hidden="1" customHeight="1">
      <c r="A168" s="334">
        <f>'Merytoryczna-TU WPIS DANE'!A169</f>
        <v>166</v>
      </c>
      <c r="B168" s="333" t="str">
        <f>'Merytoryczna-TU WPIS DANE'!B169</f>
        <v>RPO/00778/08/7.1</v>
      </c>
      <c r="C168" s="333" t="str">
        <f>'Merytoryczna-TU WPIS DANE'!C169</f>
        <v>1420/08</v>
      </c>
      <c r="D168" s="333" t="str">
        <f>'Merytoryczna-TU WPIS DANE'!D169</f>
        <v xml:space="preserve">Medicon Sp. z o. o. </v>
      </c>
      <c r="E168" s="333" t="str">
        <f>'Merytoryczna-TU WPIS DANE'!E169</f>
        <v xml:space="preserve">Nadbudowa i rozbudowa NZOZ Medicon w celu dostosowania do wymogów określonych w obowiązujących przepisach prawa oraz zakup wysokospecjalistycznej aparatury medycznej. </v>
      </c>
      <c r="F168" s="227" t="str">
        <f>'Merytoryczna-TU WPIS DANE'!F169</f>
        <v>76</v>
      </c>
      <c r="G168" s="239">
        <f>'Merytoryczna-TU WPIS DANE'!G169</f>
        <v>6558617.29</v>
      </c>
      <c r="H168" s="239">
        <f>'Merytoryczna-TU WPIS DANE'!I169</f>
        <v>5434574.7000000002</v>
      </c>
      <c r="I168" s="228">
        <f>IF('Merytoryczna-TU WPIS DANE'!Q169="tak",'Merytoryczna-TU WPIS DANE'!AJ169,'Merytoryczna-TU WPIS DANE'!R169)</f>
        <v>40.5</v>
      </c>
      <c r="J168" s="229">
        <f>IF(Strategiczna!L168="tak",Strategiczna!W168,Strategiczna!M168)</f>
        <v>28</v>
      </c>
      <c r="K168" s="230">
        <f t="shared" si="8"/>
        <v>68.5</v>
      </c>
      <c r="L168" s="230">
        <f>'Merytoryczna-TU WPIS DANE'!O169+Strategiczna!J168</f>
        <v>95</v>
      </c>
      <c r="M168" s="231">
        <f t="shared" si="9"/>
        <v>0.72105263157894739</v>
      </c>
    </row>
    <row r="169" spans="1:13" ht="66.75" hidden="1" customHeight="1">
      <c r="A169" s="334">
        <f>'Merytoryczna-TU WPIS DANE'!A170</f>
        <v>167</v>
      </c>
      <c r="B169" s="333" t="str">
        <f>'Merytoryczna-TU WPIS DANE'!B170</f>
        <v>RPO/01020/08/7.1</v>
      </c>
      <c r="C169" s="333" t="str">
        <f>'Merytoryczna-TU WPIS DANE'!C170</f>
        <v>1417/08</v>
      </c>
      <c r="D169" s="333" t="str">
        <f>'Merytoryczna-TU WPIS DANE'!D170</f>
        <v>Niepubliczny Zakład Opieki Zdrowotnej Centrum Słuchu i Mowy "Medincus" sp. z o.o</v>
      </c>
      <c r="E169" s="333" t="str">
        <f>'Merytoryczna-TU WPIS DANE'!E170</f>
        <v>Wyposażenie w specjalistyczną aparaturę medyczną Niepublicznego Zakładu Opieki Zdrowotnej Centrum Słuchu i Mowy "Medincus"</v>
      </c>
      <c r="F169" s="227" t="str">
        <f>'Merytoryczna-TU WPIS DANE'!F170</f>
        <v>76</v>
      </c>
      <c r="G169" s="239">
        <f>'Merytoryczna-TU WPIS DANE'!G170</f>
        <v>1971041.4659</v>
      </c>
      <c r="H169" s="239">
        <f>'Merytoryczna-TU WPIS DANE'!I170</f>
        <v>780543.31</v>
      </c>
      <c r="I169" s="228">
        <f>IF('Merytoryczna-TU WPIS DANE'!Q170="tak",'Merytoryczna-TU WPIS DANE'!AJ170,'Merytoryczna-TU WPIS DANE'!R170)</f>
        <v>37</v>
      </c>
      <c r="J169" s="229">
        <f>IF(Strategiczna!L169="tak",Strategiczna!W169,Strategiczna!M169)</f>
        <v>22</v>
      </c>
      <c r="K169" s="230">
        <f t="shared" si="8"/>
        <v>59</v>
      </c>
      <c r="L169" s="230">
        <f>'Merytoryczna-TU WPIS DANE'!O170+Strategiczna!J169</f>
        <v>95</v>
      </c>
      <c r="M169" s="231">
        <f t="shared" si="9"/>
        <v>0.62105263157894741</v>
      </c>
    </row>
    <row r="170" spans="1:13" ht="54" hidden="1" customHeight="1">
      <c r="A170" s="334">
        <f>'Merytoryczna-TU WPIS DANE'!A171</f>
        <v>168</v>
      </c>
      <c r="B170" s="333" t="str">
        <f>'Merytoryczna-TU WPIS DANE'!B171</f>
        <v>RPO/01043/08/7.1</v>
      </c>
      <c r="C170" s="333" t="str">
        <f>'Merytoryczna-TU WPIS DANE'!C171</f>
        <v>1378/08</v>
      </c>
      <c r="D170" s="333" t="str">
        <f>'Merytoryczna-TU WPIS DANE'!D171</f>
        <v>NZOZ Poradnia Medycyny Rodzinnej Śródmieście 3 sp. z o.o</v>
      </c>
      <c r="E170" s="333" t="str">
        <f>'Merytoryczna-TU WPIS DANE'!E171</f>
        <v>Poprawa jakości i dostępu do usług medycznych przez modernizację infrastruktury NZOZ „Śródmieście 3” w Radomiu</v>
      </c>
      <c r="F170" s="227" t="str">
        <f>'Merytoryczna-TU WPIS DANE'!F171</f>
        <v>76</v>
      </c>
      <c r="G170" s="239">
        <f>'Merytoryczna-TU WPIS DANE'!G171</f>
        <v>1194000</v>
      </c>
      <c r="H170" s="239">
        <f>'Merytoryczna-TU WPIS DANE'!I171</f>
        <v>862665</v>
      </c>
      <c r="I170" s="228">
        <f>IF('Merytoryczna-TU WPIS DANE'!Q171="tak",'Merytoryczna-TU WPIS DANE'!AJ171,'Merytoryczna-TU WPIS DANE'!R171)</f>
        <v>47.5</v>
      </c>
      <c r="J170" s="229">
        <f>IF(Strategiczna!L170="tak",Strategiczna!W170,Strategiczna!M170)</f>
        <v>21</v>
      </c>
      <c r="K170" s="230">
        <f t="shared" si="8"/>
        <v>68.5</v>
      </c>
      <c r="L170" s="230">
        <f>'Merytoryczna-TU WPIS DANE'!O171+Strategiczna!J170</f>
        <v>95</v>
      </c>
      <c r="M170" s="231">
        <f t="shared" si="9"/>
        <v>0.72105263157894739</v>
      </c>
    </row>
    <row r="171" spans="1:13" ht="70.5" hidden="1" customHeight="1">
      <c r="A171" s="334">
        <f>'Merytoryczna-TU WPIS DANE'!A172</f>
        <v>169</v>
      </c>
      <c r="B171" s="333" t="str">
        <f>'Merytoryczna-TU WPIS DANE'!B172</f>
        <v>RPO/01133/08/7.1</v>
      </c>
      <c r="C171" s="333" t="str">
        <f>'Merytoryczna-TU WPIS DANE'!C172</f>
        <v>1717/08</v>
      </c>
      <c r="D171" s="333" t="str">
        <f>'Merytoryczna-TU WPIS DANE'!D172</f>
        <v>Szpital Dziecięcy im. prof. dr. med. Jana Bogdanowicza Samodzielny Publiczny Zakład Opieki Zdrowotnej</v>
      </c>
      <c r="E171" s="333" t="str">
        <f>'Merytoryczna-TU WPIS DANE'!E172</f>
        <v>Budowa obiektu dla nowej lokalizacji Bloku Operacyjnego, Oddziału Pooperacyjnego i Oddziału Intensywnej Terapii</v>
      </c>
      <c r="F171" s="227" t="str">
        <f>'Merytoryczna-TU WPIS DANE'!F172</f>
        <v>76</v>
      </c>
      <c r="G171" s="239">
        <f>'Merytoryczna-TU WPIS DANE'!G172</f>
        <v>79100000</v>
      </c>
      <c r="H171" s="239">
        <f>'Merytoryczna-TU WPIS DANE'!I172</f>
        <v>67235000</v>
      </c>
      <c r="I171" s="228">
        <f>IF('Merytoryczna-TU WPIS DANE'!Q172="tak",'Merytoryczna-TU WPIS DANE'!AJ172,'Merytoryczna-TU WPIS DANE'!R172)</f>
        <v>55.5</v>
      </c>
      <c r="J171" s="229">
        <f>IF(Strategiczna!L171="tak",Strategiczna!W171,Strategiczna!M171)</f>
        <v>24</v>
      </c>
      <c r="K171" s="230">
        <f t="shared" si="8"/>
        <v>79.5</v>
      </c>
      <c r="L171" s="230">
        <f>'Merytoryczna-TU WPIS DANE'!O172+Strategiczna!J171</f>
        <v>95</v>
      </c>
      <c r="M171" s="231">
        <f t="shared" si="9"/>
        <v>0.83684210526315794</v>
      </c>
    </row>
    <row r="172" spans="1:13" ht="102" hidden="1" customHeight="1">
      <c r="A172" s="334">
        <f>'Merytoryczna-TU WPIS DANE'!A173</f>
        <v>170</v>
      </c>
      <c r="B172" s="333" t="str">
        <f>'Merytoryczna-TU WPIS DANE'!B173</f>
        <v>RPO/01322/08/7.1</v>
      </c>
      <c r="C172" s="333" t="str">
        <f>'Merytoryczna-TU WPIS DANE'!C173</f>
        <v>1877/08</v>
      </c>
      <c r="D172" s="333" t="str">
        <f>'Merytoryczna-TU WPIS DANE'!D173</f>
        <v>Wojewódzki Szpital Specjalistyczny w Radomiu</v>
      </c>
      <c r="E172" s="333" t="str">
        <f>'Merytoryczna-TU WPIS DANE'!E173</f>
        <v>Dostosowanie Wojewódzkiego Szpitala Specjalistycznego w Radomiu do wymogów określonych rozporządzeniem Ministra Zdrowia w sprawie wymagań jakim powinny odpowiadać pod względem fachowym i sanitarnym pomieszczenia i urządzenia zakładów opieki zdrowotnej.</v>
      </c>
      <c r="F172" s="227" t="str">
        <f>'Merytoryczna-TU WPIS DANE'!F173</f>
        <v>76</v>
      </c>
      <c r="G172" s="239">
        <f>'Merytoryczna-TU WPIS DANE'!G173</f>
        <v>6965915.5899999999</v>
      </c>
      <c r="H172" s="239">
        <f>'Merytoryczna-TU WPIS DANE'!I173</f>
        <v>5839573.5700000003</v>
      </c>
      <c r="I172" s="228">
        <f>IF('Merytoryczna-TU WPIS DANE'!Q173="tak",'Merytoryczna-TU WPIS DANE'!AJ173,'Merytoryczna-TU WPIS DANE'!R173)</f>
        <v>48</v>
      </c>
      <c r="J172" s="229">
        <f>IF(Strategiczna!L172="tak",Strategiczna!W172,Strategiczna!M172)</f>
        <v>26.5</v>
      </c>
      <c r="K172" s="230">
        <f t="shared" si="8"/>
        <v>74.5</v>
      </c>
      <c r="L172" s="230">
        <f>'Merytoryczna-TU WPIS DANE'!O173+Strategiczna!J172</f>
        <v>95</v>
      </c>
      <c r="M172" s="231">
        <f t="shared" si="9"/>
        <v>0.78421052631578947</v>
      </c>
    </row>
    <row r="173" spans="1:13" ht="102" hidden="1" customHeight="1">
      <c r="A173" s="334">
        <f>'Merytoryczna-TU WPIS DANE'!A174</f>
        <v>171</v>
      </c>
      <c r="B173" s="333" t="str">
        <f>'Merytoryczna-TU WPIS DANE'!B174</f>
        <v>RPO/01426/08/7.1</v>
      </c>
      <c r="C173" s="333" t="str">
        <f>'Merytoryczna-TU WPIS DANE'!C174</f>
        <v>2031/08</v>
      </c>
      <c r="D173" s="333" t="str">
        <f>'Merytoryczna-TU WPIS DANE'!D174</f>
        <v>Centrum Medyczne MAVIT Sp. z o.o.</v>
      </c>
      <c r="E173" s="333" t="str">
        <f>'Merytoryczna-TU WPIS DANE'!E174</f>
        <v>Dostosowanie infrastruktury NZOZ Centrum Medycznego MAVIT do obowiązujących przepisów prawa poprzez rozbudowę o blok operacyjny i oddział szpitalny wraz z zakupem nowoczesnego sprzętu okulistycznego, poprawiającego jakość świadczonych usług</v>
      </c>
      <c r="F173" s="227" t="str">
        <f>'Merytoryczna-TU WPIS DANE'!F174</f>
        <v>76</v>
      </c>
      <c r="G173" s="239">
        <f>'Merytoryczna-TU WPIS DANE'!G174</f>
        <v>3654695.24</v>
      </c>
      <c r="H173" s="239">
        <f>'Merytoryczna-TU WPIS DANE'!I174</f>
        <v>670832.89</v>
      </c>
      <c r="I173" s="228">
        <f>IF('Merytoryczna-TU WPIS DANE'!Q174="tak",'Merytoryczna-TU WPIS DANE'!AJ174,'Merytoryczna-TU WPIS DANE'!R174)</f>
        <v>56.5</v>
      </c>
      <c r="J173" s="229">
        <f>IF(Strategiczna!L173="tak",Strategiczna!W173,Strategiczna!M173)</f>
        <v>26</v>
      </c>
      <c r="K173" s="230">
        <f t="shared" si="8"/>
        <v>82.5</v>
      </c>
      <c r="L173" s="230">
        <f>'Merytoryczna-TU WPIS DANE'!O174+Strategiczna!J173</f>
        <v>95</v>
      </c>
      <c r="M173" s="231">
        <f t="shared" si="9"/>
        <v>0.86842105263157898</v>
      </c>
    </row>
    <row r="174" spans="1:13" ht="66" hidden="1" customHeight="1">
      <c r="A174" s="334">
        <f>'Merytoryczna-TU WPIS DANE'!A175</f>
        <v>172</v>
      </c>
      <c r="B174" s="333" t="str">
        <f>'Merytoryczna-TU WPIS DANE'!B175</f>
        <v>RPO/01437/08/7.1</v>
      </c>
      <c r="C174" s="333" t="str">
        <f>'Merytoryczna-TU WPIS DANE'!C175</f>
        <v>1849/08</v>
      </c>
      <c r="D174" s="333" t="str">
        <f>'Merytoryczna-TU WPIS DANE'!D175</f>
        <v>NZOZ Przychodnia Lekarska w Rzekuniu „Medyk” s.c. Aleksander Wojna, Iwona Malinowska-Paździor</v>
      </c>
      <c r="E174" s="333" t="str">
        <f>'Merytoryczna-TU WPIS DANE'!E175</f>
        <v>Zmiana miejsca świadczenia usług medycznych drogą do osiągnięcia jakości i spełnienia wymogów prawnych</v>
      </c>
      <c r="F174" s="227" t="str">
        <f>'Merytoryczna-TU WPIS DANE'!F175</f>
        <v>76</v>
      </c>
      <c r="G174" s="239">
        <f>'Merytoryczna-TU WPIS DANE'!G175</f>
        <v>845300</v>
      </c>
      <c r="H174" s="239">
        <f>'Merytoryczna-TU WPIS DANE'!I175</f>
        <v>610729.25</v>
      </c>
      <c r="I174" s="228">
        <f>IF('Merytoryczna-TU WPIS DANE'!Q175="tak",'Merytoryczna-TU WPIS DANE'!AJ175,'Merytoryczna-TU WPIS DANE'!R175)</f>
        <v>49</v>
      </c>
      <c r="J174" s="229">
        <f>IF(Strategiczna!L174="tak",Strategiczna!W174,Strategiczna!M174)</f>
        <v>21</v>
      </c>
      <c r="K174" s="230">
        <f t="shared" si="8"/>
        <v>70</v>
      </c>
      <c r="L174" s="230">
        <f>'Merytoryczna-TU WPIS DANE'!O175+Strategiczna!J174</f>
        <v>95</v>
      </c>
      <c r="M174" s="231">
        <f t="shared" si="9"/>
        <v>0.73684210526315785</v>
      </c>
    </row>
    <row r="175" spans="1:13" ht="72" hidden="1" customHeight="1">
      <c r="A175" s="334">
        <f>'Merytoryczna-TU WPIS DANE'!A176</f>
        <v>173</v>
      </c>
      <c r="B175" s="333" t="str">
        <f>'Merytoryczna-TU WPIS DANE'!B176</f>
        <v>RPO/01439/08/7.1</v>
      </c>
      <c r="C175" s="333" t="str">
        <f>'Merytoryczna-TU WPIS DANE'!C176</f>
        <v>1935/08</v>
      </c>
      <c r="D175" s="333" t="str">
        <f>'Merytoryczna-TU WPIS DANE'!D176</f>
        <v>Niepubliczny Zakład Opieki Zdrowotnej „MEDICINES” Kazimierz Przepiórski</v>
      </c>
      <c r="E175" s="333" t="str">
        <f>'Merytoryczna-TU WPIS DANE'!E176</f>
        <v xml:space="preserve">Wzrost jakości i dostępności usług medycznych świadczonych przez NZOZ Medicines poprzez rozbudowę oraz zakup wyposażenia i sprzętu medycznego   </v>
      </c>
      <c r="F175" s="227" t="str">
        <f>'Merytoryczna-TU WPIS DANE'!F176</f>
        <v>76</v>
      </c>
      <c r="G175" s="239">
        <f>'Merytoryczna-TU WPIS DANE'!G176</f>
        <v>1649586.4</v>
      </c>
      <c r="H175" s="239">
        <f>'Merytoryczna-TU WPIS DANE'!I176</f>
        <v>798672</v>
      </c>
      <c r="I175" s="228">
        <f>IF('Merytoryczna-TU WPIS DANE'!Q176="tak",'Merytoryczna-TU WPIS DANE'!AJ176,'Merytoryczna-TU WPIS DANE'!R176)</f>
        <v>57.5</v>
      </c>
      <c r="J175" s="229">
        <f>IF(Strategiczna!L175="tak",Strategiczna!W175,Strategiczna!M175)</f>
        <v>22</v>
      </c>
      <c r="K175" s="230">
        <f t="shared" si="8"/>
        <v>79.5</v>
      </c>
      <c r="L175" s="230">
        <f>'Merytoryczna-TU WPIS DANE'!O176+Strategiczna!J175</f>
        <v>95</v>
      </c>
      <c r="M175" s="231">
        <f t="shared" si="9"/>
        <v>0.83684210526315794</v>
      </c>
    </row>
    <row r="176" spans="1:13" ht="45" hidden="1" customHeight="1">
      <c r="A176" s="334">
        <f>'Merytoryczna-TU WPIS DANE'!A177</f>
        <v>174</v>
      </c>
      <c r="B176" s="333" t="str">
        <f>'Merytoryczna-TU WPIS DANE'!B177</f>
        <v>RPO/01445/08/7.1</v>
      </c>
      <c r="C176" s="333" t="str">
        <f>'Merytoryczna-TU WPIS DANE'!C177</f>
        <v>2032/08</v>
      </c>
      <c r="D176" s="333" t="str">
        <f>'Merytoryczna-TU WPIS DANE'!D177</f>
        <v>Gmina Młodzieszyn</v>
      </c>
      <c r="E176" s="333" t="str">
        <f>'Merytoryczna-TU WPIS DANE'!E177</f>
        <v>Przebudowa i termomodernizacja budynku ośrodka zdrowia w Młodzieszynie</v>
      </c>
      <c r="F176" s="227" t="str">
        <f>'Merytoryczna-TU WPIS DANE'!F177</f>
        <v>76</v>
      </c>
      <c r="G176" s="239">
        <f>'Merytoryczna-TU WPIS DANE'!G177</f>
        <v>1115659.5900000001</v>
      </c>
      <c r="H176" s="239">
        <f>'Merytoryczna-TU WPIS DANE'!I177</f>
        <v>620667.51</v>
      </c>
      <c r="I176" s="228">
        <f>IF('Merytoryczna-TU WPIS DANE'!Q177="tak",'Merytoryczna-TU WPIS DANE'!AJ177,'Merytoryczna-TU WPIS DANE'!R177)</f>
        <v>53.5</v>
      </c>
      <c r="J176" s="229">
        <f>IF(Strategiczna!L176="tak",Strategiczna!W176,Strategiczna!M176)</f>
        <v>20.5</v>
      </c>
      <c r="K176" s="230">
        <f t="shared" si="8"/>
        <v>74</v>
      </c>
      <c r="L176" s="230">
        <f>'Merytoryczna-TU WPIS DANE'!O177+Strategiczna!J176</f>
        <v>95</v>
      </c>
      <c r="M176" s="231">
        <f t="shared" si="9"/>
        <v>0.77894736842105261</v>
      </c>
    </row>
    <row r="177" spans="1:13" ht="64.5" hidden="1" customHeight="1">
      <c r="A177" s="334">
        <f>'Merytoryczna-TU WPIS DANE'!A178</f>
        <v>175</v>
      </c>
      <c r="B177" s="333" t="str">
        <f>'Merytoryczna-TU WPIS DANE'!B178</f>
        <v>RPO/00171/08/7.1</v>
      </c>
      <c r="C177" s="333" t="str">
        <f>'Merytoryczna-TU WPIS DANE'!C178</f>
        <v>459/08</v>
      </c>
      <c r="D177" s="333" t="str">
        <f>'Merytoryczna-TU WPIS DANE'!D178</f>
        <v>Fundacja Ewy Błaszczyk "Akogo?"</v>
      </c>
      <c r="E177" s="333" t="str">
        <f>'Merytoryczna-TU WPIS DANE'!E178</f>
        <v>Wyposażenie w aparaty i urządzenia medyczne oraz dostosowanie stanu technicznego do możliwości rozpoczęcia funkcjonowania pierwszej w Polsce Kliniki "Budzik" dla dzieci w śpiączce.</v>
      </c>
      <c r="F177" s="227" t="str">
        <f>'Merytoryczna-TU WPIS DANE'!F178</f>
        <v>76</v>
      </c>
      <c r="G177" s="239">
        <f>'Merytoryczna-TU WPIS DANE'!G178</f>
        <v>8698730.3399999999</v>
      </c>
      <c r="H177" s="239">
        <f>'Merytoryczna-TU WPIS DANE'!I178</f>
        <v>7393920.79</v>
      </c>
      <c r="I177" s="228">
        <f>IF('Merytoryczna-TU WPIS DANE'!Q178="tak",'Merytoryczna-TU WPIS DANE'!AJ178,'Merytoryczna-TU WPIS DANE'!R178)</f>
        <v>58</v>
      </c>
      <c r="J177" s="229">
        <f>IF(Strategiczna!L177="tak",Strategiczna!W177,Strategiczna!M177)</f>
        <v>28.5</v>
      </c>
      <c r="K177" s="230">
        <f t="shared" ref="K177" si="10">SUM(I177:J177)</f>
        <v>86.5</v>
      </c>
      <c r="L177" s="230">
        <f>'Merytoryczna-TU WPIS DANE'!O178+Strategiczna!J177</f>
        <v>95</v>
      </c>
      <c r="M177" s="231">
        <f t="shared" ref="M177" si="11">K177/L177</f>
        <v>0.91052631578947374</v>
      </c>
    </row>
    <row r="178" spans="1:13" ht="56.25" hidden="1">
      <c r="A178" s="334">
        <f>'Merytoryczna-TU WPIS DANE'!A179</f>
        <v>176</v>
      </c>
      <c r="B178" s="333" t="str">
        <f>'Merytoryczna-TU WPIS DANE'!B179</f>
        <v>RPO/00274/08/7.1</v>
      </c>
      <c r="C178" s="333" t="str">
        <f>'Merytoryczna-TU WPIS DANE'!C179</f>
        <v>622/08</v>
      </c>
      <c r="D178" s="333" t="str">
        <f>'Merytoryczna-TU WPIS DANE'!D179</f>
        <v>Uczelnia Warszawska im. Marii Skłodowskiej - Curie (UW MSC)</v>
      </c>
      <c r="E178" s="333" t="str">
        <f>'Merytoryczna-TU WPIS DANE'!E179</f>
        <v>Podniesienie jakości oraz dostępności usług w zakresie bezpłatnej opieki medycznej świadczonych przez Niepubliczny Zakład Opieki Zdrowotnej Centrum Medyczne Zdrowie</v>
      </c>
      <c r="F178" s="227" t="str">
        <f>'Merytoryczna-TU WPIS DANE'!F179</f>
        <v>76</v>
      </c>
      <c r="G178" s="239">
        <f>'Merytoryczna-TU WPIS DANE'!G179</f>
        <v>477880</v>
      </c>
      <c r="H178" s="239">
        <f>'Merytoryczna-TU WPIS DANE'!I179</f>
        <v>286728</v>
      </c>
      <c r="I178" s="228">
        <f>IF('Merytoryczna-TU WPIS DANE'!Q179="tak",'Merytoryczna-TU WPIS DANE'!AJ179,'Merytoryczna-TU WPIS DANE'!R179)</f>
        <v>56</v>
      </c>
      <c r="J178" s="229">
        <f>IF(Strategiczna!L178="tak",Strategiczna!W178,Strategiczna!M178)</f>
        <v>20.5</v>
      </c>
      <c r="K178" s="230">
        <f t="shared" ref="K178" si="12">SUM(I178:J178)</f>
        <v>76.5</v>
      </c>
      <c r="L178" s="230">
        <f>'Merytoryczna-TU WPIS DANE'!O179+Strategiczna!J178</f>
        <v>95</v>
      </c>
      <c r="M178" s="231">
        <f t="shared" ref="M178" si="13">K178/L178</f>
        <v>0.80526315789473679</v>
      </c>
    </row>
    <row r="179" spans="1:13">
      <c r="A179" s="106"/>
      <c r="B179" s="120"/>
      <c r="C179" s="120"/>
      <c r="D179" s="120"/>
      <c r="E179" s="120"/>
      <c r="F179" s="106"/>
      <c r="G179" s="107"/>
      <c r="H179" s="107"/>
      <c r="I179" s="108"/>
      <c r="K179" s="109"/>
      <c r="L179" s="109"/>
    </row>
    <row r="180" spans="1:13">
      <c r="A180" s="106"/>
      <c r="B180" s="120"/>
      <c r="C180" s="120"/>
      <c r="D180" s="120"/>
      <c r="E180" s="120"/>
      <c r="F180" s="106"/>
      <c r="G180" s="107"/>
      <c r="H180" s="107"/>
      <c r="I180" s="108"/>
      <c r="K180" s="109"/>
      <c r="L180" s="109"/>
    </row>
    <row r="181" spans="1:13">
      <c r="A181" s="106"/>
      <c r="B181" s="120"/>
      <c r="C181" s="120"/>
      <c r="D181" s="120"/>
      <c r="E181" s="120"/>
      <c r="F181" s="106"/>
      <c r="G181" s="107"/>
      <c r="H181" s="107"/>
      <c r="I181" s="108"/>
      <c r="K181" s="109"/>
      <c r="L181" s="109"/>
    </row>
    <row r="182" spans="1:13">
      <c r="A182" s="106"/>
      <c r="B182" s="120"/>
      <c r="C182" s="120"/>
      <c r="D182" s="120"/>
      <c r="E182" s="120"/>
      <c r="F182" s="106"/>
      <c r="G182" s="107"/>
      <c r="H182" s="107"/>
      <c r="I182" s="108"/>
      <c r="K182" s="109"/>
      <c r="L182" s="109"/>
    </row>
    <row r="183" spans="1:13">
      <c r="A183" s="106"/>
      <c r="B183" s="120"/>
      <c r="C183" s="120"/>
      <c r="D183" s="120"/>
      <c r="E183" s="120"/>
      <c r="F183" s="106"/>
      <c r="G183" s="107"/>
      <c r="H183" s="107"/>
      <c r="I183" s="108"/>
      <c r="K183" s="109"/>
      <c r="L183" s="109"/>
    </row>
    <row r="184" spans="1:13">
      <c r="A184" s="106"/>
      <c r="B184" s="120"/>
      <c r="C184" s="120"/>
      <c r="D184" s="120"/>
      <c r="E184" s="120"/>
      <c r="F184" s="106"/>
      <c r="G184" s="107"/>
      <c r="H184" s="107"/>
      <c r="I184" s="108"/>
      <c r="K184" s="109"/>
      <c r="L184" s="109"/>
    </row>
    <row r="185" spans="1:13">
      <c r="A185" s="106"/>
      <c r="B185" s="120"/>
      <c r="C185" s="120"/>
      <c r="D185" s="120"/>
      <c r="E185" s="120"/>
      <c r="F185" s="106"/>
      <c r="G185" s="107"/>
      <c r="H185" s="107"/>
      <c r="I185" s="108"/>
      <c r="K185" s="109"/>
      <c r="L185" s="109"/>
    </row>
    <row r="186" spans="1:13">
      <c r="A186" s="106"/>
      <c r="B186" s="120"/>
      <c r="C186" s="120"/>
      <c r="D186" s="120"/>
      <c r="E186" s="120"/>
      <c r="F186" s="106"/>
      <c r="G186" s="107"/>
      <c r="H186" s="107"/>
      <c r="I186" s="108"/>
      <c r="K186" s="109"/>
      <c r="L186" s="109"/>
    </row>
    <row r="187" spans="1:13">
      <c r="A187" s="106"/>
      <c r="B187" s="120"/>
      <c r="C187" s="120"/>
      <c r="D187" s="120"/>
      <c r="E187" s="120"/>
      <c r="F187" s="106"/>
      <c r="G187" s="107"/>
      <c r="H187" s="107"/>
      <c r="I187" s="108"/>
      <c r="K187" s="109"/>
      <c r="L187" s="109"/>
    </row>
    <row r="188" spans="1:13">
      <c r="A188" s="106"/>
      <c r="B188" s="120"/>
      <c r="C188" s="120"/>
      <c r="D188" s="120"/>
      <c r="E188" s="120"/>
      <c r="F188" s="106"/>
      <c r="G188" s="107"/>
      <c r="H188" s="107"/>
      <c r="I188" s="108"/>
      <c r="K188" s="109"/>
      <c r="L188" s="109"/>
    </row>
    <row r="189" spans="1:13">
      <c r="A189" s="106"/>
      <c r="B189" s="120"/>
      <c r="C189" s="120"/>
      <c r="D189" s="120"/>
      <c r="E189" s="120"/>
      <c r="F189" s="106"/>
      <c r="G189" s="107"/>
      <c r="H189" s="107"/>
      <c r="I189" s="108"/>
      <c r="K189" s="109"/>
      <c r="L189" s="109"/>
    </row>
    <row r="190" spans="1:13">
      <c r="A190" s="106"/>
      <c r="B190" s="120"/>
      <c r="C190" s="120"/>
      <c r="D190" s="120"/>
      <c r="E190" s="120"/>
      <c r="F190" s="106"/>
      <c r="G190" s="107"/>
      <c r="H190" s="107"/>
      <c r="I190" s="108"/>
      <c r="K190" s="109"/>
      <c r="L190" s="109"/>
    </row>
    <row r="191" spans="1:13">
      <c r="A191" s="106"/>
      <c r="B191" s="120"/>
      <c r="C191" s="120"/>
      <c r="D191" s="120"/>
      <c r="E191" s="120"/>
      <c r="F191" s="106"/>
      <c r="G191" s="107"/>
      <c r="H191" s="107"/>
      <c r="I191" s="108"/>
      <c r="K191" s="109"/>
      <c r="L191" s="109"/>
    </row>
    <row r="192" spans="1:13">
      <c r="A192" s="106"/>
      <c r="B192" s="120"/>
      <c r="C192" s="120"/>
      <c r="D192" s="120"/>
      <c r="E192" s="120"/>
      <c r="F192" s="106"/>
      <c r="G192" s="107"/>
      <c r="H192" s="107"/>
      <c r="I192" s="108"/>
      <c r="K192" s="109"/>
      <c r="L192" s="109"/>
    </row>
    <row r="193" spans="1:13">
      <c r="A193" s="106"/>
      <c r="B193" s="120"/>
      <c r="C193" s="120"/>
      <c r="D193" s="120"/>
      <c r="E193" s="120"/>
      <c r="F193" s="106"/>
      <c r="G193" s="107"/>
      <c r="H193" s="107"/>
      <c r="I193" s="108"/>
      <c r="K193" s="109"/>
      <c r="L193" s="109"/>
    </row>
    <row r="194" spans="1:13">
      <c r="A194" s="106"/>
      <c r="B194" s="120"/>
      <c r="C194" s="120"/>
      <c r="D194" s="120"/>
      <c r="E194" s="120"/>
      <c r="F194" s="106"/>
      <c r="G194" s="107"/>
      <c r="H194" s="107"/>
      <c r="I194" s="108"/>
      <c r="K194" s="109"/>
      <c r="L194" s="109"/>
    </row>
    <row r="195" spans="1:13">
      <c r="A195" s="106"/>
      <c r="B195" s="120"/>
      <c r="C195" s="120"/>
      <c r="D195" s="120"/>
      <c r="E195" s="120"/>
      <c r="F195" s="106"/>
      <c r="G195" s="107"/>
      <c r="H195" s="107"/>
      <c r="I195" s="108"/>
      <c r="K195" s="109"/>
      <c r="L195" s="109"/>
    </row>
    <row r="196" spans="1:13">
      <c r="A196" s="106"/>
      <c r="B196" s="120"/>
      <c r="C196" s="120"/>
      <c r="D196" s="120"/>
      <c r="E196" s="120"/>
      <c r="F196" s="106"/>
      <c r="G196" s="107"/>
      <c r="H196" s="107"/>
      <c r="I196" s="108"/>
      <c r="K196" s="109"/>
      <c r="L196" s="109"/>
    </row>
    <row r="197" spans="1:13">
      <c r="A197" s="106"/>
      <c r="B197" s="120"/>
      <c r="C197" s="120"/>
      <c r="D197" s="120"/>
      <c r="E197" s="120"/>
      <c r="F197" s="106"/>
      <c r="G197" s="107"/>
      <c r="H197" s="107"/>
      <c r="I197" s="108"/>
      <c r="K197" s="109"/>
      <c r="L197" s="109"/>
    </row>
    <row r="198" spans="1:13">
      <c r="A198" s="106"/>
      <c r="B198" s="120"/>
      <c r="C198" s="120"/>
      <c r="D198" s="120"/>
      <c r="E198" s="120"/>
      <c r="F198" s="106"/>
      <c r="G198" s="107"/>
      <c r="H198" s="107"/>
      <c r="I198" s="108"/>
      <c r="K198" s="109"/>
      <c r="L198" s="109"/>
    </row>
    <row r="199" spans="1:13">
      <c r="A199" s="106"/>
      <c r="B199" s="120"/>
      <c r="C199" s="120"/>
      <c r="D199" s="120"/>
      <c r="E199" s="120"/>
      <c r="F199" s="106"/>
      <c r="G199" s="107"/>
      <c r="H199" s="107"/>
      <c r="I199" s="108"/>
      <c r="K199" s="109"/>
      <c r="L199" s="109"/>
    </row>
    <row r="200" spans="1:13">
      <c r="A200" s="106"/>
      <c r="B200" s="120"/>
      <c r="C200" s="120"/>
      <c r="D200" s="120"/>
      <c r="E200" s="120"/>
      <c r="F200" s="106"/>
      <c r="G200" s="107"/>
      <c r="H200" s="107"/>
      <c r="I200" s="108"/>
      <c r="K200" s="109"/>
      <c r="L200" s="109"/>
    </row>
    <row r="201" spans="1:13">
      <c r="A201" s="106"/>
      <c r="B201" s="120"/>
      <c r="C201" s="120"/>
      <c r="D201" s="120"/>
      <c r="E201" s="120"/>
      <c r="F201" s="106"/>
      <c r="G201" s="107"/>
      <c r="H201" s="107"/>
      <c r="I201" s="108"/>
      <c r="K201" s="109"/>
      <c r="L201" s="109"/>
    </row>
    <row r="202" spans="1:13">
      <c r="A202" s="106"/>
      <c r="B202" s="120"/>
      <c r="C202" s="120"/>
      <c r="D202" s="120"/>
      <c r="E202" s="120"/>
      <c r="F202" s="106"/>
      <c r="G202" s="107"/>
      <c r="H202" s="107"/>
      <c r="I202" s="108"/>
      <c r="K202" s="109"/>
      <c r="L202" s="109"/>
    </row>
    <row r="203" spans="1:13">
      <c r="A203" s="106"/>
      <c r="B203" s="120"/>
      <c r="C203" s="120"/>
      <c r="D203" s="120"/>
      <c r="E203" s="120"/>
      <c r="F203" s="106"/>
      <c r="G203" s="107"/>
      <c r="H203" s="107"/>
      <c r="I203" s="108"/>
      <c r="K203" s="109"/>
      <c r="L203" s="109"/>
    </row>
    <row r="204" spans="1:13">
      <c r="A204" s="106"/>
      <c r="B204" s="120"/>
      <c r="C204" s="120"/>
      <c r="D204" s="120"/>
      <c r="E204" s="120"/>
      <c r="F204" s="106"/>
      <c r="G204" s="107"/>
      <c r="H204" s="107"/>
      <c r="I204" s="108"/>
      <c r="K204" s="109"/>
      <c r="L204" s="109"/>
    </row>
    <row r="205" spans="1:13">
      <c r="A205" s="106"/>
      <c r="B205" s="120"/>
      <c r="C205" s="120"/>
      <c r="D205" s="120"/>
      <c r="E205" s="120"/>
      <c r="F205" s="106"/>
      <c r="G205" s="107"/>
      <c r="H205" s="107"/>
      <c r="I205" s="108"/>
      <c r="K205" s="109"/>
      <c r="L205" s="109"/>
    </row>
    <row r="206" spans="1:13">
      <c r="A206" s="106">
        <f>'Merytoryczna-TU WPIS DANE'!A251</f>
        <v>0</v>
      </c>
      <c r="B206" s="120">
        <f>'Merytoryczna-TU WPIS DANE'!B251</f>
        <v>0</v>
      </c>
      <c r="C206" s="120">
        <f>'Merytoryczna-TU WPIS DANE'!C251</f>
        <v>0</v>
      </c>
      <c r="D206" s="120">
        <f>'Merytoryczna-TU WPIS DANE'!D251</f>
        <v>0</v>
      </c>
      <c r="E206" s="120">
        <f>'Merytoryczna-TU WPIS DANE'!E251</f>
        <v>0</v>
      </c>
      <c r="F206" s="106">
        <f>'Merytoryczna-TU WPIS DANE'!F251</f>
        <v>0</v>
      </c>
      <c r="G206" s="107">
        <f>'Merytoryczna-TU WPIS DANE'!H251</f>
        <v>1</v>
      </c>
      <c r="H206" s="107">
        <f>'Merytoryczna-TU WPIS DANE'!I251</f>
        <v>0</v>
      </c>
      <c r="I206" s="108">
        <f>IF('Merytoryczna-TU WPIS DANE'!Q251="tak",'Merytoryczna-TU WPIS DANE'!AJ251,'Merytoryczna-TU WPIS DANE'!R251)</f>
        <v>0</v>
      </c>
      <c r="J206" s="211">
        <f>IF(Strategiczna!L249="tak",Strategiczna!W249,Strategiczna!M249)</f>
        <v>0</v>
      </c>
      <c r="K206" s="109">
        <f t="shared" ref="K206:K245" si="14">SUM(I206:J206)</f>
        <v>0</v>
      </c>
      <c r="L206" s="109">
        <f>'Merytoryczna-TU WPIS DANE'!O251+Strategiczna!J249</f>
        <v>95</v>
      </c>
      <c r="M206" s="101">
        <f t="shared" ref="M206:M245" si="15">K206/L206</f>
        <v>0</v>
      </c>
    </row>
    <row r="207" spans="1:13">
      <c r="A207" s="106">
        <f>'Merytoryczna-TU WPIS DANE'!A252</f>
        <v>0</v>
      </c>
      <c r="B207" s="120">
        <f>'Merytoryczna-TU WPIS DANE'!B252</f>
        <v>0</v>
      </c>
      <c r="C207" s="120">
        <f>'Merytoryczna-TU WPIS DANE'!C252</f>
        <v>0</v>
      </c>
      <c r="D207" s="120">
        <f>'Merytoryczna-TU WPIS DANE'!D252</f>
        <v>0</v>
      </c>
      <c r="E207" s="120">
        <f>'Merytoryczna-TU WPIS DANE'!E252</f>
        <v>0</v>
      </c>
      <c r="F207" s="106">
        <f>'Merytoryczna-TU WPIS DANE'!F252</f>
        <v>0</v>
      </c>
      <c r="G207" s="107">
        <f>'Merytoryczna-TU WPIS DANE'!H252</f>
        <v>1</v>
      </c>
      <c r="H207" s="107">
        <f>'Merytoryczna-TU WPIS DANE'!I252</f>
        <v>0</v>
      </c>
      <c r="I207" s="108">
        <f>IF('Merytoryczna-TU WPIS DANE'!Q252="tak",'Merytoryczna-TU WPIS DANE'!AJ252,'Merytoryczna-TU WPIS DANE'!R252)</f>
        <v>0</v>
      </c>
      <c r="J207" s="211">
        <f>IF(Strategiczna!L250="tak",Strategiczna!W250,Strategiczna!M250)</f>
        <v>0</v>
      </c>
      <c r="K207" s="109">
        <f t="shared" si="14"/>
        <v>0</v>
      </c>
      <c r="L207" s="109">
        <f>'Merytoryczna-TU WPIS DANE'!O252+Strategiczna!J250</f>
        <v>95</v>
      </c>
      <c r="M207" s="101">
        <f t="shared" si="15"/>
        <v>0</v>
      </c>
    </row>
    <row r="208" spans="1:13">
      <c r="A208" s="106">
        <f>'Merytoryczna-TU WPIS DANE'!A253</f>
        <v>0</v>
      </c>
      <c r="B208" s="120">
        <f>'Merytoryczna-TU WPIS DANE'!B253</f>
        <v>0</v>
      </c>
      <c r="C208" s="120">
        <f>'Merytoryczna-TU WPIS DANE'!C253</f>
        <v>0</v>
      </c>
      <c r="D208" s="120">
        <f>'Merytoryczna-TU WPIS DANE'!D253</f>
        <v>0</v>
      </c>
      <c r="E208" s="120">
        <f>'Merytoryczna-TU WPIS DANE'!E253</f>
        <v>0</v>
      </c>
      <c r="F208" s="106">
        <f>'Merytoryczna-TU WPIS DANE'!F253</f>
        <v>0</v>
      </c>
      <c r="G208" s="107">
        <f>'Merytoryczna-TU WPIS DANE'!H253</f>
        <v>1</v>
      </c>
      <c r="H208" s="107">
        <f>'Merytoryczna-TU WPIS DANE'!I253</f>
        <v>0</v>
      </c>
      <c r="I208" s="108">
        <f>IF('Merytoryczna-TU WPIS DANE'!Q253="tak",'Merytoryczna-TU WPIS DANE'!AJ253,'Merytoryczna-TU WPIS DANE'!R253)</f>
        <v>0</v>
      </c>
      <c r="J208" s="211">
        <f>IF(Strategiczna!L251="tak",Strategiczna!W251,Strategiczna!M251)</f>
        <v>0</v>
      </c>
      <c r="K208" s="109">
        <f t="shared" si="14"/>
        <v>0</v>
      </c>
      <c r="L208" s="109">
        <f>'Merytoryczna-TU WPIS DANE'!O253+Strategiczna!J251</f>
        <v>95</v>
      </c>
      <c r="M208" s="101">
        <f t="shared" si="15"/>
        <v>0</v>
      </c>
    </row>
    <row r="209" spans="1:13">
      <c r="A209" s="106">
        <f>'Merytoryczna-TU WPIS DANE'!A254</f>
        <v>0</v>
      </c>
      <c r="B209" s="120">
        <f>'Merytoryczna-TU WPIS DANE'!B254</f>
        <v>0</v>
      </c>
      <c r="C209" s="120">
        <f>'Merytoryczna-TU WPIS DANE'!C254</f>
        <v>0</v>
      </c>
      <c r="D209" s="120">
        <f>'Merytoryczna-TU WPIS DANE'!D254</f>
        <v>0</v>
      </c>
      <c r="E209" s="120">
        <f>'Merytoryczna-TU WPIS DANE'!E254</f>
        <v>0</v>
      </c>
      <c r="F209" s="106">
        <f>'Merytoryczna-TU WPIS DANE'!F254</f>
        <v>0</v>
      </c>
      <c r="G209" s="107">
        <f>'Merytoryczna-TU WPIS DANE'!H254</f>
        <v>1</v>
      </c>
      <c r="H209" s="107">
        <f>'Merytoryczna-TU WPIS DANE'!I254</f>
        <v>0</v>
      </c>
      <c r="I209" s="108">
        <f>IF('Merytoryczna-TU WPIS DANE'!Q254="tak",'Merytoryczna-TU WPIS DANE'!AJ254,'Merytoryczna-TU WPIS DANE'!R254)</f>
        <v>0</v>
      </c>
      <c r="J209" s="211">
        <f>IF(Strategiczna!L252="tak",Strategiczna!W252,Strategiczna!M252)</f>
        <v>0</v>
      </c>
      <c r="K209" s="109">
        <f t="shared" si="14"/>
        <v>0</v>
      </c>
      <c r="L209" s="109">
        <f>'Merytoryczna-TU WPIS DANE'!O254+Strategiczna!J252</f>
        <v>95</v>
      </c>
      <c r="M209" s="101">
        <f t="shared" si="15"/>
        <v>0</v>
      </c>
    </row>
    <row r="210" spans="1:13">
      <c r="A210" s="106">
        <f>'Merytoryczna-TU WPIS DANE'!A255</f>
        <v>0</v>
      </c>
      <c r="B210" s="120">
        <f>'Merytoryczna-TU WPIS DANE'!B255</f>
        <v>0</v>
      </c>
      <c r="C210" s="120">
        <f>'Merytoryczna-TU WPIS DANE'!C255</f>
        <v>0</v>
      </c>
      <c r="D210" s="120">
        <f>'Merytoryczna-TU WPIS DANE'!D255</f>
        <v>0</v>
      </c>
      <c r="E210" s="120">
        <f>'Merytoryczna-TU WPIS DANE'!E255</f>
        <v>0</v>
      </c>
      <c r="F210" s="106">
        <f>'Merytoryczna-TU WPIS DANE'!F255</f>
        <v>0</v>
      </c>
      <c r="G210" s="107">
        <f>'Merytoryczna-TU WPIS DANE'!H255</f>
        <v>1</v>
      </c>
      <c r="H210" s="107">
        <f>'Merytoryczna-TU WPIS DANE'!I255</f>
        <v>0</v>
      </c>
      <c r="I210" s="108">
        <f>IF('Merytoryczna-TU WPIS DANE'!Q255="tak",'Merytoryczna-TU WPIS DANE'!AJ255,'Merytoryczna-TU WPIS DANE'!R255)</f>
        <v>0</v>
      </c>
      <c r="J210" s="211">
        <f>IF(Strategiczna!L253="tak",Strategiczna!W253,Strategiczna!M253)</f>
        <v>0</v>
      </c>
      <c r="K210" s="109">
        <f t="shared" si="14"/>
        <v>0</v>
      </c>
      <c r="L210" s="109">
        <f>'Merytoryczna-TU WPIS DANE'!O255+Strategiczna!J253</f>
        <v>95</v>
      </c>
      <c r="M210" s="101">
        <f t="shared" si="15"/>
        <v>0</v>
      </c>
    </row>
    <row r="211" spans="1:13">
      <c r="A211" s="106">
        <f>'Merytoryczna-TU WPIS DANE'!A256</f>
        <v>0</v>
      </c>
      <c r="B211" s="120">
        <f>'Merytoryczna-TU WPIS DANE'!B256</f>
        <v>0</v>
      </c>
      <c r="C211" s="120">
        <f>'Merytoryczna-TU WPIS DANE'!C256</f>
        <v>0</v>
      </c>
      <c r="D211" s="120">
        <f>'Merytoryczna-TU WPIS DANE'!D256</f>
        <v>0</v>
      </c>
      <c r="E211" s="120">
        <f>'Merytoryczna-TU WPIS DANE'!E256</f>
        <v>0</v>
      </c>
      <c r="F211" s="106">
        <f>'Merytoryczna-TU WPIS DANE'!F256</f>
        <v>0</v>
      </c>
      <c r="G211" s="107">
        <f>'Merytoryczna-TU WPIS DANE'!H256</f>
        <v>1</v>
      </c>
      <c r="H211" s="107">
        <f>'Merytoryczna-TU WPIS DANE'!I256</f>
        <v>0</v>
      </c>
      <c r="I211" s="108">
        <f>IF('Merytoryczna-TU WPIS DANE'!Q256="tak",'Merytoryczna-TU WPIS DANE'!AJ256,'Merytoryczna-TU WPIS DANE'!R256)</f>
        <v>0</v>
      </c>
      <c r="J211" s="211">
        <f>IF(Strategiczna!L254="tak",Strategiczna!W254,Strategiczna!M254)</f>
        <v>0</v>
      </c>
      <c r="K211" s="109">
        <f t="shared" si="14"/>
        <v>0</v>
      </c>
      <c r="L211" s="109">
        <f>'Merytoryczna-TU WPIS DANE'!O256+Strategiczna!J254</f>
        <v>95</v>
      </c>
      <c r="M211" s="101">
        <f t="shared" si="15"/>
        <v>0</v>
      </c>
    </row>
    <row r="212" spans="1:13">
      <c r="A212" s="106">
        <f>'Merytoryczna-TU WPIS DANE'!A257</f>
        <v>0</v>
      </c>
      <c r="B212" s="120">
        <f>'Merytoryczna-TU WPIS DANE'!B257</f>
        <v>0</v>
      </c>
      <c r="C212" s="120">
        <f>'Merytoryczna-TU WPIS DANE'!C257</f>
        <v>0</v>
      </c>
      <c r="D212" s="120">
        <f>'Merytoryczna-TU WPIS DANE'!D257</f>
        <v>0</v>
      </c>
      <c r="E212" s="120">
        <f>'Merytoryczna-TU WPIS DANE'!E257</f>
        <v>0</v>
      </c>
      <c r="F212" s="106">
        <f>'Merytoryczna-TU WPIS DANE'!F257</f>
        <v>0</v>
      </c>
      <c r="G212" s="107">
        <f>'Merytoryczna-TU WPIS DANE'!H257</f>
        <v>1</v>
      </c>
      <c r="H212" s="107">
        <f>'Merytoryczna-TU WPIS DANE'!I257</f>
        <v>0</v>
      </c>
      <c r="I212" s="108">
        <f>IF('Merytoryczna-TU WPIS DANE'!Q257="tak",'Merytoryczna-TU WPIS DANE'!AJ257,'Merytoryczna-TU WPIS DANE'!R257)</f>
        <v>0</v>
      </c>
      <c r="J212" s="211">
        <f>IF(Strategiczna!L255="tak",Strategiczna!W255,Strategiczna!M255)</f>
        <v>0</v>
      </c>
      <c r="K212" s="109">
        <f t="shared" si="14"/>
        <v>0</v>
      </c>
      <c r="L212" s="109">
        <f>'Merytoryczna-TU WPIS DANE'!O257+Strategiczna!J255</f>
        <v>95</v>
      </c>
      <c r="M212" s="101">
        <f t="shared" si="15"/>
        <v>0</v>
      </c>
    </row>
    <row r="213" spans="1:13">
      <c r="A213" s="106">
        <f>'Merytoryczna-TU WPIS DANE'!A258</f>
        <v>0</v>
      </c>
      <c r="B213" s="120">
        <f>'Merytoryczna-TU WPIS DANE'!B258</f>
        <v>0</v>
      </c>
      <c r="C213" s="120">
        <f>'Merytoryczna-TU WPIS DANE'!C258</f>
        <v>0</v>
      </c>
      <c r="D213" s="120">
        <f>'Merytoryczna-TU WPIS DANE'!D258</f>
        <v>0</v>
      </c>
      <c r="E213" s="120">
        <f>'Merytoryczna-TU WPIS DANE'!E258</f>
        <v>0</v>
      </c>
      <c r="F213" s="106">
        <f>'Merytoryczna-TU WPIS DANE'!F258</f>
        <v>0</v>
      </c>
      <c r="G213" s="107">
        <f>'Merytoryczna-TU WPIS DANE'!H258</f>
        <v>1</v>
      </c>
      <c r="H213" s="107">
        <f>'Merytoryczna-TU WPIS DANE'!I258</f>
        <v>0</v>
      </c>
      <c r="I213" s="108">
        <f>IF('Merytoryczna-TU WPIS DANE'!Q258="tak",'Merytoryczna-TU WPIS DANE'!AJ258,'Merytoryczna-TU WPIS DANE'!R258)</f>
        <v>0</v>
      </c>
      <c r="J213" s="211">
        <f>IF(Strategiczna!L256="tak",Strategiczna!W256,Strategiczna!M256)</f>
        <v>0</v>
      </c>
      <c r="K213" s="109">
        <f t="shared" si="14"/>
        <v>0</v>
      </c>
      <c r="L213" s="109">
        <f>'Merytoryczna-TU WPIS DANE'!O258+Strategiczna!J256</f>
        <v>95</v>
      </c>
      <c r="M213" s="101">
        <f t="shared" si="15"/>
        <v>0</v>
      </c>
    </row>
    <row r="214" spans="1:13">
      <c r="A214" s="106">
        <f>'Merytoryczna-TU WPIS DANE'!A259</f>
        <v>0</v>
      </c>
      <c r="B214" s="120">
        <f>'Merytoryczna-TU WPIS DANE'!B259</f>
        <v>0</v>
      </c>
      <c r="C214" s="120">
        <f>'Merytoryczna-TU WPIS DANE'!C259</f>
        <v>0</v>
      </c>
      <c r="D214" s="120">
        <f>'Merytoryczna-TU WPIS DANE'!D259</f>
        <v>0</v>
      </c>
      <c r="E214" s="120">
        <f>'Merytoryczna-TU WPIS DANE'!E259</f>
        <v>0</v>
      </c>
      <c r="F214" s="106">
        <f>'Merytoryczna-TU WPIS DANE'!F259</f>
        <v>0</v>
      </c>
      <c r="G214" s="107">
        <f>'Merytoryczna-TU WPIS DANE'!H259</f>
        <v>1</v>
      </c>
      <c r="H214" s="107">
        <f>'Merytoryczna-TU WPIS DANE'!I259</f>
        <v>0</v>
      </c>
      <c r="I214" s="108">
        <f>IF('Merytoryczna-TU WPIS DANE'!Q259="tak",'Merytoryczna-TU WPIS DANE'!AJ259,'Merytoryczna-TU WPIS DANE'!R259)</f>
        <v>0</v>
      </c>
      <c r="J214" s="211">
        <f>IF(Strategiczna!L257="tak",Strategiczna!W257,Strategiczna!M257)</f>
        <v>0</v>
      </c>
      <c r="K214" s="109">
        <f t="shared" si="14"/>
        <v>0</v>
      </c>
      <c r="L214" s="109">
        <f>'Merytoryczna-TU WPIS DANE'!O259+Strategiczna!J257</f>
        <v>95</v>
      </c>
      <c r="M214" s="101">
        <f t="shared" si="15"/>
        <v>0</v>
      </c>
    </row>
    <row r="215" spans="1:13">
      <c r="A215" s="106">
        <f>'Merytoryczna-TU WPIS DANE'!A260</f>
        <v>0</v>
      </c>
      <c r="B215" s="120">
        <f>'Merytoryczna-TU WPIS DANE'!B260</f>
        <v>0</v>
      </c>
      <c r="C215" s="120">
        <f>'Merytoryczna-TU WPIS DANE'!C260</f>
        <v>0</v>
      </c>
      <c r="D215" s="120">
        <f>'Merytoryczna-TU WPIS DANE'!D260</f>
        <v>0</v>
      </c>
      <c r="E215" s="120">
        <f>'Merytoryczna-TU WPIS DANE'!E260</f>
        <v>0</v>
      </c>
      <c r="F215" s="106">
        <f>'Merytoryczna-TU WPIS DANE'!F260</f>
        <v>0</v>
      </c>
      <c r="G215" s="107">
        <f>'Merytoryczna-TU WPIS DANE'!H260</f>
        <v>1</v>
      </c>
      <c r="H215" s="107">
        <f>'Merytoryczna-TU WPIS DANE'!I260</f>
        <v>0</v>
      </c>
      <c r="I215" s="108">
        <f>IF('Merytoryczna-TU WPIS DANE'!Q260="tak",'Merytoryczna-TU WPIS DANE'!AJ260,'Merytoryczna-TU WPIS DANE'!R260)</f>
        <v>0</v>
      </c>
      <c r="J215" s="211">
        <f>IF(Strategiczna!L258="tak",Strategiczna!W258,Strategiczna!M258)</f>
        <v>0</v>
      </c>
      <c r="K215" s="109">
        <f t="shared" si="14"/>
        <v>0</v>
      </c>
      <c r="L215" s="109">
        <f>'Merytoryczna-TU WPIS DANE'!O260+Strategiczna!J258</f>
        <v>95</v>
      </c>
      <c r="M215" s="101">
        <f t="shared" si="15"/>
        <v>0</v>
      </c>
    </row>
    <row r="216" spans="1:13">
      <c r="A216" s="106">
        <f>'Merytoryczna-TU WPIS DANE'!A261</f>
        <v>0</v>
      </c>
      <c r="B216" s="120">
        <f>'Merytoryczna-TU WPIS DANE'!B261</f>
        <v>0</v>
      </c>
      <c r="C216" s="120">
        <f>'Merytoryczna-TU WPIS DANE'!C261</f>
        <v>0</v>
      </c>
      <c r="D216" s="120">
        <f>'Merytoryczna-TU WPIS DANE'!D261</f>
        <v>0</v>
      </c>
      <c r="E216" s="120">
        <f>'Merytoryczna-TU WPIS DANE'!E261</f>
        <v>0</v>
      </c>
      <c r="F216" s="106">
        <f>'Merytoryczna-TU WPIS DANE'!F261</f>
        <v>0</v>
      </c>
      <c r="G216" s="107">
        <f>'Merytoryczna-TU WPIS DANE'!H261</f>
        <v>1</v>
      </c>
      <c r="H216" s="107">
        <f>'Merytoryczna-TU WPIS DANE'!I261</f>
        <v>0</v>
      </c>
      <c r="I216" s="108">
        <f>IF('Merytoryczna-TU WPIS DANE'!Q261="tak",'Merytoryczna-TU WPIS DANE'!AJ261,'Merytoryczna-TU WPIS DANE'!R261)</f>
        <v>0</v>
      </c>
      <c r="J216" s="211">
        <f>IF(Strategiczna!L259="tak",Strategiczna!W259,Strategiczna!M259)</f>
        <v>0</v>
      </c>
      <c r="K216" s="109">
        <f t="shared" si="14"/>
        <v>0</v>
      </c>
      <c r="L216" s="109">
        <f>'Merytoryczna-TU WPIS DANE'!O261+Strategiczna!J259</f>
        <v>95</v>
      </c>
      <c r="M216" s="101">
        <f t="shared" si="15"/>
        <v>0</v>
      </c>
    </row>
    <row r="217" spans="1:13">
      <c r="A217" s="106">
        <f>'Merytoryczna-TU WPIS DANE'!A262</f>
        <v>0</v>
      </c>
      <c r="B217" s="120">
        <f>'Merytoryczna-TU WPIS DANE'!B262</f>
        <v>0</v>
      </c>
      <c r="C217" s="120">
        <f>'Merytoryczna-TU WPIS DANE'!C262</f>
        <v>0</v>
      </c>
      <c r="D217" s="120">
        <f>'Merytoryczna-TU WPIS DANE'!D262</f>
        <v>0</v>
      </c>
      <c r="E217" s="120">
        <f>'Merytoryczna-TU WPIS DANE'!E262</f>
        <v>0</v>
      </c>
      <c r="F217" s="106">
        <f>'Merytoryczna-TU WPIS DANE'!F262</f>
        <v>0</v>
      </c>
      <c r="G217" s="107">
        <f>'Merytoryczna-TU WPIS DANE'!H262</f>
        <v>1</v>
      </c>
      <c r="H217" s="107">
        <f>'Merytoryczna-TU WPIS DANE'!I262</f>
        <v>0</v>
      </c>
      <c r="I217" s="108">
        <f>IF('Merytoryczna-TU WPIS DANE'!Q262="tak",'Merytoryczna-TU WPIS DANE'!AJ262,'Merytoryczna-TU WPIS DANE'!R262)</f>
        <v>0</v>
      </c>
      <c r="J217" s="211">
        <f>IF(Strategiczna!L260="tak",Strategiczna!W260,Strategiczna!M260)</f>
        <v>0</v>
      </c>
      <c r="K217" s="109">
        <f t="shared" si="14"/>
        <v>0</v>
      </c>
      <c r="L217" s="109">
        <f>'Merytoryczna-TU WPIS DANE'!O262+Strategiczna!J260</f>
        <v>95</v>
      </c>
      <c r="M217" s="101">
        <f t="shared" si="15"/>
        <v>0</v>
      </c>
    </row>
    <row r="218" spans="1:13">
      <c r="A218" s="106">
        <f>'Merytoryczna-TU WPIS DANE'!A263</f>
        <v>0</v>
      </c>
      <c r="B218" s="120">
        <f>'Merytoryczna-TU WPIS DANE'!B263</f>
        <v>0</v>
      </c>
      <c r="C218" s="120">
        <f>'Merytoryczna-TU WPIS DANE'!C263</f>
        <v>0</v>
      </c>
      <c r="D218" s="120">
        <f>'Merytoryczna-TU WPIS DANE'!D263</f>
        <v>0</v>
      </c>
      <c r="E218" s="120">
        <f>'Merytoryczna-TU WPIS DANE'!E263</f>
        <v>0</v>
      </c>
      <c r="F218" s="106">
        <f>'Merytoryczna-TU WPIS DANE'!F263</f>
        <v>0</v>
      </c>
      <c r="G218" s="107">
        <f>'Merytoryczna-TU WPIS DANE'!H263</f>
        <v>1</v>
      </c>
      <c r="H218" s="107">
        <f>'Merytoryczna-TU WPIS DANE'!I263</f>
        <v>0</v>
      </c>
      <c r="I218" s="108">
        <f>IF('Merytoryczna-TU WPIS DANE'!Q263="tak",'Merytoryczna-TU WPIS DANE'!AJ263,'Merytoryczna-TU WPIS DANE'!R263)</f>
        <v>0</v>
      </c>
      <c r="J218" s="211">
        <f>IF(Strategiczna!L261="tak",Strategiczna!W261,Strategiczna!M261)</f>
        <v>0</v>
      </c>
      <c r="K218" s="109">
        <f t="shared" si="14"/>
        <v>0</v>
      </c>
      <c r="L218" s="109">
        <f>'Merytoryczna-TU WPIS DANE'!O263+Strategiczna!J261</f>
        <v>95</v>
      </c>
      <c r="M218" s="101">
        <f t="shared" si="15"/>
        <v>0</v>
      </c>
    </row>
    <row r="219" spans="1:13">
      <c r="A219" s="106">
        <f>'Merytoryczna-TU WPIS DANE'!A264</f>
        <v>0</v>
      </c>
      <c r="B219" s="120">
        <f>'Merytoryczna-TU WPIS DANE'!B264</f>
        <v>0</v>
      </c>
      <c r="C219" s="120">
        <f>'Merytoryczna-TU WPIS DANE'!C264</f>
        <v>0</v>
      </c>
      <c r="D219" s="120">
        <f>'Merytoryczna-TU WPIS DANE'!D264</f>
        <v>0</v>
      </c>
      <c r="E219" s="120">
        <f>'Merytoryczna-TU WPIS DANE'!E264</f>
        <v>0</v>
      </c>
      <c r="F219" s="106">
        <f>'Merytoryczna-TU WPIS DANE'!F264</f>
        <v>0</v>
      </c>
      <c r="G219" s="107">
        <f>'Merytoryczna-TU WPIS DANE'!H264</f>
        <v>1</v>
      </c>
      <c r="H219" s="107">
        <f>'Merytoryczna-TU WPIS DANE'!I264</f>
        <v>0</v>
      </c>
      <c r="I219" s="108">
        <f>IF('Merytoryczna-TU WPIS DANE'!Q264="tak",'Merytoryczna-TU WPIS DANE'!AJ264,'Merytoryczna-TU WPIS DANE'!R264)</f>
        <v>0</v>
      </c>
      <c r="J219" s="211">
        <f>IF(Strategiczna!L262="tak",Strategiczna!W262,Strategiczna!M262)</f>
        <v>0</v>
      </c>
      <c r="K219" s="109">
        <f t="shared" si="14"/>
        <v>0</v>
      </c>
      <c r="L219" s="109">
        <f>'Merytoryczna-TU WPIS DANE'!O264+Strategiczna!J262</f>
        <v>95</v>
      </c>
      <c r="M219" s="101">
        <f t="shared" si="15"/>
        <v>0</v>
      </c>
    </row>
    <row r="220" spans="1:13">
      <c r="A220" s="106">
        <f>'Merytoryczna-TU WPIS DANE'!A265</f>
        <v>0</v>
      </c>
      <c r="B220" s="120">
        <f>'Merytoryczna-TU WPIS DANE'!B265</f>
        <v>0</v>
      </c>
      <c r="C220" s="120">
        <f>'Merytoryczna-TU WPIS DANE'!C265</f>
        <v>0</v>
      </c>
      <c r="D220" s="120">
        <f>'Merytoryczna-TU WPIS DANE'!D265</f>
        <v>0</v>
      </c>
      <c r="E220" s="120">
        <f>'Merytoryczna-TU WPIS DANE'!E265</f>
        <v>0</v>
      </c>
      <c r="F220" s="106">
        <f>'Merytoryczna-TU WPIS DANE'!F265</f>
        <v>0</v>
      </c>
      <c r="G220" s="107">
        <f>'Merytoryczna-TU WPIS DANE'!H265</f>
        <v>1</v>
      </c>
      <c r="H220" s="107">
        <f>'Merytoryczna-TU WPIS DANE'!I265</f>
        <v>0</v>
      </c>
      <c r="I220" s="108">
        <f>IF('Merytoryczna-TU WPIS DANE'!Q265="tak",'Merytoryczna-TU WPIS DANE'!AJ265,'Merytoryczna-TU WPIS DANE'!R265)</f>
        <v>0</v>
      </c>
      <c r="J220" s="211">
        <f>IF(Strategiczna!L263="tak",Strategiczna!W263,Strategiczna!M263)</f>
        <v>0</v>
      </c>
      <c r="K220" s="109">
        <f t="shared" si="14"/>
        <v>0</v>
      </c>
      <c r="L220" s="109">
        <f>'Merytoryczna-TU WPIS DANE'!O265+Strategiczna!J263</f>
        <v>95</v>
      </c>
      <c r="M220" s="101">
        <f t="shared" si="15"/>
        <v>0</v>
      </c>
    </row>
    <row r="221" spans="1:13">
      <c r="A221" s="106">
        <f>'Merytoryczna-TU WPIS DANE'!A266</f>
        <v>0</v>
      </c>
      <c r="B221" s="120">
        <f>'Merytoryczna-TU WPIS DANE'!B266</f>
        <v>0</v>
      </c>
      <c r="C221" s="120">
        <f>'Merytoryczna-TU WPIS DANE'!C266</f>
        <v>0</v>
      </c>
      <c r="D221" s="120">
        <f>'Merytoryczna-TU WPIS DANE'!D266</f>
        <v>0</v>
      </c>
      <c r="E221" s="120">
        <f>'Merytoryczna-TU WPIS DANE'!E266</f>
        <v>0</v>
      </c>
      <c r="F221" s="106">
        <f>'Merytoryczna-TU WPIS DANE'!F266</f>
        <v>0</v>
      </c>
      <c r="G221" s="107">
        <f>'Merytoryczna-TU WPIS DANE'!H266</f>
        <v>1</v>
      </c>
      <c r="H221" s="107">
        <f>'Merytoryczna-TU WPIS DANE'!I266</f>
        <v>0</v>
      </c>
      <c r="I221" s="108">
        <f>IF('Merytoryczna-TU WPIS DANE'!Q266="tak",'Merytoryczna-TU WPIS DANE'!AJ266,'Merytoryczna-TU WPIS DANE'!R266)</f>
        <v>0</v>
      </c>
      <c r="J221" s="211">
        <f>IF(Strategiczna!L264="tak",Strategiczna!W264,Strategiczna!M264)</f>
        <v>0</v>
      </c>
      <c r="K221" s="109">
        <f t="shared" si="14"/>
        <v>0</v>
      </c>
      <c r="L221" s="109">
        <f>'Merytoryczna-TU WPIS DANE'!O266+Strategiczna!J264</f>
        <v>95</v>
      </c>
      <c r="M221" s="101">
        <f t="shared" si="15"/>
        <v>0</v>
      </c>
    </row>
    <row r="222" spans="1:13">
      <c r="A222" s="106">
        <f>'Merytoryczna-TU WPIS DANE'!A267</f>
        <v>0</v>
      </c>
      <c r="B222" s="120">
        <f>'Merytoryczna-TU WPIS DANE'!B267</f>
        <v>0</v>
      </c>
      <c r="C222" s="120">
        <f>'Merytoryczna-TU WPIS DANE'!C267</f>
        <v>0</v>
      </c>
      <c r="D222" s="120">
        <f>'Merytoryczna-TU WPIS DANE'!D267</f>
        <v>0</v>
      </c>
      <c r="E222" s="120">
        <f>'Merytoryczna-TU WPIS DANE'!E267</f>
        <v>0</v>
      </c>
      <c r="F222" s="106">
        <f>'Merytoryczna-TU WPIS DANE'!F267</f>
        <v>0</v>
      </c>
      <c r="G222" s="107">
        <f>'Merytoryczna-TU WPIS DANE'!H267</f>
        <v>1</v>
      </c>
      <c r="H222" s="107">
        <f>'Merytoryczna-TU WPIS DANE'!I267</f>
        <v>0</v>
      </c>
      <c r="I222" s="108">
        <f>IF('Merytoryczna-TU WPIS DANE'!Q267="tak",'Merytoryczna-TU WPIS DANE'!AJ267,'Merytoryczna-TU WPIS DANE'!R267)</f>
        <v>0</v>
      </c>
      <c r="J222" s="211">
        <f>IF(Strategiczna!L265="tak",Strategiczna!W265,Strategiczna!M265)</f>
        <v>0</v>
      </c>
      <c r="K222" s="109">
        <f t="shared" si="14"/>
        <v>0</v>
      </c>
      <c r="L222" s="109">
        <f>'Merytoryczna-TU WPIS DANE'!O267+Strategiczna!J265</f>
        <v>95</v>
      </c>
      <c r="M222" s="101">
        <f t="shared" si="15"/>
        <v>0</v>
      </c>
    </row>
    <row r="223" spans="1:13">
      <c r="A223" s="106">
        <f>'Merytoryczna-TU WPIS DANE'!A268</f>
        <v>0</v>
      </c>
      <c r="B223" s="120">
        <f>'Merytoryczna-TU WPIS DANE'!B268</f>
        <v>0</v>
      </c>
      <c r="C223" s="120">
        <f>'Merytoryczna-TU WPIS DANE'!C268</f>
        <v>0</v>
      </c>
      <c r="D223" s="120">
        <f>'Merytoryczna-TU WPIS DANE'!D268</f>
        <v>0</v>
      </c>
      <c r="E223" s="120">
        <f>'Merytoryczna-TU WPIS DANE'!E268</f>
        <v>0</v>
      </c>
      <c r="F223" s="106">
        <f>'Merytoryczna-TU WPIS DANE'!F268</f>
        <v>0</v>
      </c>
      <c r="G223" s="107">
        <f>'Merytoryczna-TU WPIS DANE'!H268</f>
        <v>1</v>
      </c>
      <c r="H223" s="107">
        <f>'Merytoryczna-TU WPIS DANE'!I268</f>
        <v>0</v>
      </c>
      <c r="I223" s="108">
        <f>IF('Merytoryczna-TU WPIS DANE'!Q268="tak",'Merytoryczna-TU WPIS DANE'!AJ268,'Merytoryczna-TU WPIS DANE'!R268)</f>
        <v>0</v>
      </c>
      <c r="J223" s="211">
        <f>IF(Strategiczna!L266="tak",Strategiczna!W266,Strategiczna!M266)</f>
        <v>0</v>
      </c>
      <c r="K223" s="109">
        <f t="shared" si="14"/>
        <v>0</v>
      </c>
      <c r="L223" s="109">
        <f>'Merytoryczna-TU WPIS DANE'!O268+Strategiczna!J266</f>
        <v>95</v>
      </c>
      <c r="M223" s="101">
        <f t="shared" si="15"/>
        <v>0</v>
      </c>
    </row>
    <row r="224" spans="1:13">
      <c r="A224" s="106">
        <f>'Merytoryczna-TU WPIS DANE'!A269</f>
        <v>0</v>
      </c>
      <c r="B224" s="120">
        <f>'Merytoryczna-TU WPIS DANE'!B269</f>
        <v>0</v>
      </c>
      <c r="C224" s="120">
        <f>'Merytoryczna-TU WPIS DANE'!C269</f>
        <v>0</v>
      </c>
      <c r="D224" s="120">
        <f>'Merytoryczna-TU WPIS DANE'!D269</f>
        <v>0</v>
      </c>
      <c r="E224" s="120">
        <f>'Merytoryczna-TU WPIS DANE'!E269</f>
        <v>0</v>
      </c>
      <c r="F224" s="106">
        <f>'Merytoryczna-TU WPIS DANE'!F269</f>
        <v>0</v>
      </c>
      <c r="G224" s="107">
        <f>'Merytoryczna-TU WPIS DANE'!H269</f>
        <v>1</v>
      </c>
      <c r="H224" s="107">
        <f>'Merytoryczna-TU WPIS DANE'!I269</f>
        <v>0</v>
      </c>
      <c r="I224" s="108">
        <f>IF('Merytoryczna-TU WPIS DANE'!Q269="tak",'Merytoryczna-TU WPIS DANE'!AJ269,'Merytoryczna-TU WPIS DANE'!R269)</f>
        <v>0</v>
      </c>
      <c r="J224" s="211">
        <f>IF(Strategiczna!L267="tak",Strategiczna!W267,Strategiczna!M267)</f>
        <v>0</v>
      </c>
      <c r="K224" s="109">
        <f t="shared" si="14"/>
        <v>0</v>
      </c>
      <c r="L224" s="109">
        <f>'Merytoryczna-TU WPIS DANE'!O269+Strategiczna!J267</f>
        <v>95</v>
      </c>
      <c r="M224" s="101">
        <f t="shared" si="15"/>
        <v>0</v>
      </c>
    </row>
    <row r="225" spans="1:13">
      <c r="A225" s="106">
        <f>'Merytoryczna-TU WPIS DANE'!A270</f>
        <v>0</v>
      </c>
      <c r="B225" s="120">
        <f>'Merytoryczna-TU WPIS DANE'!B270</f>
        <v>0</v>
      </c>
      <c r="C225" s="120">
        <f>'Merytoryczna-TU WPIS DANE'!C270</f>
        <v>0</v>
      </c>
      <c r="D225" s="120">
        <f>'Merytoryczna-TU WPIS DANE'!D270</f>
        <v>0</v>
      </c>
      <c r="E225" s="120">
        <f>'Merytoryczna-TU WPIS DANE'!E270</f>
        <v>0</v>
      </c>
      <c r="F225" s="106">
        <f>'Merytoryczna-TU WPIS DANE'!F270</f>
        <v>0</v>
      </c>
      <c r="G225" s="107">
        <f>'Merytoryczna-TU WPIS DANE'!H270</f>
        <v>1</v>
      </c>
      <c r="H225" s="107">
        <f>'Merytoryczna-TU WPIS DANE'!I270</f>
        <v>0</v>
      </c>
      <c r="I225" s="108">
        <f>IF('Merytoryczna-TU WPIS DANE'!Q270="tak",'Merytoryczna-TU WPIS DANE'!AJ270,'Merytoryczna-TU WPIS DANE'!R270)</f>
        <v>0</v>
      </c>
      <c r="J225" s="211">
        <f>IF(Strategiczna!L268="tak",Strategiczna!W268,Strategiczna!M268)</f>
        <v>0</v>
      </c>
      <c r="K225" s="109">
        <f t="shared" si="14"/>
        <v>0</v>
      </c>
      <c r="L225" s="109">
        <f>'Merytoryczna-TU WPIS DANE'!O270+Strategiczna!J268</f>
        <v>95</v>
      </c>
      <c r="M225" s="101">
        <f t="shared" si="15"/>
        <v>0</v>
      </c>
    </row>
    <row r="226" spans="1:13">
      <c r="A226" s="106">
        <f>'Merytoryczna-TU WPIS DANE'!A271</f>
        <v>0</v>
      </c>
      <c r="B226" s="120">
        <f>'Merytoryczna-TU WPIS DANE'!B271</f>
        <v>0</v>
      </c>
      <c r="C226" s="120">
        <f>'Merytoryczna-TU WPIS DANE'!C271</f>
        <v>0</v>
      </c>
      <c r="D226" s="120">
        <f>'Merytoryczna-TU WPIS DANE'!D271</f>
        <v>0</v>
      </c>
      <c r="E226" s="120">
        <f>'Merytoryczna-TU WPIS DANE'!E271</f>
        <v>0</v>
      </c>
      <c r="F226" s="106">
        <f>'Merytoryczna-TU WPIS DANE'!F271</f>
        <v>0</v>
      </c>
      <c r="G226" s="107">
        <f>'Merytoryczna-TU WPIS DANE'!H271</f>
        <v>1</v>
      </c>
      <c r="H226" s="107">
        <f>'Merytoryczna-TU WPIS DANE'!I271</f>
        <v>0</v>
      </c>
      <c r="I226" s="108">
        <f>IF('Merytoryczna-TU WPIS DANE'!Q271="tak",'Merytoryczna-TU WPIS DANE'!AJ271,'Merytoryczna-TU WPIS DANE'!R271)</f>
        <v>0</v>
      </c>
      <c r="J226" s="211">
        <f>IF(Strategiczna!L269="tak",Strategiczna!W269,Strategiczna!M269)</f>
        <v>0</v>
      </c>
      <c r="K226" s="109">
        <f t="shared" si="14"/>
        <v>0</v>
      </c>
      <c r="L226" s="109">
        <f>'Merytoryczna-TU WPIS DANE'!O271+Strategiczna!J269</f>
        <v>95</v>
      </c>
      <c r="M226" s="101">
        <f t="shared" si="15"/>
        <v>0</v>
      </c>
    </row>
    <row r="227" spans="1:13">
      <c r="A227" s="106">
        <f>'Merytoryczna-TU WPIS DANE'!A272</f>
        <v>0</v>
      </c>
      <c r="B227" s="120">
        <f>'Merytoryczna-TU WPIS DANE'!B272</f>
        <v>0</v>
      </c>
      <c r="C227" s="120">
        <f>'Merytoryczna-TU WPIS DANE'!C272</f>
        <v>0</v>
      </c>
      <c r="D227" s="120">
        <f>'Merytoryczna-TU WPIS DANE'!D272</f>
        <v>0</v>
      </c>
      <c r="E227" s="120">
        <f>'Merytoryczna-TU WPIS DANE'!E272</f>
        <v>0</v>
      </c>
      <c r="F227" s="106">
        <f>'Merytoryczna-TU WPIS DANE'!F272</f>
        <v>0</v>
      </c>
      <c r="G227" s="107">
        <f>'Merytoryczna-TU WPIS DANE'!H272</f>
        <v>1</v>
      </c>
      <c r="H227" s="107">
        <f>'Merytoryczna-TU WPIS DANE'!I272</f>
        <v>0</v>
      </c>
      <c r="I227" s="108">
        <f>IF('Merytoryczna-TU WPIS DANE'!Q272="tak",'Merytoryczna-TU WPIS DANE'!AJ272,'Merytoryczna-TU WPIS DANE'!R272)</f>
        <v>0</v>
      </c>
      <c r="J227" s="211">
        <f>IF(Strategiczna!L270="tak",Strategiczna!W270,Strategiczna!M270)</f>
        <v>0</v>
      </c>
      <c r="K227" s="109">
        <f t="shared" si="14"/>
        <v>0</v>
      </c>
      <c r="L227" s="109">
        <f>'Merytoryczna-TU WPIS DANE'!O272+Strategiczna!J270</f>
        <v>95</v>
      </c>
      <c r="M227" s="101">
        <f t="shared" si="15"/>
        <v>0</v>
      </c>
    </row>
    <row r="228" spans="1:13">
      <c r="A228" s="106">
        <f>'Merytoryczna-TU WPIS DANE'!A273</f>
        <v>0</v>
      </c>
      <c r="B228" s="120">
        <f>'Merytoryczna-TU WPIS DANE'!B273</f>
        <v>0</v>
      </c>
      <c r="C228" s="120">
        <f>'Merytoryczna-TU WPIS DANE'!C273</f>
        <v>0</v>
      </c>
      <c r="D228" s="120">
        <f>'Merytoryczna-TU WPIS DANE'!D273</f>
        <v>0</v>
      </c>
      <c r="E228" s="120">
        <f>'Merytoryczna-TU WPIS DANE'!E273</f>
        <v>0</v>
      </c>
      <c r="F228" s="106">
        <f>'Merytoryczna-TU WPIS DANE'!F273</f>
        <v>0</v>
      </c>
      <c r="G228" s="107">
        <f>'Merytoryczna-TU WPIS DANE'!H273</f>
        <v>1</v>
      </c>
      <c r="H228" s="107">
        <f>'Merytoryczna-TU WPIS DANE'!I273</f>
        <v>0</v>
      </c>
      <c r="I228" s="108">
        <f>IF('Merytoryczna-TU WPIS DANE'!Q273="tak",'Merytoryczna-TU WPIS DANE'!AJ273,'Merytoryczna-TU WPIS DANE'!R273)</f>
        <v>0</v>
      </c>
      <c r="J228" s="211">
        <f>IF(Strategiczna!L271="tak",Strategiczna!W271,Strategiczna!M271)</f>
        <v>0</v>
      </c>
      <c r="K228" s="109">
        <f t="shared" si="14"/>
        <v>0</v>
      </c>
      <c r="L228" s="109">
        <f>'Merytoryczna-TU WPIS DANE'!O273+Strategiczna!J271</f>
        <v>95</v>
      </c>
      <c r="M228" s="101">
        <f t="shared" si="15"/>
        <v>0</v>
      </c>
    </row>
    <row r="229" spans="1:13">
      <c r="A229" s="106">
        <f>'Merytoryczna-TU WPIS DANE'!A274</f>
        <v>0</v>
      </c>
      <c r="B229" s="120">
        <f>'Merytoryczna-TU WPIS DANE'!B274</f>
        <v>0</v>
      </c>
      <c r="C229" s="120">
        <f>'Merytoryczna-TU WPIS DANE'!C274</f>
        <v>0</v>
      </c>
      <c r="D229" s="120">
        <f>'Merytoryczna-TU WPIS DANE'!D274</f>
        <v>0</v>
      </c>
      <c r="E229" s="120">
        <f>'Merytoryczna-TU WPIS DANE'!E274</f>
        <v>0</v>
      </c>
      <c r="F229" s="106">
        <f>'Merytoryczna-TU WPIS DANE'!F274</f>
        <v>0</v>
      </c>
      <c r="G229" s="107">
        <f>'Merytoryczna-TU WPIS DANE'!H274</f>
        <v>1</v>
      </c>
      <c r="H229" s="107">
        <f>'Merytoryczna-TU WPIS DANE'!I274</f>
        <v>0</v>
      </c>
      <c r="I229" s="108">
        <f>IF('Merytoryczna-TU WPIS DANE'!Q274="tak",'Merytoryczna-TU WPIS DANE'!AJ274,'Merytoryczna-TU WPIS DANE'!R274)</f>
        <v>0</v>
      </c>
      <c r="J229" s="211">
        <f>IF(Strategiczna!L272="tak",Strategiczna!W272,Strategiczna!M272)</f>
        <v>0</v>
      </c>
      <c r="K229" s="109">
        <f t="shared" si="14"/>
        <v>0</v>
      </c>
      <c r="L229" s="109">
        <f>'Merytoryczna-TU WPIS DANE'!O274+Strategiczna!J272</f>
        <v>95</v>
      </c>
      <c r="M229" s="101">
        <f t="shared" si="15"/>
        <v>0</v>
      </c>
    </row>
    <row r="230" spans="1:13">
      <c r="A230" s="106">
        <f>'Merytoryczna-TU WPIS DANE'!A275</f>
        <v>0</v>
      </c>
      <c r="B230" s="120">
        <f>'Merytoryczna-TU WPIS DANE'!B275</f>
        <v>0</v>
      </c>
      <c r="C230" s="120">
        <f>'Merytoryczna-TU WPIS DANE'!C275</f>
        <v>0</v>
      </c>
      <c r="D230" s="120">
        <f>'Merytoryczna-TU WPIS DANE'!D275</f>
        <v>0</v>
      </c>
      <c r="E230" s="120">
        <f>'Merytoryczna-TU WPIS DANE'!E275</f>
        <v>0</v>
      </c>
      <c r="F230" s="106">
        <f>'Merytoryczna-TU WPIS DANE'!F275</f>
        <v>0</v>
      </c>
      <c r="G230" s="107">
        <f>'Merytoryczna-TU WPIS DANE'!H275</f>
        <v>1</v>
      </c>
      <c r="H230" s="107">
        <f>'Merytoryczna-TU WPIS DANE'!I275</f>
        <v>0</v>
      </c>
      <c r="I230" s="108">
        <f>IF('Merytoryczna-TU WPIS DANE'!Q275="tak",'Merytoryczna-TU WPIS DANE'!AJ275,'Merytoryczna-TU WPIS DANE'!R275)</f>
        <v>0</v>
      </c>
      <c r="J230" s="211">
        <f>IF(Strategiczna!L273="tak",Strategiczna!W273,Strategiczna!M273)</f>
        <v>0</v>
      </c>
      <c r="K230" s="109">
        <f t="shared" si="14"/>
        <v>0</v>
      </c>
      <c r="L230" s="109">
        <f>'Merytoryczna-TU WPIS DANE'!O275+Strategiczna!J273</f>
        <v>95</v>
      </c>
      <c r="M230" s="101">
        <f t="shared" si="15"/>
        <v>0</v>
      </c>
    </row>
    <row r="231" spans="1:13">
      <c r="A231" s="106">
        <f>'Merytoryczna-TU WPIS DANE'!A276</f>
        <v>0</v>
      </c>
      <c r="B231" s="120">
        <f>'Merytoryczna-TU WPIS DANE'!B276</f>
        <v>0</v>
      </c>
      <c r="C231" s="120">
        <f>'Merytoryczna-TU WPIS DANE'!C276</f>
        <v>0</v>
      </c>
      <c r="D231" s="120">
        <f>'Merytoryczna-TU WPIS DANE'!D276</f>
        <v>0</v>
      </c>
      <c r="E231" s="120">
        <f>'Merytoryczna-TU WPIS DANE'!E276</f>
        <v>0</v>
      </c>
      <c r="F231" s="106">
        <f>'Merytoryczna-TU WPIS DANE'!F276</f>
        <v>0</v>
      </c>
      <c r="G231" s="107">
        <f>'Merytoryczna-TU WPIS DANE'!H276</f>
        <v>1</v>
      </c>
      <c r="H231" s="107">
        <f>'Merytoryczna-TU WPIS DANE'!I276</f>
        <v>0</v>
      </c>
      <c r="I231" s="108">
        <f>IF('Merytoryczna-TU WPIS DANE'!Q276="tak",'Merytoryczna-TU WPIS DANE'!AJ276,'Merytoryczna-TU WPIS DANE'!R276)</f>
        <v>0</v>
      </c>
      <c r="J231" s="211">
        <f>IF(Strategiczna!L274="tak",Strategiczna!W274,Strategiczna!M274)</f>
        <v>0</v>
      </c>
      <c r="K231" s="109">
        <f t="shared" si="14"/>
        <v>0</v>
      </c>
      <c r="L231" s="109">
        <f>'Merytoryczna-TU WPIS DANE'!O276+Strategiczna!J274</f>
        <v>95</v>
      </c>
      <c r="M231" s="101">
        <f t="shared" si="15"/>
        <v>0</v>
      </c>
    </row>
    <row r="232" spans="1:13">
      <c r="A232" s="106">
        <f>'Merytoryczna-TU WPIS DANE'!A277</f>
        <v>0</v>
      </c>
      <c r="B232" s="120">
        <f>'Merytoryczna-TU WPIS DANE'!B277</f>
        <v>0</v>
      </c>
      <c r="C232" s="120">
        <f>'Merytoryczna-TU WPIS DANE'!C277</f>
        <v>0</v>
      </c>
      <c r="D232" s="120">
        <f>'Merytoryczna-TU WPIS DANE'!D277</f>
        <v>0</v>
      </c>
      <c r="E232" s="120">
        <f>'Merytoryczna-TU WPIS DANE'!E277</f>
        <v>0</v>
      </c>
      <c r="F232" s="106">
        <f>'Merytoryczna-TU WPIS DANE'!F277</f>
        <v>0</v>
      </c>
      <c r="G232" s="107">
        <f>'Merytoryczna-TU WPIS DANE'!H277</f>
        <v>1</v>
      </c>
      <c r="H232" s="107">
        <f>'Merytoryczna-TU WPIS DANE'!I277</f>
        <v>0</v>
      </c>
      <c r="I232" s="108">
        <f>IF('Merytoryczna-TU WPIS DANE'!Q277="tak",'Merytoryczna-TU WPIS DANE'!AJ277,'Merytoryczna-TU WPIS DANE'!R277)</f>
        <v>0</v>
      </c>
      <c r="J232" s="211">
        <f>IF(Strategiczna!L275="tak",Strategiczna!W275,Strategiczna!M275)</f>
        <v>0</v>
      </c>
      <c r="K232" s="109">
        <f t="shared" si="14"/>
        <v>0</v>
      </c>
      <c r="L232" s="109">
        <f>'Merytoryczna-TU WPIS DANE'!O277+Strategiczna!J275</f>
        <v>95</v>
      </c>
      <c r="M232" s="101">
        <f t="shared" si="15"/>
        <v>0</v>
      </c>
    </row>
    <row r="233" spans="1:13">
      <c r="A233" s="106">
        <f>'Merytoryczna-TU WPIS DANE'!A278</f>
        <v>0</v>
      </c>
      <c r="B233" s="120">
        <f>'Merytoryczna-TU WPIS DANE'!B278</f>
        <v>0</v>
      </c>
      <c r="C233" s="120">
        <f>'Merytoryczna-TU WPIS DANE'!C278</f>
        <v>0</v>
      </c>
      <c r="D233" s="120">
        <f>'Merytoryczna-TU WPIS DANE'!D278</f>
        <v>0</v>
      </c>
      <c r="E233" s="120">
        <f>'Merytoryczna-TU WPIS DANE'!E278</f>
        <v>0</v>
      </c>
      <c r="F233" s="106">
        <f>'Merytoryczna-TU WPIS DANE'!F278</f>
        <v>0</v>
      </c>
      <c r="G233" s="107">
        <f>'Merytoryczna-TU WPIS DANE'!H278</f>
        <v>1</v>
      </c>
      <c r="H233" s="107">
        <f>'Merytoryczna-TU WPIS DANE'!I278</f>
        <v>0</v>
      </c>
      <c r="I233" s="108">
        <f>IF('Merytoryczna-TU WPIS DANE'!Q278="tak",'Merytoryczna-TU WPIS DANE'!AJ278,'Merytoryczna-TU WPIS DANE'!R278)</f>
        <v>0</v>
      </c>
      <c r="J233" s="211">
        <f>IF(Strategiczna!L276="tak",Strategiczna!W276,Strategiczna!M276)</f>
        <v>0</v>
      </c>
      <c r="K233" s="109">
        <f t="shared" si="14"/>
        <v>0</v>
      </c>
      <c r="L233" s="109">
        <f>'Merytoryczna-TU WPIS DANE'!O278+Strategiczna!J276</f>
        <v>95</v>
      </c>
      <c r="M233" s="101">
        <f t="shared" si="15"/>
        <v>0</v>
      </c>
    </row>
    <row r="234" spans="1:13">
      <c r="A234" s="106">
        <f>'Merytoryczna-TU WPIS DANE'!A279</f>
        <v>0</v>
      </c>
      <c r="B234" s="120">
        <f>'Merytoryczna-TU WPIS DANE'!B279</f>
        <v>0</v>
      </c>
      <c r="C234" s="120">
        <f>'Merytoryczna-TU WPIS DANE'!C279</f>
        <v>0</v>
      </c>
      <c r="D234" s="120">
        <f>'Merytoryczna-TU WPIS DANE'!D279</f>
        <v>0</v>
      </c>
      <c r="E234" s="120">
        <f>'Merytoryczna-TU WPIS DANE'!E279</f>
        <v>0</v>
      </c>
      <c r="F234" s="106">
        <f>'Merytoryczna-TU WPIS DANE'!F279</f>
        <v>0</v>
      </c>
      <c r="G234" s="107">
        <f>'Merytoryczna-TU WPIS DANE'!H279</f>
        <v>1</v>
      </c>
      <c r="H234" s="107">
        <f>'Merytoryczna-TU WPIS DANE'!I279</f>
        <v>0</v>
      </c>
      <c r="I234" s="108">
        <f>IF('Merytoryczna-TU WPIS DANE'!Q279="tak",'Merytoryczna-TU WPIS DANE'!AJ279,'Merytoryczna-TU WPIS DANE'!R279)</f>
        <v>0</v>
      </c>
      <c r="J234" s="211">
        <f>IF(Strategiczna!L277="tak",Strategiczna!W277,Strategiczna!M277)</f>
        <v>0</v>
      </c>
      <c r="K234" s="109">
        <f t="shared" si="14"/>
        <v>0</v>
      </c>
      <c r="L234" s="109">
        <f>'Merytoryczna-TU WPIS DANE'!O279+Strategiczna!J277</f>
        <v>95</v>
      </c>
      <c r="M234" s="101">
        <f t="shared" si="15"/>
        <v>0</v>
      </c>
    </row>
    <row r="235" spans="1:13">
      <c r="A235" s="106">
        <f>'Merytoryczna-TU WPIS DANE'!A280</f>
        <v>0</v>
      </c>
      <c r="B235" s="120">
        <f>'Merytoryczna-TU WPIS DANE'!B280</f>
        <v>0</v>
      </c>
      <c r="C235" s="120">
        <f>'Merytoryczna-TU WPIS DANE'!C280</f>
        <v>0</v>
      </c>
      <c r="D235" s="120">
        <f>'Merytoryczna-TU WPIS DANE'!D280</f>
        <v>0</v>
      </c>
      <c r="E235" s="120">
        <f>'Merytoryczna-TU WPIS DANE'!E280</f>
        <v>0</v>
      </c>
      <c r="F235" s="106">
        <f>'Merytoryczna-TU WPIS DANE'!F280</f>
        <v>0</v>
      </c>
      <c r="G235" s="107">
        <f>'Merytoryczna-TU WPIS DANE'!H280</f>
        <v>1</v>
      </c>
      <c r="H235" s="107">
        <f>'Merytoryczna-TU WPIS DANE'!I280</f>
        <v>0</v>
      </c>
      <c r="I235" s="108">
        <f>IF('Merytoryczna-TU WPIS DANE'!Q280="tak",'Merytoryczna-TU WPIS DANE'!AJ280,'Merytoryczna-TU WPIS DANE'!R280)</f>
        <v>0</v>
      </c>
      <c r="J235" s="211">
        <f>IF(Strategiczna!L278="tak",Strategiczna!W278,Strategiczna!M278)</f>
        <v>0</v>
      </c>
      <c r="K235" s="109">
        <f t="shared" si="14"/>
        <v>0</v>
      </c>
      <c r="L235" s="109">
        <f>'Merytoryczna-TU WPIS DANE'!O280+Strategiczna!J278</f>
        <v>95</v>
      </c>
      <c r="M235" s="101">
        <f t="shared" si="15"/>
        <v>0</v>
      </c>
    </row>
    <row r="236" spans="1:13">
      <c r="A236" s="106">
        <f>'Merytoryczna-TU WPIS DANE'!A281</f>
        <v>0</v>
      </c>
      <c r="B236" s="120">
        <f>'Merytoryczna-TU WPIS DANE'!B281</f>
        <v>0</v>
      </c>
      <c r="C236" s="120">
        <f>'Merytoryczna-TU WPIS DANE'!C281</f>
        <v>0</v>
      </c>
      <c r="D236" s="120">
        <f>'Merytoryczna-TU WPIS DANE'!D281</f>
        <v>0</v>
      </c>
      <c r="E236" s="120">
        <f>'Merytoryczna-TU WPIS DANE'!E281</f>
        <v>0</v>
      </c>
      <c r="F236" s="106">
        <f>'Merytoryczna-TU WPIS DANE'!F281</f>
        <v>0</v>
      </c>
      <c r="G236" s="107">
        <f>'Merytoryczna-TU WPIS DANE'!H281</f>
        <v>1</v>
      </c>
      <c r="H236" s="107">
        <f>'Merytoryczna-TU WPIS DANE'!I281</f>
        <v>0</v>
      </c>
      <c r="I236" s="108">
        <f>IF('Merytoryczna-TU WPIS DANE'!Q281="tak",'Merytoryczna-TU WPIS DANE'!AJ281,'Merytoryczna-TU WPIS DANE'!R281)</f>
        <v>0</v>
      </c>
      <c r="J236" s="211">
        <f>IF(Strategiczna!L279="tak",Strategiczna!W279,Strategiczna!M279)</f>
        <v>0</v>
      </c>
      <c r="K236" s="109">
        <f t="shared" si="14"/>
        <v>0</v>
      </c>
      <c r="L236" s="109">
        <f>'Merytoryczna-TU WPIS DANE'!O281+Strategiczna!J279</f>
        <v>95</v>
      </c>
      <c r="M236" s="101">
        <f t="shared" si="15"/>
        <v>0</v>
      </c>
    </row>
    <row r="237" spans="1:13">
      <c r="A237" s="106">
        <f>'Merytoryczna-TU WPIS DANE'!A282</f>
        <v>0</v>
      </c>
      <c r="B237" s="120">
        <f>'Merytoryczna-TU WPIS DANE'!B282</f>
        <v>0</v>
      </c>
      <c r="C237" s="120">
        <f>'Merytoryczna-TU WPIS DANE'!C282</f>
        <v>0</v>
      </c>
      <c r="D237" s="120">
        <f>'Merytoryczna-TU WPIS DANE'!D282</f>
        <v>0</v>
      </c>
      <c r="E237" s="120">
        <f>'Merytoryczna-TU WPIS DANE'!E282</f>
        <v>0</v>
      </c>
      <c r="F237" s="106">
        <f>'Merytoryczna-TU WPIS DANE'!F282</f>
        <v>0</v>
      </c>
      <c r="G237" s="107">
        <f>'Merytoryczna-TU WPIS DANE'!H282</f>
        <v>1</v>
      </c>
      <c r="H237" s="107">
        <f>'Merytoryczna-TU WPIS DANE'!I282</f>
        <v>0</v>
      </c>
      <c r="I237" s="108">
        <f>IF('Merytoryczna-TU WPIS DANE'!Q282="tak",'Merytoryczna-TU WPIS DANE'!AJ282,'Merytoryczna-TU WPIS DANE'!R282)</f>
        <v>0</v>
      </c>
      <c r="J237" s="211">
        <f>IF(Strategiczna!L280="tak",Strategiczna!W280,Strategiczna!M280)</f>
        <v>0</v>
      </c>
      <c r="K237" s="109">
        <f t="shared" si="14"/>
        <v>0</v>
      </c>
      <c r="L237" s="109">
        <f>'Merytoryczna-TU WPIS DANE'!O282+Strategiczna!J280</f>
        <v>95</v>
      </c>
      <c r="M237" s="101">
        <f t="shared" si="15"/>
        <v>0</v>
      </c>
    </row>
    <row r="238" spans="1:13">
      <c r="A238" s="106">
        <f>'Merytoryczna-TU WPIS DANE'!A283</f>
        <v>0</v>
      </c>
      <c r="B238" s="120">
        <f>'Merytoryczna-TU WPIS DANE'!B283</f>
        <v>0</v>
      </c>
      <c r="C238" s="120">
        <f>'Merytoryczna-TU WPIS DANE'!C283</f>
        <v>0</v>
      </c>
      <c r="D238" s="120">
        <f>'Merytoryczna-TU WPIS DANE'!D283</f>
        <v>0</v>
      </c>
      <c r="E238" s="120">
        <f>'Merytoryczna-TU WPIS DANE'!E283</f>
        <v>0</v>
      </c>
      <c r="F238" s="106">
        <f>'Merytoryczna-TU WPIS DANE'!F283</f>
        <v>0</v>
      </c>
      <c r="G238" s="107">
        <f>'Merytoryczna-TU WPIS DANE'!H283</f>
        <v>1</v>
      </c>
      <c r="H238" s="107">
        <f>'Merytoryczna-TU WPIS DANE'!I283</f>
        <v>0</v>
      </c>
      <c r="I238" s="108">
        <f>IF('Merytoryczna-TU WPIS DANE'!Q283="tak",'Merytoryczna-TU WPIS DANE'!AJ283,'Merytoryczna-TU WPIS DANE'!R283)</f>
        <v>0</v>
      </c>
      <c r="J238" s="211">
        <f>IF(Strategiczna!L281="tak",Strategiczna!W281,Strategiczna!M281)</f>
        <v>0</v>
      </c>
      <c r="K238" s="109">
        <f t="shared" si="14"/>
        <v>0</v>
      </c>
      <c r="L238" s="109">
        <f>'Merytoryczna-TU WPIS DANE'!O283+Strategiczna!J281</f>
        <v>95</v>
      </c>
      <c r="M238" s="101">
        <f t="shared" si="15"/>
        <v>0</v>
      </c>
    </row>
    <row r="239" spans="1:13">
      <c r="A239" s="106">
        <f>'Merytoryczna-TU WPIS DANE'!A284</f>
        <v>0</v>
      </c>
      <c r="B239" s="120">
        <f>'Merytoryczna-TU WPIS DANE'!B284</f>
        <v>0</v>
      </c>
      <c r="C239" s="120">
        <f>'Merytoryczna-TU WPIS DANE'!C284</f>
        <v>0</v>
      </c>
      <c r="D239" s="120">
        <f>'Merytoryczna-TU WPIS DANE'!D284</f>
        <v>0</v>
      </c>
      <c r="E239" s="120">
        <f>'Merytoryczna-TU WPIS DANE'!E284</f>
        <v>0</v>
      </c>
      <c r="F239" s="106">
        <f>'Merytoryczna-TU WPIS DANE'!F284</f>
        <v>0</v>
      </c>
      <c r="G239" s="107">
        <f>'Merytoryczna-TU WPIS DANE'!H284</f>
        <v>1</v>
      </c>
      <c r="H239" s="107">
        <f>'Merytoryczna-TU WPIS DANE'!I284</f>
        <v>0</v>
      </c>
      <c r="I239" s="108">
        <f>IF('Merytoryczna-TU WPIS DANE'!Q284="tak",'Merytoryczna-TU WPIS DANE'!AJ284,'Merytoryczna-TU WPIS DANE'!R284)</f>
        <v>0</v>
      </c>
      <c r="J239" s="211">
        <f>IF(Strategiczna!L282="tak",Strategiczna!W282,Strategiczna!M282)</f>
        <v>0</v>
      </c>
      <c r="K239" s="109">
        <f t="shared" si="14"/>
        <v>0</v>
      </c>
      <c r="L239" s="109">
        <f>'Merytoryczna-TU WPIS DANE'!O284+Strategiczna!J282</f>
        <v>95</v>
      </c>
      <c r="M239" s="101">
        <f t="shared" si="15"/>
        <v>0</v>
      </c>
    </row>
    <row r="240" spans="1:13">
      <c r="A240" s="106">
        <f>'Merytoryczna-TU WPIS DANE'!A285</f>
        <v>0</v>
      </c>
      <c r="B240" s="120">
        <f>'Merytoryczna-TU WPIS DANE'!B285</f>
        <v>0</v>
      </c>
      <c r="C240" s="120">
        <f>'Merytoryczna-TU WPIS DANE'!C285</f>
        <v>0</v>
      </c>
      <c r="D240" s="120">
        <f>'Merytoryczna-TU WPIS DANE'!D285</f>
        <v>0</v>
      </c>
      <c r="E240" s="120">
        <f>'Merytoryczna-TU WPIS DANE'!E285</f>
        <v>0</v>
      </c>
      <c r="F240" s="106">
        <f>'Merytoryczna-TU WPIS DANE'!F285</f>
        <v>0</v>
      </c>
      <c r="G240" s="107">
        <f>'Merytoryczna-TU WPIS DANE'!H285</f>
        <v>1</v>
      </c>
      <c r="H240" s="107">
        <f>'Merytoryczna-TU WPIS DANE'!I285</f>
        <v>0</v>
      </c>
      <c r="I240" s="108">
        <f>IF('Merytoryczna-TU WPIS DANE'!Q285="tak",'Merytoryczna-TU WPIS DANE'!AJ285,'Merytoryczna-TU WPIS DANE'!R285)</f>
        <v>0</v>
      </c>
      <c r="J240" s="211">
        <f>IF(Strategiczna!L283="tak",Strategiczna!W283,Strategiczna!M283)</f>
        <v>0</v>
      </c>
      <c r="K240" s="109">
        <f t="shared" si="14"/>
        <v>0</v>
      </c>
      <c r="L240" s="109">
        <f>'Merytoryczna-TU WPIS DANE'!O285+Strategiczna!J283</f>
        <v>95</v>
      </c>
      <c r="M240" s="101">
        <f t="shared" si="15"/>
        <v>0</v>
      </c>
    </row>
    <row r="241" spans="1:13">
      <c r="A241" s="106">
        <f>'Merytoryczna-TU WPIS DANE'!A286</f>
        <v>0</v>
      </c>
      <c r="B241" s="120">
        <f>'Merytoryczna-TU WPIS DANE'!B286</f>
        <v>0</v>
      </c>
      <c r="C241" s="120">
        <f>'Merytoryczna-TU WPIS DANE'!C286</f>
        <v>0</v>
      </c>
      <c r="D241" s="120">
        <f>'Merytoryczna-TU WPIS DANE'!D286</f>
        <v>0</v>
      </c>
      <c r="E241" s="120">
        <f>'Merytoryczna-TU WPIS DANE'!E286</f>
        <v>0</v>
      </c>
      <c r="F241" s="106">
        <f>'Merytoryczna-TU WPIS DANE'!F286</f>
        <v>0</v>
      </c>
      <c r="G241" s="107">
        <f>'Merytoryczna-TU WPIS DANE'!H286</f>
        <v>1</v>
      </c>
      <c r="H241" s="107">
        <f>'Merytoryczna-TU WPIS DANE'!I286</f>
        <v>0</v>
      </c>
      <c r="I241" s="108">
        <f>IF('Merytoryczna-TU WPIS DANE'!Q286="tak",'Merytoryczna-TU WPIS DANE'!AJ286,'Merytoryczna-TU WPIS DANE'!R286)</f>
        <v>0</v>
      </c>
      <c r="J241" s="211">
        <f>IF(Strategiczna!L284="tak",Strategiczna!W284,Strategiczna!M284)</f>
        <v>0</v>
      </c>
      <c r="K241" s="109">
        <f t="shared" si="14"/>
        <v>0</v>
      </c>
      <c r="L241" s="109">
        <f>'Merytoryczna-TU WPIS DANE'!O286+Strategiczna!J284</f>
        <v>95</v>
      </c>
      <c r="M241" s="101">
        <f t="shared" si="15"/>
        <v>0</v>
      </c>
    </row>
    <row r="242" spans="1:13">
      <c r="A242" s="106">
        <f>'Merytoryczna-TU WPIS DANE'!A287</f>
        <v>0</v>
      </c>
      <c r="B242" s="120">
        <f>'Merytoryczna-TU WPIS DANE'!B287</f>
        <v>0</v>
      </c>
      <c r="C242" s="120">
        <f>'Merytoryczna-TU WPIS DANE'!C287</f>
        <v>0</v>
      </c>
      <c r="D242" s="120">
        <f>'Merytoryczna-TU WPIS DANE'!D287</f>
        <v>0</v>
      </c>
      <c r="E242" s="120">
        <f>'Merytoryczna-TU WPIS DANE'!E287</f>
        <v>0</v>
      </c>
      <c r="F242" s="106">
        <f>'Merytoryczna-TU WPIS DANE'!F287</f>
        <v>0</v>
      </c>
      <c r="G242" s="107">
        <f>'Merytoryczna-TU WPIS DANE'!H287</f>
        <v>1</v>
      </c>
      <c r="H242" s="107">
        <f>'Merytoryczna-TU WPIS DANE'!I287</f>
        <v>0</v>
      </c>
      <c r="I242" s="108">
        <f>IF('Merytoryczna-TU WPIS DANE'!Q287="tak",'Merytoryczna-TU WPIS DANE'!AJ287,'Merytoryczna-TU WPIS DANE'!R287)</f>
        <v>0</v>
      </c>
      <c r="J242" s="211">
        <f>IF(Strategiczna!L285="tak",Strategiczna!W285,Strategiczna!M285)</f>
        <v>0</v>
      </c>
      <c r="K242" s="109">
        <f t="shared" si="14"/>
        <v>0</v>
      </c>
      <c r="L242" s="109">
        <f>'Merytoryczna-TU WPIS DANE'!O287+Strategiczna!J285</f>
        <v>95</v>
      </c>
      <c r="M242" s="101">
        <f t="shared" si="15"/>
        <v>0</v>
      </c>
    </row>
    <row r="243" spans="1:13">
      <c r="A243" s="106">
        <f>'Merytoryczna-TU WPIS DANE'!A288</f>
        <v>0</v>
      </c>
      <c r="B243" s="120">
        <f>'Merytoryczna-TU WPIS DANE'!B288</f>
        <v>0</v>
      </c>
      <c r="C243" s="120">
        <f>'Merytoryczna-TU WPIS DANE'!C288</f>
        <v>0</v>
      </c>
      <c r="D243" s="120">
        <f>'Merytoryczna-TU WPIS DANE'!D288</f>
        <v>0</v>
      </c>
      <c r="E243" s="120">
        <f>'Merytoryczna-TU WPIS DANE'!E288</f>
        <v>0</v>
      </c>
      <c r="F243" s="106">
        <f>'Merytoryczna-TU WPIS DANE'!F288</f>
        <v>0</v>
      </c>
      <c r="G243" s="107">
        <f>'Merytoryczna-TU WPIS DANE'!H288</f>
        <v>1</v>
      </c>
      <c r="H243" s="107">
        <f>'Merytoryczna-TU WPIS DANE'!I288</f>
        <v>0</v>
      </c>
      <c r="I243" s="108">
        <f>IF('Merytoryczna-TU WPIS DANE'!Q288="tak",'Merytoryczna-TU WPIS DANE'!AJ288,'Merytoryczna-TU WPIS DANE'!R288)</f>
        <v>0</v>
      </c>
      <c r="J243" s="211">
        <f>IF(Strategiczna!L286="tak",Strategiczna!W286,Strategiczna!M286)</f>
        <v>0</v>
      </c>
      <c r="K243" s="109">
        <f t="shared" si="14"/>
        <v>0</v>
      </c>
      <c r="L243" s="109">
        <f>'Merytoryczna-TU WPIS DANE'!O288+Strategiczna!J286</f>
        <v>95</v>
      </c>
      <c r="M243" s="101">
        <f t="shared" si="15"/>
        <v>0</v>
      </c>
    </row>
    <row r="244" spans="1:13">
      <c r="A244" s="106">
        <f>'Merytoryczna-TU WPIS DANE'!A289</f>
        <v>0</v>
      </c>
      <c r="B244" s="120">
        <f>'Merytoryczna-TU WPIS DANE'!B289</f>
        <v>0</v>
      </c>
      <c r="C244" s="120">
        <f>'Merytoryczna-TU WPIS DANE'!C289</f>
        <v>0</v>
      </c>
      <c r="D244" s="120">
        <f>'Merytoryczna-TU WPIS DANE'!D289</f>
        <v>0</v>
      </c>
      <c r="E244" s="120">
        <f>'Merytoryczna-TU WPIS DANE'!E289</f>
        <v>0</v>
      </c>
      <c r="F244" s="106">
        <f>'Merytoryczna-TU WPIS DANE'!F289</f>
        <v>0</v>
      </c>
      <c r="G244" s="107">
        <f>'Merytoryczna-TU WPIS DANE'!H289</f>
        <v>1</v>
      </c>
      <c r="H244" s="107">
        <f>'Merytoryczna-TU WPIS DANE'!I289</f>
        <v>0</v>
      </c>
      <c r="I244" s="108">
        <f>IF('Merytoryczna-TU WPIS DANE'!Q289="tak",'Merytoryczna-TU WPIS DANE'!AJ289,'Merytoryczna-TU WPIS DANE'!R289)</f>
        <v>0</v>
      </c>
      <c r="J244" s="211">
        <f>IF(Strategiczna!L287="tak",Strategiczna!W287,Strategiczna!M287)</f>
        <v>0</v>
      </c>
      <c r="K244" s="109">
        <f t="shared" si="14"/>
        <v>0</v>
      </c>
      <c r="L244" s="109">
        <f>'Merytoryczna-TU WPIS DANE'!O289+Strategiczna!J287</f>
        <v>95</v>
      </c>
      <c r="M244" s="101">
        <f t="shared" si="15"/>
        <v>0</v>
      </c>
    </row>
    <row r="245" spans="1:13">
      <c r="A245" s="106">
        <f>'Merytoryczna-TU WPIS DANE'!A290</f>
        <v>0</v>
      </c>
      <c r="B245" s="120">
        <f>'Merytoryczna-TU WPIS DANE'!B290</f>
        <v>0</v>
      </c>
      <c r="C245" s="120">
        <f>'Merytoryczna-TU WPIS DANE'!C290</f>
        <v>0</v>
      </c>
      <c r="D245" s="120">
        <f>'Merytoryczna-TU WPIS DANE'!D290</f>
        <v>0</v>
      </c>
      <c r="E245" s="120">
        <f>'Merytoryczna-TU WPIS DANE'!E290</f>
        <v>0</v>
      </c>
      <c r="F245" s="106">
        <f>'Merytoryczna-TU WPIS DANE'!F290</f>
        <v>0</v>
      </c>
      <c r="G245" s="107">
        <f>'Merytoryczna-TU WPIS DANE'!H290</f>
        <v>1</v>
      </c>
      <c r="H245" s="107">
        <f>'Merytoryczna-TU WPIS DANE'!I290</f>
        <v>0</v>
      </c>
      <c r="I245" s="108">
        <f>IF('Merytoryczna-TU WPIS DANE'!Q290="tak",'Merytoryczna-TU WPIS DANE'!AJ290,'Merytoryczna-TU WPIS DANE'!R290)</f>
        <v>0</v>
      </c>
      <c r="J245" s="211">
        <f>IF(Strategiczna!L288="tak",Strategiczna!W288,Strategiczna!M288)</f>
        <v>0</v>
      </c>
      <c r="K245" s="109">
        <f t="shared" si="14"/>
        <v>0</v>
      </c>
      <c r="L245" s="109">
        <f>'Merytoryczna-TU WPIS DANE'!O290+Strategiczna!J288</f>
        <v>95</v>
      </c>
      <c r="M245" s="101">
        <f t="shared" si="15"/>
        <v>0</v>
      </c>
    </row>
    <row r="246" spans="1:13">
      <c r="A246" s="106">
        <f>'Merytoryczna-TU WPIS DANE'!A291</f>
        <v>0</v>
      </c>
      <c r="B246" s="120">
        <f>'Merytoryczna-TU WPIS DANE'!B291</f>
        <v>0</v>
      </c>
      <c r="C246" s="120">
        <f>'Merytoryczna-TU WPIS DANE'!C291</f>
        <v>0</v>
      </c>
      <c r="D246" s="120">
        <f>'Merytoryczna-TU WPIS DANE'!D291</f>
        <v>0</v>
      </c>
      <c r="E246" s="120">
        <f>'Merytoryczna-TU WPIS DANE'!E291</f>
        <v>0</v>
      </c>
      <c r="F246" s="106">
        <f>'Merytoryczna-TU WPIS DANE'!F291</f>
        <v>0</v>
      </c>
      <c r="G246" s="107">
        <f>'Merytoryczna-TU WPIS DANE'!H291</f>
        <v>1</v>
      </c>
      <c r="H246" s="107">
        <f>'Merytoryczna-TU WPIS DANE'!I291</f>
        <v>0</v>
      </c>
      <c r="I246" s="108">
        <f>IF('Merytoryczna-TU WPIS DANE'!Q291="tak",'Merytoryczna-TU WPIS DANE'!AJ291,'Merytoryczna-TU WPIS DANE'!R291)</f>
        <v>0</v>
      </c>
      <c r="J246" s="211">
        <f>IF(Strategiczna!L289="tak",Strategiczna!W289,Strategiczna!M289)</f>
        <v>0</v>
      </c>
      <c r="K246" s="109">
        <f t="shared" ref="K246:K309" si="16">SUM(I246:J246)</f>
        <v>0</v>
      </c>
      <c r="L246" s="109">
        <f>'Merytoryczna-TU WPIS DANE'!O291+Strategiczna!J289</f>
        <v>95</v>
      </c>
      <c r="M246" s="101">
        <f t="shared" ref="M246:M309" si="17">K246/L246</f>
        <v>0</v>
      </c>
    </row>
    <row r="247" spans="1:13">
      <c r="A247" s="106">
        <f>'Merytoryczna-TU WPIS DANE'!A292</f>
        <v>0</v>
      </c>
      <c r="B247" s="120">
        <f>'Merytoryczna-TU WPIS DANE'!B292</f>
        <v>0</v>
      </c>
      <c r="C247" s="120">
        <f>'Merytoryczna-TU WPIS DANE'!C292</f>
        <v>0</v>
      </c>
      <c r="D247" s="120">
        <f>'Merytoryczna-TU WPIS DANE'!D292</f>
        <v>0</v>
      </c>
      <c r="E247" s="120">
        <f>'Merytoryczna-TU WPIS DANE'!E292</f>
        <v>0</v>
      </c>
      <c r="F247" s="106">
        <f>'Merytoryczna-TU WPIS DANE'!F292</f>
        <v>0</v>
      </c>
      <c r="G247" s="107">
        <f>'Merytoryczna-TU WPIS DANE'!H292</f>
        <v>1</v>
      </c>
      <c r="H247" s="107">
        <f>'Merytoryczna-TU WPIS DANE'!I292</f>
        <v>0</v>
      </c>
      <c r="I247" s="108">
        <f>IF('Merytoryczna-TU WPIS DANE'!Q292="tak",'Merytoryczna-TU WPIS DANE'!AJ292,'Merytoryczna-TU WPIS DANE'!R292)</f>
        <v>0</v>
      </c>
      <c r="J247" s="211">
        <f>IF(Strategiczna!L290="tak",Strategiczna!W290,Strategiczna!M290)</f>
        <v>0</v>
      </c>
      <c r="K247" s="109">
        <f t="shared" si="16"/>
        <v>0</v>
      </c>
      <c r="L247" s="109">
        <f>'Merytoryczna-TU WPIS DANE'!O292+Strategiczna!J290</f>
        <v>95</v>
      </c>
      <c r="M247" s="101">
        <f t="shared" si="17"/>
        <v>0</v>
      </c>
    </row>
    <row r="248" spans="1:13">
      <c r="A248" s="106">
        <f>'Merytoryczna-TU WPIS DANE'!A293</f>
        <v>0</v>
      </c>
      <c r="B248" s="120">
        <f>'Merytoryczna-TU WPIS DANE'!B293</f>
        <v>0</v>
      </c>
      <c r="C248" s="120">
        <f>'Merytoryczna-TU WPIS DANE'!C293</f>
        <v>0</v>
      </c>
      <c r="D248" s="120">
        <f>'Merytoryczna-TU WPIS DANE'!D293</f>
        <v>0</v>
      </c>
      <c r="E248" s="120">
        <f>'Merytoryczna-TU WPIS DANE'!E293</f>
        <v>0</v>
      </c>
      <c r="F248" s="106">
        <f>'Merytoryczna-TU WPIS DANE'!F293</f>
        <v>0</v>
      </c>
      <c r="G248" s="107">
        <f>'Merytoryczna-TU WPIS DANE'!H293</f>
        <v>1</v>
      </c>
      <c r="H248" s="107">
        <f>'Merytoryczna-TU WPIS DANE'!I293</f>
        <v>0</v>
      </c>
      <c r="I248" s="108">
        <f>IF('Merytoryczna-TU WPIS DANE'!Q293="tak",'Merytoryczna-TU WPIS DANE'!AJ293,'Merytoryczna-TU WPIS DANE'!R293)</f>
        <v>0</v>
      </c>
      <c r="J248" s="211">
        <f>IF(Strategiczna!L291="tak",Strategiczna!W291,Strategiczna!M291)</f>
        <v>0</v>
      </c>
      <c r="K248" s="109">
        <f t="shared" si="16"/>
        <v>0</v>
      </c>
      <c r="L248" s="109">
        <f>'Merytoryczna-TU WPIS DANE'!O293+Strategiczna!J291</f>
        <v>95</v>
      </c>
      <c r="M248" s="101">
        <f t="shared" si="17"/>
        <v>0</v>
      </c>
    </row>
    <row r="249" spans="1:13">
      <c r="A249" s="106">
        <f>'Merytoryczna-TU WPIS DANE'!A294</f>
        <v>0</v>
      </c>
      <c r="B249" s="120">
        <f>'Merytoryczna-TU WPIS DANE'!B294</f>
        <v>0</v>
      </c>
      <c r="C249" s="120">
        <f>'Merytoryczna-TU WPIS DANE'!C294</f>
        <v>0</v>
      </c>
      <c r="D249" s="120">
        <f>'Merytoryczna-TU WPIS DANE'!D294</f>
        <v>0</v>
      </c>
      <c r="E249" s="120">
        <f>'Merytoryczna-TU WPIS DANE'!E294</f>
        <v>0</v>
      </c>
      <c r="F249" s="106">
        <f>'Merytoryczna-TU WPIS DANE'!F294</f>
        <v>0</v>
      </c>
      <c r="G249" s="107">
        <f>'Merytoryczna-TU WPIS DANE'!H294</f>
        <v>1</v>
      </c>
      <c r="H249" s="107">
        <f>'Merytoryczna-TU WPIS DANE'!I294</f>
        <v>0</v>
      </c>
      <c r="I249" s="108">
        <f>IF('Merytoryczna-TU WPIS DANE'!Q294="tak",'Merytoryczna-TU WPIS DANE'!AJ294,'Merytoryczna-TU WPIS DANE'!R294)</f>
        <v>0</v>
      </c>
      <c r="J249" s="211">
        <f>IF(Strategiczna!L292="tak",Strategiczna!W292,Strategiczna!M292)</f>
        <v>0</v>
      </c>
      <c r="K249" s="109">
        <f t="shared" si="16"/>
        <v>0</v>
      </c>
      <c r="L249" s="109">
        <f>'Merytoryczna-TU WPIS DANE'!O294+Strategiczna!J292</f>
        <v>95</v>
      </c>
      <c r="M249" s="101">
        <f t="shared" si="17"/>
        <v>0</v>
      </c>
    </row>
    <row r="250" spans="1:13">
      <c r="A250" s="106">
        <f>'Merytoryczna-TU WPIS DANE'!A295</f>
        <v>0</v>
      </c>
      <c r="B250" s="120">
        <f>'Merytoryczna-TU WPIS DANE'!B295</f>
        <v>0</v>
      </c>
      <c r="C250" s="120">
        <f>'Merytoryczna-TU WPIS DANE'!C295</f>
        <v>0</v>
      </c>
      <c r="D250" s="120">
        <f>'Merytoryczna-TU WPIS DANE'!D295</f>
        <v>0</v>
      </c>
      <c r="E250" s="120">
        <f>'Merytoryczna-TU WPIS DANE'!E295</f>
        <v>0</v>
      </c>
      <c r="F250" s="106">
        <f>'Merytoryczna-TU WPIS DANE'!F295</f>
        <v>0</v>
      </c>
      <c r="G250" s="107">
        <f>'Merytoryczna-TU WPIS DANE'!H295</f>
        <v>1</v>
      </c>
      <c r="H250" s="107">
        <f>'Merytoryczna-TU WPIS DANE'!I295</f>
        <v>0</v>
      </c>
      <c r="I250" s="108">
        <f>IF('Merytoryczna-TU WPIS DANE'!Q295="tak",'Merytoryczna-TU WPIS DANE'!AJ295,'Merytoryczna-TU WPIS DANE'!R295)</f>
        <v>0</v>
      </c>
      <c r="J250" s="211">
        <f>IF(Strategiczna!L293="tak",Strategiczna!W293,Strategiczna!M293)</f>
        <v>0</v>
      </c>
      <c r="K250" s="109">
        <f t="shared" si="16"/>
        <v>0</v>
      </c>
      <c r="L250" s="109">
        <f>'Merytoryczna-TU WPIS DANE'!O295+Strategiczna!J293</f>
        <v>95</v>
      </c>
      <c r="M250" s="101">
        <f t="shared" si="17"/>
        <v>0</v>
      </c>
    </row>
    <row r="251" spans="1:13">
      <c r="A251" s="106">
        <f>'Merytoryczna-TU WPIS DANE'!A296</f>
        <v>0</v>
      </c>
      <c r="B251" s="120">
        <f>'Merytoryczna-TU WPIS DANE'!B296</f>
        <v>0</v>
      </c>
      <c r="C251" s="120">
        <f>'Merytoryczna-TU WPIS DANE'!C296</f>
        <v>0</v>
      </c>
      <c r="D251" s="120">
        <f>'Merytoryczna-TU WPIS DANE'!D296</f>
        <v>0</v>
      </c>
      <c r="E251" s="120">
        <f>'Merytoryczna-TU WPIS DANE'!E296</f>
        <v>0</v>
      </c>
      <c r="F251" s="106">
        <f>'Merytoryczna-TU WPIS DANE'!F296</f>
        <v>0</v>
      </c>
      <c r="G251" s="107">
        <f>'Merytoryczna-TU WPIS DANE'!H296</f>
        <v>1</v>
      </c>
      <c r="H251" s="107">
        <f>'Merytoryczna-TU WPIS DANE'!I296</f>
        <v>0</v>
      </c>
      <c r="I251" s="108">
        <f>IF('Merytoryczna-TU WPIS DANE'!Q296="tak",'Merytoryczna-TU WPIS DANE'!AJ296,'Merytoryczna-TU WPIS DANE'!R296)</f>
        <v>0</v>
      </c>
      <c r="J251" s="211">
        <f>IF(Strategiczna!L294="tak",Strategiczna!W294,Strategiczna!M294)</f>
        <v>0</v>
      </c>
      <c r="K251" s="109">
        <f t="shared" si="16"/>
        <v>0</v>
      </c>
      <c r="L251" s="109">
        <f>'Merytoryczna-TU WPIS DANE'!O296+Strategiczna!J294</f>
        <v>95</v>
      </c>
      <c r="M251" s="101">
        <f t="shared" si="17"/>
        <v>0</v>
      </c>
    </row>
    <row r="252" spans="1:13">
      <c r="A252" s="106">
        <f>'Merytoryczna-TU WPIS DANE'!A297</f>
        <v>0</v>
      </c>
      <c r="B252" s="120">
        <f>'Merytoryczna-TU WPIS DANE'!B297</f>
        <v>0</v>
      </c>
      <c r="C252" s="120">
        <f>'Merytoryczna-TU WPIS DANE'!C297</f>
        <v>0</v>
      </c>
      <c r="D252" s="120">
        <f>'Merytoryczna-TU WPIS DANE'!D297</f>
        <v>0</v>
      </c>
      <c r="E252" s="120">
        <f>'Merytoryczna-TU WPIS DANE'!E297</f>
        <v>0</v>
      </c>
      <c r="F252" s="106">
        <f>'Merytoryczna-TU WPIS DANE'!F297</f>
        <v>0</v>
      </c>
      <c r="G252" s="107">
        <f>'Merytoryczna-TU WPIS DANE'!H297</f>
        <v>1</v>
      </c>
      <c r="H252" s="107">
        <f>'Merytoryczna-TU WPIS DANE'!I297</f>
        <v>0</v>
      </c>
      <c r="I252" s="108">
        <f>IF('Merytoryczna-TU WPIS DANE'!Q297="tak",'Merytoryczna-TU WPIS DANE'!AJ297,'Merytoryczna-TU WPIS DANE'!R297)</f>
        <v>0</v>
      </c>
      <c r="J252" s="211">
        <f>IF(Strategiczna!L295="tak",Strategiczna!W295,Strategiczna!M295)</f>
        <v>0</v>
      </c>
      <c r="K252" s="109">
        <f t="shared" si="16"/>
        <v>0</v>
      </c>
      <c r="L252" s="109">
        <f>'Merytoryczna-TU WPIS DANE'!O297+Strategiczna!J295</f>
        <v>95</v>
      </c>
      <c r="M252" s="101">
        <f t="shared" si="17"/>
        <v>0</v>
      </c>
    </row>
    <row r="253" spans="1:13">
      <c r="A253" s="106">
        <f>'Merytoryczna-TU WPIS DANE'!A298</f>
        <v>0</v>
      </c>
      <c r="B253" s="120">
        <f>'Merytoryczna-TU WPIS DANE'!B298</f>
        <v>0</v>
      </c>
      <c r="C253" s="120">
        <f>'Merytoryczna-TU WPIS DANE'!C298</f>
        <v>0</v>
      </c>
      <c r="D253" s="120">
        <f>'Merytoryczna-TU WPIS DANE'!D298</f>
        <v>0</v>
      </c>
      <c r="E253" s="120">
        <f>'Merytoryczna-TU WPIS DANE'!E298</f>
        <v>0</v>
      </c>
      <c r="F253" s="106">
        <f>'Merytoryczna-TU WPIS DANE'!F298</f>
        <v>0</v>
      </c>
      <c r="G253" s="107">
        <f>'Merytoryczna-TU WPIS DANE'!H298</f>
        <v>1</v>
      </c>
      <c r="H253" s="107">
        <f>'Merytoryczna-TU WPIS DANE'!I298</f>
        <v>0</v>
      </c>
      <c r="I253" s="108">
        <f>IF('Merytoryczna-TU WPIS DANE'!Q298="tak",'Merytoryczna-TU WPIS DANE'!AJ298,'Merytoryczna-TU WPIS DANE'!R298)</f>
        <v>0</v>
      </c>
      <c r="J253" s="211">
        <f>IF(Strategiczna!L296="tak",Strategiczna!W296,Strategiczna!M296)</f>
        <v>0</v>
      </c>
      <c r="K253" s="109">
        <f t="shared" si="16"/>
        <v>0</v>
      </c>
      <c r="L253" s="109">
        <f>'Merytoryczna-TU WPIS DANE'!O298+Strategiczna!J296</f>
        <v>95</v>
      </c>
      <c r="M253" s="101">
        <f t="shared" si="17"/>
        <v>0</v>
      </c>
    </row>
    <row r="254" spans="1:13">
      <c r="A254" s="106">
        <f>'Merytoryczna-TU WPIS DANE'!A299</f>
        <v>0</v>
      </c>
      <c r="B254" s="120">
        <f>'Merytoryczna-TU WPIS DANE'!B299</f>
        <v>0</v>
      </c>
      <c r="C254" s="120">
        <f>'Merytoryczna-TU WPIS DANE'!C299</f>
        <v>0</v>
      </c>
      <c r="D254" s="120">
        <f>'Merytoryczna-TU WPIS DANE'!D299</f>
        <v>0</v>
      </c>
      <c r="E254" s="120">
        <f>'Merytoryczna-TU WPIS DANE'!E299</f>
        <v>0</v>
      </c>
      <c r="F254" s="106">
        <f>'Merytoryczna-TU WPIS DANE'!F299</f>
        <v>0</v>
      </c>
      <c r="G254" s="107">
        <f>'Merytoryczna-TU WPIS DANE'!H299</f>
        <v>1</v>
      </c>
      <c r="H254" s="107">
        <f>'Merytoryczna-TU WPIS DANE'!I299</f>
        <v>0</v>
      </c>
      <c r="I254" s="108">
        <f>IF('Merytoryczna-TU WPIS DANE'!Q299="tak",'Merytoryczna-TU WPIS DANE'!AJ299,'Merytoryczna-TU WPIS DANE'!R299)</f>
        <v>0</v>
      </c>
      <c r="J254" s="211">
        <f>IF(Strategiczna!L297="tak",Strategiczna!W297,Strategiczna!M297)</f>
        <v>0</v>
      </c>
      <c r="K254" s="109">
        <f t="shared" si="16"/>
        <v>0</v>
      </c>
      <c r="L254" s="109">
        <f>'Merytoryczna-TU WPIS DANE'!O299+Strategiczna!J297</f>
        <v>95</v>
      </c>
      <c r="M254" s="101">
        <f t="shared" si="17"/>
        <v>0</v>
      </c>
    </row>
    <row r="255" spans="1:13">
      <c r="A255" s="106">
        <f>'Merytoryczna-TU WPIS DANE'!A300</f>
        <v>0</v>
      </c>
      <c r="B255" s="120">
        <f>'Merytoryczna-TU WPIS DANE'!B300</f>
        <v>0</v>
      </c>
      <c r="C255" s="120">
        <f>'Merytoryczna-TU WPIS DANE'!C300</f>
        <v>0</v>
      </c>
      <c r="D255" s="120">
        <f>'Merytoryczna-TU WPIS DANE'!D300</f>
        <v>0</v>
      </c>
      <c r="E255" s="120">
        <f>'Merytoryczna-TU WPIS DANE'!E300</f>
        <v>0</v>
      </c>
      <c r="F255" s="106">
        <f>'Merytoryczna-TU WPIS DANE'!F300</f>
        <v>0</v>
      </c>
      <c r="G255" s="107">
        <f>'Merytoryczna-TU WPIS DANE'!H300</f>
        <v>1</v>
      </c>
      <c r="H255" s="107">
        <f>'Merytoryczna-TU WPIS DANE'!I300</f>
        <v>0</v>
      </c>
      <c r="I255" s="108">
        <f>IF('Merytoryczna-TU WPIS DANE'!Q300="tak",'Merytoryczna-TU WPIS DANE'!AJ300,'Merytoryczna-TU WPIS DANE'!R300)</f>
        <v>0</v>
      </c>
      <c r="J255" s="211">
        <f>IF(Strategiczna!L298="tak",Strategiczna!W298,Strategiczna!M298)</f>
        <v>0</v>
      </c>
      <c r="K255" s="109">
        <f t="shared" si="16"/>
        <v>0</v>
      </c>
      <c r="L255" s="109">
        <f>'Merytoryczna-TU WPIS DANE'!O300+Strategiczna!J298</f>
        <v>95</v>
      </c>
      <c r="M255" s="101">
        <f t="shared" si="17"/>
        <v>0</v>
      </c>
    </row>
    <row r="256" spans="1:13">
      <c r="A256" s="106">
        <f>'Merytoryczna-TU WPIS DANE'!A301</f>
        <v>0</v>
      </c>
      <c r="B256" s="120">
        <f>'Merytoryczna-TU WPIS DANE'!B301</f>
        <v>0</v>
      </c>
      <c r="C256" s="120">
        <f>'Merytoryczna-TU WPIS DANE'!C301</f>
        <v>0</v>
      </c>
      <c r="D256" s="120">
        <f>'Merytoryczna-TU WPIS DANE'!D301</f>
        <v>0</v>
      </c>
      <c r="E256" s="120">
        <f>'Merytoryczna-TU WPIS DANE'!E301</f>
        <v>0</v>
      </c>
      <c r="F256" s="106">
        <f>'Merytoryczna-TU WPIS DANE'!F301</f>
        <v>0</v>
      </c>
      <c r="G256" s="107">
        <f>'Merytoryczna-TU WPIS DANE'!H301</f>
        <v>1</v>
      </c>
      <c r="H256" s="107">
        <f>'Merytoryczna-TU WPIS DANE'!I301</f>
        <v>0</v>
      </c>
      <c r="I256" s="108">
        <f>IF('Merytoryczna-TU WPIS DANE'!Q301="tak",'Merytoryczna-TU WPIS DANE'!AJ301,'Merytoryczna-TU WPIS DANE'!R301)</f>
        <v>0</v>
      </c>
      <c r="J256" s="211">
        <f>IF(Strategiczna!L299="tak",Strategiczna!W299,Strategiczna!M299)</f>
        <v>0</v>
      </c>
      <c r="K256" s="109">
        <f t="shared" si="16"/>
        <v>0</v>
      </c>
      <c r="L256" s="109">
        <f>'Merytoryczna-TU WPIS DANE'!O301+Strategiczna!J299</f>
        <v>95</v>
      </c>
      <c r="M256" s="101">
        <f t="shared" si="17"/>
        <v>0</v>
      </c>
    </row>
    <row r="257" spans="1:13">
      <c r="A257" s="106">
        <f>'Merytoryczna-TU WPIS DANE'!A302</f>
        <v>0</v>
      </c>
      <c r="B257" s="120">
        <f>'Merytoryczna-TU WPIS DANE'!B302</f>
        <v>0</v>
      </c>
      <c r="C257" s="120">
        <f>'Merytoryczna-TU WPIS DANE'!C302</f>
        <v>0</v>
      </c>
      <c r="D257" s="120">
        <f>'Merytoryczna-TU WPIS DANE'!D302</f>
        <v>0</v>
      </c>
      <c r="E257" s="120">
        <f>'Merytoryczna-TU WPIS DANE'!E302</f>
        <v>0</v>
      </c>
      <c r="F257" s="106">
        <f>'Merytoryczna-TU WPIS DANE'!F302</f>
        <v>0</v>
      </c>
      <c r="G257" s="107">
        <f>'Merytoryczna-TU WPIS DANE'!H302</f>
        <v>1</v>
      </c>
      <c r="H257" s="107">
        <f>'Merytoryczna-TU WPIS DANE'!I302</f>
        <v>0</v>
      </c>
      <c r="I257" s="108">
        <f>IF('Merytoryczna-TU WPIS DANE'!Q302="tak",'Merytoryczna-TU WPIS DANE'!AJ302,'Merytoryczna-TU WPIS DANE'!R302)</f>
        <v>0</v>
      </c>
      <c r="J257" s="211">
        <f>IF(Strategiczna!L300="tak",Strategiczna!W300,Strategiczna!M300)</f>
        <v>0</v>
      </c>
      <c r="K257" s="109">
        <f t="shared" si="16"/>
        <v>0</v>
      </c>
      <c r="L257" s="109">
        <f>'Merytoryczna-TU WPIS DANE'!O302+Strategiczna!J300</f>
        <v>95</v>
      </c>
      <c r="M257" s="101">
        <f t="shared" si="17"/>
        <v>0</v>
      </c>
    </row>
    <row r="258" spans="1:13">
      <c r="A258" s="106">
        <f>'Merytoryczna-TU WPIS DANE'!A303</f>
        <v>0</v>
      </c>
      <c r="B258" s="120">
        <f>'Merytoryczna-TU WPIS DANE'!B303</f>
        <v>0</v>
      </c>
      <c r="C258" s="120">
        <f>'Merytoryczna-TU WPIS DANE'!C303</f>
        <v>0</v>
      </c>
      <c r="D258" s="120">
        <f>'Merytoryczna-TU WPIS DANE'!D303</f>
        <v>0</v>
      </c>
      <c r="E258" s="120">
        <f>'Merytoryczna-TU WPIS DANE'!E303</f>
        <v>0</v>
      </c>
      <c r="F258" s="106">
        <f>'Merytoryczna-TU WPIS DANE'!F303</f>
        <v>0</v>
      </c>
      <c r="G258" s="107">
        <f>'Merytoryczna-TU WPIS DANE'!H303</f>
        <v>1</v>
      </c>
      <c r="H258" s="107">
        <f>'Merytoryczna-TU WPIS DANE'!I303</f>
        <v>0</v>
      </c>
      <c r="I258" s="108">
        <f>IF('Merytoryczna-TU WPIS DANE'!Q303="tak",'Merytoryczna-TU WPIS DANE'!AJ303,'Merytoryczna-TU WPIS DANE'!R303)</f>
        <v>0</v>
      </c>
      <c r="J258" s="211">
        <f>IF(Strategiczna!L301="tak",Strategiczna!W301,Strategiczna!M301)</f>
        <v>0</v>
      </c>
      <c r="K258" s="109">
        <f t="shared" si="16"/>
        <v>0</v>
      </c>
      <c r="L258" s="109">
        <f>'Merytoryczna-TU WPIS DANE'!O303+Strategiczna!J301</f>
        <v>95</v>
      </c>
      <c r="M258" s="101">
        <f t="shared" si="17"/>
        <v>0</v>
      </c>
    </row>
    <row r="259" spans="1:13">
      <c r="A259" s="106">
        <f>'Merytoryczna-TU WPIS DANE'!A304</f>
        <v>0</v>
      </c>
      <c r="B259" s="120">
        <f>'Merytoryczna-TU WPIS DANE'!B304</f>
        <v>0</v>
      </c>
      <c r="C259" s="120">
        <f>'Merytoryczna-TU WPIS DANE'!C304</f>
        <v>0</v>
      </c>
      <c r="D259" s="120">
        <f>'Merytoryczna-TU WPIS DANE'!D304</f>
        <v>0</v>
      </c>
      <c r="E259" s="120">
        <f>'Merytoryczna-TU WPIS DANE'!E304</f>
        <v>0</v>
      </c>
      <c r="F259" s="106">
        <f>'Merytoryczna-TU WPIS DANE'!F304</f>
        <v>0</v>
      </c>
      <c r="G259" s="107">
        <f>'Merytoryczna-TU WPIS DANE'!H304</f>
        <v>1</v>
      </c>
      <c r="H259" s="107">
        <f>'Merytoryczna-TU WPIS DANE'!I304</f>
        <v>0</v>
      </c>
      <c r="I259" s="108">
        <f>IF('Merytoryczna-TU WPIS DANE'!Q304="tak",'Merytoryczna-TU WPIS DANE'!AJ304,'Merytoryczna-TU WPIS DANE'!R304)</f>
        <v>0</v>
      </c>
      <c r="J259" s="211">
        <f>IF(Strategiczna!L302="tak",Strategiczna!W302,Strategiczna!M302)</f>
        <v>0</v>
      </c>
      <c r="K259" s="109">
        <f t="shared" si="16"/>
        <v>0</v>
      </c>
      <c r="L259" s="109">
        <f>'Merytoryczna-TU WPIS DANE'!O304+Strategiczna!J302</f>
        <v>95</v>
      </c>
      <c r="M259" s="101">
        <f t="shared" si="17"/>
        <v>0</v>
      </c>
    </row>
    <row r="260" spans="1:13">
      <c r="A260" s="106">
        <f>'Merytoryczna-TU WPIS DANE'!A305</f>
        <v>0</v>
      </c>
      <c r="B260" s="120">
        <f>'Merytoryczna-TU WPIS DANE'!B305</f>
        <v>0</v>
      </c>
      <c r="C260" s="120">
        <f>'Merytoryczna-TU WPIS DANE'!C305</f>
        <v>0</v>
      </c>
      <c r="D260" s="120">
        <f>'Merytoryczna-TU WPIS DANE'!D305</f>
        <v>0</v>
      </c>
      <c r="E260" s="120">
        <f>'Merytoryczna-TU WPIS DANE'!E305</f>
        <v>0</v>
      </c>
      <c r="F260" s="106">
        <f>'Merytoryczna-TU WPIS DANE'!F305</f>
        <v>0</v>
      </c>
      <c r="G260" s="107">
        <f>'Merytoryczna-TU WPIS DANE'!H305</f>
        <v>1</v>
      </c>
      <c r="H260" s="107">
        <f>'Merytoryczna-TU WPIS DANE'!I305</f>
        <v>0</v>
      </c>
      <c r="I260" s="108">
        <f>IF('Merytoryczna-TU WPIS DANE'!Q305="tak",'Merytoryczna-TU WPIS DANE'!AJ305,'Merytoryczna-TU WPIS DANE'!R305)</f>
        <v>0</v>
      </c>
      <c r="J260" s="211">
        <f>IF(Strategiczna!L303="tak",Strategiczna!W303,Strategiczna!M303)</f>
        <v>0</v>
      </c>
      <c r="K260" s="109">
        <f t="shared" si="16"/>
        <v>0</v>
      </c>
      <c r="L260" s="109">
        <f>'Merytoryczna-TU WPIS DANE'!O305+Strategiczna!J303</f>
        <v>95</v>
      </c>
      <c r="M260" s="101">
        <f t="shared" si="17"/>
        <v>0</v>
      </c>
    </row>
    <row r="261" spans="1:13">
      <c r="A261" s="106">
        <f>'Merytoryczna-TU WPIS DANE'!A306</f>
        <v>0</v>
      </c>
      <c r="B261" s="120">
        <f>'Merytoryczna-TU WPIS DANE'!B306</f>
        <v>0</v>
      </c>
      <c r="C261" s="120">
        <f>'Merytoryczna-TU WPIS DANE'!C306</f>
        <v>0</v>
      </c>
      <c r="D261" s="120">
        <f>'Merytoryczna-TU WPIS DANE'!D306</f>
        <v>0</v>
      </c>
      <c r="E261" s="120">
        <f>'Merytoryczna-TU WPIS DANE'!E306</f>
        <v>0</v>
      </c>
      <c r="F261" s="106">
        <f>'Merytoryczna-TU WPIS DANE'!F306</f>
        <v>0</v>
      </c>
      <c r="G261" s="107">
        <f>'Merytoryczna-TU WPIS DANE'!H306</f>
        <v>1</v>
      </c>
      <c r="H261" s="107">
        <f>'Merytoryczna-TU WPIS DANE'!I306</f>
        <v>0</v>
      </c>
      <c r="I261" s="108">
        <f>IF('Merytoryczna-TU WPIS DANE'!Q306="tak",'Merytoryczna-TU WPIS DANE'!AJ306,'Merytoryczna-TU WPIS DANE'!R306)</f>
        <v>0</v>
      </c>
      <c r="J261" s="211">
        <f>IF(Strategiczna!L304="tak",Strategiczna!W304,Strategiczna!M304)</f>
        <v>0</v>
      </c>
      <c r="K261" s="109">
        <f t="shared" si="16"/>
        <v>0</v>
      </c>
      <c r="L261" s="109">
        <f>'Merytoryczna-TU WPIS DANE'!O306+Strategiczna!J304</f>
        <v>95</v>
      </c>
      <c r="M261" s="101">
        <f t="shared" si="17"/>
        <v>0</v>
      </c>
    </row>
    <row r="262" spans="1:13">
      <c r="A262" s="106">
        <f>'Merytoryczna-TU WPIS DANE'!A307</f>
        <v>0</v>
      </c>
      <c r="B262" s="120">
        <f>'Merytoryczna-TU WPIS DANE'!B307</f>
        <v>0</v>
      </c>
      <c r="C262" s="120">
        <f>'Merytoryczna-TU WPIS DANE'!C307</f>
        <v>0</v>
      </c>
      <c r="D262" s="120">
        <f>'Merytoryczna-TU WPIS DANE'!D307</f>
        <v>0</v>
      </c>
      <c r="E262" s="120">
        <f>'Merytoryczna-TU WPIS DANE'!E307</f>
        <v>0</v>
      </c>
      <c r="F262" s="106">
        <f>'Merytoryczna-TU WPIS DANE'!F307</f>
        <v>0</v>
      </c>
      <c r="G262" s="107">
        <f>'Merytoryczna-TU WPIS DANE'!H307</f>
        <v>1</v>
      </c>
      <c r="H262" s="107">
        <f>'Merytoryczna-TU WPIS DANE'!I307</f>
        <v>0</v>
      </c>
      <c r="I262" s="108">
        <f>IF('Merytoryczna-TU WPIS DANE'!Q307="tak",'Merytoryczna-TU WPIS DANE'!AJ307,'Merytoryczna-TU WPIS DANE'!R307)</f>
        <v>0</v>
      </c>
      <c r="J262" s="211">
        <f>IF(Strategiczna!L305="tak",Strategiczna!W305,Strategiczna!M305)</f>
        <v>0</v>
      </c>
      <c r="K262" s="109">
        <f t="shared" si="16"/>
        <v>0</v>
      </c>
      <c r="L262" s="109">
        <f>'Merytoryczna-TU WPIS DANE'!O307+Strategiczna!J305</f>
        <v>95</v>
      </c>
      <c r="M262" s="101">
        <f t="shared" si="17"/>
        <v>0</v>
      </c>
    </row>
    <row r="263" spans="1:13">
      <c r="A263" s="106">
        <f>'Merytoryczna-TU WPIS DANE'!A308</f>
        <v>0</v>
      </c>
      <c r="B263" s="120">
        <f>'Merytoryczna-TU WPIS DANE'!B308</f>
        <v>0</v>
      </c>
      <c r="C263" s="120">
        <f>'Merytoryczna-TU WPIS DANE'!C308</f>
        <v>0</v>
      </c>
      <c r="D263" s="120">
        <f>'Merytoryczna-TU WPIS DANE'!D308</f>
        <v>0</v>
      </c>
      <c r="E263" s="120">
        <f>'Merytoryczna-TU WPIS DANE'!E308</f>
        <v>0</v>
      </c>
      <c r="F263" s="106">
        <f>'Merytoryczna-TU WPIS DANE'!F308</f>
        <v>0</v>
      </c>
      <c r="G263" s="107">
        <f>'Merytoryczna-TU WPIS DANE'!H308</f>
        <v>1</v>
      </c>
      <c r="H263" s="107">
        <f>'Merytoryczna-TU WPIS DANE'!I308</f>
        <v>0</v>
      </c>
      <c r="I263" s="108">
        <f>IF('Merytoryczna-TU WPIS DANE'!Q308="tak",'Merytoryczna-TU WPIS DANE'!AJ308,'Merytoryczna-TU WPIS DANE'!R308)</f>
        <v>0</v>
      </c>
      <c r="J263" s="211">
        <f>IF(Strategiczna!L306="tak",Strategiczna!W306,Strategiczna!M306)</f>
        <v>0</v>
      </c>
      <c r="K263" s="109">
        <f t="shared" si="16"/>
        <v>0</v>
      </c>
      <c r="L263" s="109">
        <f>'Merytoryczna-TU WPIS DANE'!O308+Strategiczna!J306</f>
        <v>95</v>
      </c>
      <c r="M263" s="101">
        <f t="shared" si="17"/>
        <v>0</v>
      </c>
    </row>
    <row r="264" spans="1:13">
      <c r="A264" s="106">
        <f>'Merytoryczna-TU WPIS DANE'!A309</f>
        <v>0</v>
      </c>
      <c r="B264" s="120">
        <f>'Merytoryczna-TU WPIS DANE'!B309</f>
        <v>0</v>
      </c>
      <c r="C264" s="120">
        <f>'Merytoryczna-TU WPIS DANE'!C309</f>
        <v>0</v>
      </c>
      <c r="D264" s="120">
        <f>'Merytoryczna-TU WPIS DANE'!D309</f>
        <v>0</v>
      </c>
      <c r="E264" s="120">
        <f>'Merytoryczna-TU WPIS DANE'!E309</f>
        <v>0</v>
      </c>
      <c r="F264" s="106">
        <f>'Merytoryczna-TU WPIS DANE'!F309</f>
        <v>0</v>
      </c>
      <c r="G264" s="107">
        <f>'Merytoryczna-TU WPIS DANE'!H309</f>
        <v>1</v>
      </c>
      <c r="H264" s="107">
        <f>'Merytoryczna-TU WPIS DANE'!I309</f>
        <v>0</v>
      </c>
      <c r="I264" s="108">
        <f>IF('Merytoryczna-TU WPIS DANE'!Q309="tak",'Merytoryczna-TU WPIS DANE'!AJ309,'Merytoryczna-TU WPIS DANE'!R309)</f>
        <v>0</v>
      </c>
      <c r="J264" s="211">
        <f>IF(Strategiczna!L307="tak",Strategiczna!W307,Strategiczna!M307)</f>
        <v>0</v>
      </c>
      <c r="K264" s="109">
        <f t="shared" si="16"/>
        <v>0</v>
      </c>
      <c r="L264" s="109">
        <f>'Merytoryczna-TU WPIS DANE'!O309+Strategiczna!J307</f>
        <v>95</v>
      </c>
      <c r="M264" s="101">
        <f t="shared" si="17"/>
        <v>0</v>
      </c>
    </row>
    <row r="265" spans="1:13">
      <c r="A265" s="106">
        <f>'Merytoryczna-TU WPIS DANE'!A310</f>
        <v>0</v>
      </c>
      <c r="B265" s="120">
        <f>'Merytoryczna-TU WPIS DANE'!B310</f>
        <v>0</v>
      </c>
      <c r="C265" s="120">
        <f>'Merytoryczna-TU WPIS DANE'!C310</f>
        <v>0</v>
      </c>
      <c r="D265" s="120">
        <f>'Merytoryczna-TU WPIS DANE'!D310</f>
        <v>0</v>
      </c>
      <c r="E265" s="120">
        <f>'Merytoryczna-TU WPIS DANE'!E310</f>
        <v>0</v>
      </c>
      <c r="F265" s="106">
        <f>'Merytoryczna-TU WPIS DANE'!F310</f>
        <v>0</v>
      </c>
      <c r="G265" s="107">
        <f>'Merytoryczna-TU WPIS DANE'!H310</f>
        <v>1</v>
      </c>
      <c r="H265" s="107">
        <f>'Merytoryczna-TU WPIS DANE'!I310</f>
        <v>0</v>
      </c>
      <c r="I265" s="108">
        <f>IF('Merytoryczna-TU WPIS DANE'!Q310="tak",'Merytoryczna-TU WPIS DANE'!AJ310,'Merytoryczna-TU WPIS DANE'!R310)</f>
        <v>0</v>
      </c>
      <c r="J265" s="211">
        <f>IF(Strategiczna!L308="tak",Strategiczna!W308,Strategiczna!M308)</f>
        <v>0</v>
      </c>
      <c r="K265" s="109">
        <f t="shared" si="16"/>
        <v>0</v>
      </c>
      <c r="L265" s="109">
        <f>'Merytoryczna-TU WPIS DANE'!O310+Strategiczna!J308</f>
        <v>95</v>
      </c>
      <c r="M265" s="101">
        <f t="shared" si="17"/>
        <v>0</v>
      </c>
    </row>
    <row r="266" spans="1:13">
      <c r="A266" s="106">
        <f>'Merytoryczna-TU WPIS DANE'!A311</f>
        <v>0</v>
      </c>
      <c r="B266" s="120">
        <f>'Merytoryczna-TU WPIS DANE'!B311</f>
        <v>0</v>
      </c>
      <c r="C266" s="120">
        <f>'Merytoryczna-TU WPIS DANE'!C311</f>
        <v>0</v>
      </c>
      <c r="D266" s="120">
        <f>'Merytoryczna-TU WPIS DANE'!D311</f>
        <v>0</v>
      </c>
      <c r="E266" s="120">
        <f>'Merytoryczna-TU WPIS DANE'!E311</f>
        <v>0</v>
      </c>
      <c r="F266" s="106">
        <f>'Merytoryczna-TU WPIS DANE'!F311</f>
        <v>0</v>
      </c>
      <c r="G266" s="107">
        <f>'Merytoryczna-TU WPIS DANE'!H311</f>
        <v>1</v>
      </c>
      <c r="H266" s="107">
        <f>'Merytoryczna-TU WPIS DANE'!I311</f>
        <v>0</v>
      </c>
      <c r="I266" s="108">
        <f>IF('Merytoryczna-TU WPIS DANE'!Q311="tak",'Merytoryczna-TU WPIS DANE'!AJ311,'Merytoryczna-TU WPIS DANE'!R311)</f>
        <v>0</v>
      </c>
      <c r="J266" s="211">
        <f>IF(Strategiczna!L309="tak",Strategiczna!W309,Strategiczna!M309)</f>
        <v>0</v>
      </c>
      <c r="K266" s="109">
        <f t="shared" si="16"/>
        <v>0</v>
      </c>
      <c r="L266" s="109">
        <f>'Merytoryczna-TU WPIS DANE'!O311+Strategiczna!J309</f>
        <v>95</v>
      </c>
      <c r="M266" s="101">
        <f t="shared" si="17"/>
        <v>0</v>
      </c>
    </row>
    <row r="267" spans="1:13">
      <c r="A267" s="106">
        <f>'Merytoryczna-TU WPIS DANE'!A312</f>
        <v>0</v>
      </c>
      <c r="B267" s="120">
        <f>'Merytoryczna-TU WPIS DANE'!B312</f>
        <v>0</v>
      </c>
      <c r="C267" s="120">
        <f>'Merytoryczna-TU WPIS DANE'!C312</f>
        <v>0</v>
      </c>
      <c r="D267" s="120">
        <f>'Merytoryczna-TU WPIS DANE'!D312</f>
        <v>0</v>
      </c>
      <c r="E267" s="120">
        <f>'Merytoryczna-TU WPIS DANE'!E312</f>
        <v>0</v>
      </c>
      <c r="F267" s="106">
        <f>'Merytoryczna-TU WPIS DANE'!F312</f>
        <v>0</v>
      </c>
      <c r="G267" s="107">
        <f>'Merytoryczna-TU WPIS DANE'!H312</f>
        <v>1</v>
      </c>
      <c r="H267" s="107">
        <f>'Merytoryczna-TU WPIS DANE'!I312</f>
        <v>0</v>
      </c>
      <c r="I267" s="108">
        <f>IF('Merytoryczna-TU WPIS DANE'!Q312="tak",'Merytoryczna-TU WPIS DANE'!AJ312,'Merytoryczna-TU WPIS DANE'!R312)</f>
        <v>0</v>
      </c>
      <c r="J267" s="211">
        <f>IF(Strategiczna!L310="tak",Strategiczna!W310,Strategiczna!M310)</f>
        <v>0</v>
      </c>
      <c r="K267" s="109">
        <f t="shared" si="16"/>
        <v>0</v>
      </c>
      <c r="L267" s="109">
        <f>'Merytoryczna-TU WPIS DANE'!O312+Strategiczna!J310</f>
        <v>95</v>
      </c>
      <c r="M267" s="101">
        <f t="shared" si="17"/>
        <v>0</v>
      </c>
    </row>
    <row r="268" spans="1:13">
      <c r="A268" s="106">
        <f>'Merytoryczna-TU WPIS DANE'!A313</f>
        <v>0</v>
      </c>
      <c r="B268" s="120">
        <f>'Merytoryczna-TU WPIS DANE'!B313</f>
        <v>0</v>
      </c>
      <c r="C268" s="120">
        <f>'Merytoryczna-TU WPIS DANE'!C313</f>
        <v>0</v>
      </c>
      <c r="D268" s="120">
        <f>'Merytoryczna-TU WPIS DANE'!D313</f>
        <v>0</v>
      </c>
      <c r="E268" s="120">
        <f>'Merytoryczna-TU WPIS DANE'!E313</f>
        <v>0</v>
      </c>
      <c r="F268" s="106">
        <f>'Merytoryczna-TU WPIS DANE'!F313</f>
        <v>0</v>
      </c>
      <c r="G268" s="107">
        <f>'Merytoryczna-TU WPIS DANE'!H313</f>
        <v>1</v>
      </c>
      <c r="H268" s="107">
        <f>'Merytoryczna-TU WPIS DANE'!I313</f>
        <v>0</v>
      </c>
      <c r="I268" s="108">
        <f>IF('Merytoryczna-TU WPIS DANE'!Q313="tak",'Merytoryczna-TU WPIS DANE'!AJ313,'Merytoryczna-TU WPIS DANE'!R313)</f>
        <v>0</v>
      </c>
      <c r="J268" s="211">
        <f>IF(Strategiczna!L311="tak",Strategiczna!W311,Strategiczna!M311)</f>
        <v>0</v>
      </c>
      <c r="K268" s="109">
        <f t="shared" si="16"/>
        <v>0</v>
      </c>
      <c r="L268" s="109">
        <f>'Merytoryczna-TU WPIS DANE'!O313+Strategiczna!J311</f>
        <v>95</v>
      </c>
      <c r="M268" s="101">
        <f t="shared" si="17"/>
        <v>0</v>
      </c>
    </row>
    <row r="269" spans="1:13">
      <c r="A269" s="106">
        <f>'Merytoryczna-TU WPIS DANE'!A314</f>
        <v>0</v>
      </c>
      <c r="B269" s="120">
        <f>'Merytoryczna-TU WPIS DANE'!B314</f>
        <v>0</v>
      </c>
      <c r="C269" s="120">
        <f>'Merytoryczna-TU WPIS DANE'!C314</f>
        <v>0</v>
      </c>
      <c r="D269" s="120">
        <f>'Merytoryczna-TU WPIS DANE'!D314</f>
        <v>0</v>
      </c>
      <c r="E269" s="120">
        <f>'Merytoryczna-TU WPIS DANE'!E314</f>
        <v>0</v>
      </c>
      <c r="F269" s="106">
        <f>'Merytoryczna-TU WPIS DANE'!F314</f>
        <v>0</v>
      </c>
      <c r="G269" s="107">
        <f>'Merytoryczna-TU WPIS DANE'!H314</f>
        <v>1</v>
      </c>
      <c r="H269" s="107">
        <f>'Merytoryczna-TU WPIS DANE'!I314</f>
        <v>0</v>
      </c>
      <c r="I269" s="108">
        <f>IF('Merytoryczna-TU WPIS DANE'!Q314="tak",'Merytoryczna-TU WPIS DANE'!AJ314,'Merytoryczna-TU WPIS DANE'!R314)</f>
        <v>0</v>
      </c>
      <c r="J269" s="211">
        <f>IF(Strategiczna!L312="tak",Strategiczna!W312,Strategiczna!M312)</f>
        <v>0</v>
      </c>
      <c r="K269" s="109">
        <f t="shared" si="16"/>
        <v>0</v>
      </c>
      <c r="L269" s="109">
        <f>'Merytoryczna-TU WPIS DANE'!O314+Strategiczna!J312</f>
        <v>95</v>
      </c>
      <c r="M269" s="101">
        <f t="shared" si="17"/>
        <v>0</v>
      </c>
    </row>
    <row r="270" spans="1:13">
      <c r="A270" s="106">
        <f>'Merytoryczna-TU WPIS DANE'!A315</f>
        <v>0</v>
      </c>
      <c r="B270" s="120">
        <f>'Merytoryczna-TU WPIS DANE'!B315</f>
        <v>0</v>
      </c>
      <c r="C270" s="120">
        <f>'Merytoryczna-TU WPIS DANE'!C315</f>
        <v>0</v>
      </c>
      <c r="D270" s="120">
        <f>'Merytoryczna-TU WPIS DANE'!D315</f>
        <v>0</v>
      </c>
      <c r="E270" s="120">
        <f>'Merytoryczna-TU WPIS DANE'!E315</f>
        <v>0</v>
      </c>
      <c r="F270" s="106">
        <f>'Merytoryczna-TU WPIS DANE'!F315</f>
        <v>0</v>
      </c>
      <c r="G270" s="107">
        <f>'Merytoryczna-TU WPIS DANE'!H315</f>
        <v>1</v>
      </c>
      <c r="H270" s="107">
        <f>'Merytoryczna-TU WPIS DANE'!I315</f>
        <v>0</v>
      </c>
      <c r="I270" s="108">
        <f>IF('Merytoryczna-TU WPIS DANE'!Q315="tak",'Merytoryczna-TU WPIS DANE'!AJ315,'Merytoryczna-TU WPIS DANE'!R315)</f>
        <v>0</v>
      </c>
      <c r="J270" s="211">
        <f>IF(Strategiczna!L313="tak",Strategiczna!W313,Strategiczna!M313)</f>
        <v>0</v>
      </c>
      <c r="K270" s="109">
        <f t="shared" si="16"/>
        <v>0</v>
      </c>
      <c r="L270" s="109">
        <f>'Merytoryczna-TU WPIS DANE'!O315+Strategiczna!J313</f>
        <v>95</v>
      </c>
      <c r="M270" s="101">
        <f t="shared" si="17"/>
        <v>0</v>
      </c>
    </row>
    <row r="271" spans="1:13">
      <c r="A271" s="106">
        <f>'Merytoryczna-TU WPIS DANE'!A316</f>
        <v>0</v>
      </c>
      <c r="B271" s="120">
        <f>'Merytoryczna-TU WPIS DANE'!B316</f>
        <v>0</v>
      </c>
      <c r="C271" s="120">
        <f>'Merytoryczna-TU WPIS DANE'!C316</f>
        <v>0</v>
      </c>
      <c r="D271" s="120">
        <f>'Merytoryczna-TU WPIS DANE'!D316</f>
        <v>0</v>
      </c>
      <c r="E271" s="120">
        <f>'Merytoryczna-TU WPIS DANE'!E316</f>
        <v>0</v>
      </c>
      <c r="F271" s="106">
        <f>'Merytoryczna-TU WPIS DANE'!F316</f>
        <v>0</v>
      </c>
      <c r="G271" s="107">
        <f>'Merytoryczna-TU WPIS DANE'!H316</f>
        <v>1</v>
      </c>
      <c r="H271" s="107">
        <f>'Merytoryczna-TU WPIS DANE'!I316</f>
        <v>0</v>
      </c>
      <c r="I271" s="108">
        <f>IF('Merytoryczna-TU WPIS DANE'!Q316="tak",'Merytoryczna-TU WPIS DANE'!AJ316,'Merytoryczna-TU WPIS DANE'!R316)</f>
        <v>0</v>
      </c>
      <c r="J271" s="211">
        <f>IF(Strategiczna!L314="tak",Strategiczna!W314,Strategiczna!M314)</f>
        <v>0</v>
      </c>
      <c r="K271" s="109">
        <f t="shared" si="16"/>
        <v>0</v>
      </c>
      <c r="L271" s="109">
        <f>'Merytoryczna-TU WPIS DANE'!O316+Strategiczna!J314</f>
        <v>95</v>
      </c>
      <c r="M271" s="101">
        <f t="shared" si="17"/>
        <v>0</v>
      </c>
    </row>
    <row r="272" spans="1:13">
      <c r="A272" s="106">
        <f>'Merytoryczna-TU WPIS DANE'!A317</f>
        <v>0</v>
      </c>
      <c r="B272" s="120">
        <f>'Merytoryczna-TU WPIS DANE'!B317</f>
        <v>0</v>
      </c>
      <c r="C272" s="120">
        <f>'Merytoryczna-TU WPIS DANE'!C317</f>
        <v>0</v>
      </c>
      <c r="D272" s="120">
        <f>'Merytoryczna-TU WPIS DANE'!D317</f>
        <v>0</v>
      </c>
      <c r="E272" s="120">
        <f>'Merytoryczna-TU WPIS DANE'!E317</f>
        <v>0</v>
      </c>
      <c r="F272" s="106">
        <f>'Merytoryczna-TU WPIS DANE'!F317</f>
        <v>0</v>
      </c>
      <c r="G272" s="107">
        <f>'Merytoryczna-TU WPIS DANE'!H317</f>
        <v>1</v>
      </c>
      <c r="H272" s="107">
        <f>'Merytoryczna-TU WPIS DANE'!I317</f>
        <v>0</v>
      </c>
      <c r="I272" s="108">
        <f>IF('Merytoryczna-TU WPIS DANE'!Q317="tak",'Merytoryczna-TU WPIS DANE'!AJ317,'Merytoryczna-TU WPIS DANE'!R317)</f>
        <v>0</v>
      </c>
      <c r="J272" s="211">
        <f>IF(Strategiczna!L315="tak",Strategiczna!W315,Strategiczna!M315)</f>
        <v>0</v>
      </c>
      <c r="K272" s="109">
        <f t="shared" si="16"/>
        <v>0</v>
      </c>
      <c r="L272" s="109">
        <f>'Merytoryczna-TU WPIS DANE'!O317+Strategiczna!J315</f>
        <v>95</v>
      </c>
      <c r="M272" s="101">
        <f t="shared" si="17"/>
        <v>0</v>
      </c>
    </row>
    <row r="273" spans="1:13">
      <c r="A273" s="106">
        <f>'Merytoryczna-TU WPIS DANE'!A318</f>
        <v>0</v>
      </c>
      <c r="B273" s="120">
        <f>'Merytoryczna-TU WPIS DANE'!B318</f>
        <v>0</v>
      </c>
      <c r="C273" s="120">
        <f>'Merytoryczna-TU WPIS DANE'!C318</f>
        <v>0</v>
      </c>
      <c r="D273" s="120">
        <f>'Merytoryczna-TU WPIS DANE'!D318</f>
        <v>0</v>
      </c>
      <c r="E273" s="120">
        <f>'Merytoryczna-TU WPIS DANE'!E318</f>
        <v>0</v>
      </c>
      <c r="F273" s="106">
        <f>'Merytoryczna-TU WPIS DANE'!F318</f>
        <v>0</v>
      </c>
      <c r="G273" s="107">
        <f>'Merytoryczna-TU WPIS DANE'!H318</f>
        <v>1</v>
      </c>
      <c r="H273" s="107">
        <f>'Merytoryczna-TU WPIS DANE'!I318</f>
        <v>0</v>
      </c>
      <c r="I273" s="108">
        <f>IF('Merytoryczna-TU WPIS DANE'!Q318="tak",'Merytoryczna-TU WPIS DANE'!AJ318,'Merytoryczna-TU WPIS DANE'!R318)</f>
        <v>0</v>
      </c>
      <c r="J273" s="211">
        <f>IF(Strategiczna!L316="tak",Strategiczna!W316,Strategiczna!M316)</f>
        <v>0</v>
      </c>
      <c r="K273" s="109">
        <f t="shared" si="16"/>
        <v>0</v>
      </c>
      <c r="L273" s="109">
        <f>'Merytoryczna-TU WPIS DANE'!O318+Strategiczna!J316</f>
        <v>95</v>
      </c>
      <c r="M273" s="101">
        <f t="shared" si="17"/>
        <v>0</v>
      </c>
    </row>
    <row r="274" spans="1:13">
      <c r="A274" s="106">
        <f>'Merytoryczna-TU WPIS DANE'!A319</f>
        <v>0</v>
      </c>
      <c r="B274" s="120">
        <f>'Merytoryczna-TU WPIS DANE'!B319</f>
        <v>0</v>
      </c>
      <c r="C274" s="120">
        <f>'Merytoryczna-TU WPIS DANE'!C319</f>
        <v>0</v>
      </c>
      <c r="D274" s="120">
        <f>'Merytoryczna-TU WPIS DANE'!D319</f>
        <v>0</v>
      </c>
      <c r="E274" s="120">
        <f>'Merytoryczna-TU WPIS DANE'!E319</f>
        <v>0</v>
      </c>
      <c r="F274" s="106">
        <f>'Merytoryczna-TU WPIS DANE'!F319</f>
        <v>0</v>
      </c>
      <c r="G274" s="107">
        <f>'Merytoryczna-TU WPIS DANE'!H319</f>
        <v>1</v>
      </c>
      <c r="H274" s="107">
        <f>'Merytoryczna-TU WPIS DANE'!I319</f>
        <v>0</v>
      </c>
      <c r="I274" s="108">
        <f>IF('Merytoryczna-TU WPIS DANE'!Q319="tak",'Merytoryczna-TU WPIS DANE'!AJ319,'Merytoryczna-TU WPIS DANE'!R319)</f>
        <v>0</v>
      </c>
      <c r="J274" s="211">
        <f>IF(Strategiczna!L317="tak",Strategiczna!W317,Strategiczna!M317)</f>
        <v>0</v>
      </c>
      <c r="K274" s="109">
        <f t="shared" si="16"/>
        <v>0</v>
      </c>
      <c r="L274" s="109">
        <f>'Merytoryczna-TU WPIS DANE'!O319+Strategiczna!J317</f>
        <v>95</v>
      </c>
      <c r="M274" s="101">
        <f t="shared" si="17"/>
        <v>0</v>
      </c>
    </row>
    <row r="275" spans="1:13">
      <c r="A275" s="106">
        <f>'Merytoryczna-TU WPIS DANE'!A320</f>
        <v>0</v>
      </c>
      <c r="B275" s="120">
        <f>'Merytoryczna-TU WPIS DANE'!B320</f>
        <v>0</v>
      </c>
      <c r="C275" s="120">
        <f>'Merytoryczna-TU WPIS DANE'!C320</f>
        <v>0</v>
      </c>
      <c r="D275" s="120">
        <f>'Merytoryczna-TU WPIS DANE'!D320</f>
        <v>0</v>
      </c>
      <c r="E275" s="120">
        <f>'Merytoryczna-TU WPIS DANE'!E320</f>
        <v>0</v>
      </c>
      <c r="F275" s="106">
        <f>'Merytoryczna-TU WPIS DANE'!F320</f>
        <v>0</v>
      </c>
      <c r="G275" s="107">
        <f>'Merytoryczna-TU WPIS DANE'!H320</f>
        <v>1</v>
      </c>
      <c r="H275" s="107">
        <f>'Merytoryczna-TU WPIS DANE'!I320</f>
        <v>0</v>
      </c>
      <c r="I275" s="108">
        <f>IF('Merytoryczna-TU WPIS DANE'!Q320="tak",'Merytoryczna-TU WPIS DANE'!AJ320,'Merytoryczna-TU WPIS DANE'!R320)</f>
        <v>0</v>
      </c>
      <c r="J275" s="211">
        <f>IF(Strategiczna!L318="tak",Strategiczna!W318,Strategiczna!M318)</f>
        <v>0</v>
      </c>
      <c r="K275" s="109">
        <f t="shared" si="16"/>
        <v>0</v>
      </c>
      <c r="L275" s="109">
        <f>'Merytoryczna-TU WPIS DANE'!O320+Strategiczna!J318</f>
        <v>95</v>
      </c>
      <c r="M275" s="101">
        <f t="shared" si="17"/>
        <v>0</v>
      </c>
    </row>
    <row r="276" spans="1:13">
      <c r="A276" s="106">
        <f>'Merytoryczna-TU WPIS DANE'!A321</f>
        <v>0</v>
      </c>
      <c r="B276" s="120">
        <f>'Merytoryczna-TU WPIS DANE'!B321</f>
        <v>0</v>
      </c>
      <c r="C276" s="120">
        <f>'Merytoryczna-TU WPIS DANE'!C321</f>
        <v>0</v>
      </c>
      <c r="D276" s="120">
        <f>'Merytoryczna-TU WPIS DANE'!D321</f>
        <v>0</v>
      </c>
      <c r="E276" s="120">
        <f>'Merytoryczna-TU WPIS DANE'!E321</f>
        <v>0</v>
      </c>
      <c r="F276" s="106">
        <f>'Merytoryczna-TU WPIS DANE'!F321</f>
        <v>0</v>
      </c>
      <c r="G276" s="107">
        <f>'Merytoryczna-TU WPIS DANE'!H321</f>
        <v>1</v>
      </c>
      <c r="H276" s="107">
        <f>'Merytoryczna-TU WPIS DANE'!I321</f>
        <v>0</v>
      </c>
      <c r="I276" s="108">
        <f>IF('Merytoryczna-TU WPIS DANE'!Q321="tak",'Merytoryczna-TU WPIS DANE'!AJ321,'Merytoryczna-TU WPIS DANE'!R321)</f>
        <v>0</v>
      </c>
      <c r="J276" s="211">
        <f>IF(Strategiczna!L319="tak",Strategiczna!W319,Strategiczna!M319)</f>
        <v>0</v>
      </c>
      <c r="K276" s="109">
        <f t="shared" si="16"/>
        <v>0</v>
      </c>
      <c r="L276" s="109">
        <f>'Merytoryczna-TU WPIS DANE'!O321+Strategiczna!J319</f>
        <v>95</v>
      </c>
      <c r="M276" s="101">
        <f t="shared" si="17"/>
        <v>0</v>
      </c>
    </row>
    <row r="277" spans="1:13">
      <c r="A277" s="106">
        <f>'Merytoryczna-TU WPIS DANE'!A322</f>
        <v>0</v>
      </c>
      <c r="B277" s="120">
        <f>'Merytoryczna-TU WPIS DANE'!B322</f>
        <v>0</v>
      </c>
      <c r="C277" s="120">
        <f>'Merytoryczna-TU WPIS DANE'!C322</f>
        <v>0</v>
      </c>
      <c r="D277" s="120">
        <f>'Merytoryczna-TU WPIS DANE'!D322</f>
        <v>0</v>
      </c>
      <c r="E277" s="120">
        <f>'Merytoryczna-TU WPIS DANE'!E322</f>
        <v>0</v>
      </c>
      <c r="F277" s="106">
        <f>'Merytoryczna-TU WPIS DANE'!F322</f>
        <v>0</v>
      </c>
      <c r="G277" s="107">
        <f>'Merytoryczna-TU WPIS DANE'!H322</f>
        <v>1</v>
      </c>
      <c r="H277" s="107">
        <f>'Merytoryczna-TU WPIS DANE'!I322</f>
        <v>0</v>
      </c>
      <c r="I277" s="108">
        <f>IF('Merytoryczna-TU WPIS DANE'!Q322="tak",'Merytoryczna-TU WPIS DANE'!AJ322,'Merytoryczna-TU WPIS DANE'!R322)</f>
        <v>0</v>
      </c>
      <c r="J277" s="211">
        <f>IF(Strategiczna!L320="tak",Strategiczna!W320,Strategiczna!M320)</f>
        <v>0</v>
      </c>
      <c r="K277" s="109">
        <f t="shared" si="16"/>
        <v>0</v>
      </c>
      <c r="L277" s="109">
        <f>'Merytoryczna-TU WPIS DANE'!O322+Strategiczna!J320</f>
        <v>95</v>
      </c>
      <c r="M277" s="101">
        <f t="shared" si="17"/>
        <v>0</v>
      </c>
    </row>
    <row r="278" spans="1:13">
      <c r="A278" s="106">
        <f>'Merytoryczna-TU WPIS DANE'!A323</f>
        <v>0</v>
      </c>
      <c r="B278" s="120">
        <f>'Merytoryczna-TU WPIS DANE'!B323</f>
        <v>0</v>
      </c>
      <c r="C278" s="120">
        <f>'Merytoryczna-TU WPIS DANE'!C323</f>
        <v>0</v>
      </c>
      <c r="D278" s="120">
        <f>'Merytoryczna-TU WPIS DANE'!D323</f>
        <v>0</v>
      </c>
      <c r="E278" s="120">
        <f>'Merytoryczna-TU WPIS DANE'!E323</f>
        <v>0</v>
      </c>
      <c r="F278" s="106">
        <f>'Merytoryczna-TU WPIS DANE'!F323</f>
        <v>0</v>
      </c>
      <c r="G278" s="107">
        <f>'Merytoryczna-TU WPIS DANE'!H323</f>
        <v>1</v>
      </c>
      <c r="H278" s="107">
        <f>'Merytoryczna-TU WPIS DANE'!I323</f>
        <v>0</v>
      </c>
      <c r="I278" s="108">
        <f>IF('Merytoryczna-TU WPIS DANE'!Q323="tak",'Merytoryczna-TU WPIS DANE'!AJ323,'Merytoryczna-TU WPIS DANE'!R323)</f>
        <v>0</v>
      </c>
      <c r="J278" s="211">
        <f>IF(Strategiczna!L321="tak",Strategiczna!W321,Strategiczna!M321)</f>
        <v>0</v>
      </c>
      <c r="K278" s="109">
        <f t="shared" si="16"/>
        <v>0</v>
      </c>
      <c r="L278" s="109">
        <f>'Merytoryczna-TU WPIS DANE'!O323+Strategiczna!J321</f>
        <v>95</v>
      </c>
      <c r="M278" s="101">
        <f t="shared" si="17"/>
        <v>0</v>
      </c>
    </row>
    <row r="279" spans="1:13">
      <c r="A279" s="106">
        <f>'Merytoryczna-TU WPIS DANE'!A324</f>
        <v>0</v>
      </c>
      <c r="B279" s="120">
        <f>'Merytoryczna-TU WPIS DANE'!B324</f>
        <v>0</v>
      </c>
      <c r="C279" s="120">
        <f>'Merytoryczna-TU WPIS DANE'!C324</f>
        <v>0</v>
      </c>
      <c r="D279" s="120">
        <f>'Merytoryczna-TU WPIS DANE'!D324</f>
        <v>0</v>
      </c>
      <c r="E279" s="120">
        <f>'Merytoryczna-TU WPIS DANE'!E324</f>
        <v>0</v>
      </c>
      <c r="F279" s="106">
        <f>'Merytoryczna-TU WPIS DANE'!F324</f>
        <v>0</v>
      </c>
      <c r="G279" s="107">
        <f>'Merytoryczna-TU WPIS DANE'!H324</f>
        <v>1</v>
      </c>
      <c r="H279" s="107">
        <f>'Merytoryczna-TU WPIS DANE'!I324</f>
        <v>0</v>
      </c>
      <c r="I279" s="108">
        <f>IF('Merytoryczna-TU WPIS DANE'!Q324="tak",'Merytoryczna-TU WPIS DANE'!AJ324,'Merytoryczna-TU WPIS DANE'!R324)</f>
        <v>0</v>
      </c>
      <c r="J279" s="211">
        <f>IF(Strategiczna!L322="tak",Strategiczna!W322,Strategiczna!M322)</f>
        <v>0</v>
      </c>
      <c r="K279" s="109">
        <f t="shared" si="16"/>
        <v>0</v>
      </c>
      <c r="L279" s="109">
        <f>'Merytoryczna-TU WPIS DANE'!O324+Strategiczna!J322</f>
        <v>95</v>
      </c>
      <c r="M279" s="101">
        <f t="shared" si="17"/>
        <v>0</v>
      </c>
    </row>
    <row r="280" spans="1:13">
      <c r="A280" s="106">
        <f>'Merytoryczna-TU WPIS DANE'!A325</f>
        <v>0</v>
      </c>
      <c r="B280" s="120">
        <f>'Merytoryczna-TU WPIS DANE'!B325</f>
        <v>0</v>
      </c>
      <c r="C280" s="120">
        <f>'Merytoryczna-TU WPIS DANE'!C325</f>
        <v>0</v>
      </c>
      <c r="D280" s="120">
        <f>'Merytoryczna-TU WPIS DANE'!D325</f>
        <v>0</v>
      </c>
      <c r="E280" s="120">
        <f>'Merytoryczna-TU WPIS DANE'!E325</f>
        <v>0</v>
      </c>
      <c r="F280" s="106">
        <f>'Merytoryczna-TU WPIS DANE'!F325</f>
        <v>0</v>
      </c>
      <c r="G280" s="107">
        <f>'Merytoryczna-TU WPIS DANE'!H325</f>
        <v>1</v>
      </c>
      <c r="H280" s="107">
        <f>'Merytoryczna-TU WPIS DANE'!I325</f>
        <v>0</v>
      </c>
      <c r="I280" s="108">
        <f>IF('Merytoryczna-TU WPIS DANE'!Q325="tak",'Merytoryczna-TU WPIS DANE'!AJ325,'Merytoryczna-TU WPIS DANE'!R325)</f>
        <v>0</v>
      </c>
      <c r="J280" s="211">
        <f>IF(Strategiczna!L323="tak",Strategiczna!W323,Strategiczna!M323)</f>
        <v>0</v>
      </c>
      <c r="K280" s="109">
        <f t="shared" si="16"/>
        <v>0</v>
      </c>
      <c r="L280" s="109">
        <f>'Merytoryczna-TU WPIS DANE'!O325+Strategiczna!J323</f>
        <v>95</v>
      </c>
      <c r="M280" s="101">
        <f t="shared" si="17"/>
        <v>0</v>
      </c>
    </row>
    <row r="281" spans="1:13">
      <c r="A281" s="106">
        <f>'Merytoryczna-TU WPIS DANE'!A326</f>
        <v>0</v>
      </c>
      <c r="B281" s="120">
        <f>'Merytoryczna-TU WPIS DANE'!B326</f>
        <v>0</v>
      </c>
      <c r="C281" s="120">
        <f>'Merytoryczna-TU WPIS DANE'!C326</f>
        <v>0</v>
      </c>
      <c r="D281" s="120">
        <f>'Merytoryczna-TU WPIS DANE'!D326</f>
        <v>0</v>
      </c>
      <c r="E281" s="120">
        <f>'Merytoryczna-TU WPIS DANE'!E326</f>
        <v>0</v>
      </c>
      <c r="F281" s="106">
        <f>'Merytoryczna-TU WPIS DANE'!F326</f>
        <v>0</v>
      </c>
      <c r="G281" s="107">
        <f>'Merytoryczna-TU WPIS DANE'!H326</f>
        <v>1</v>
      </c>
      <c r="H281" s="107">
        <f>'Merytoryczna-TU WPIS DANE'!I326</f>
        <v>0</v>
      </c>
      <c r="I281" s="108">
        <f>IF('Merytoryczna-TU WPIS DANE'!Q326="tak",'Merytoryczna-TU WPIS DANE'!AJ326,'Merytoryczna-TU WPIS DANE'!R326)</f>
        <v>0</v>
      </c>
      <c r="J281" s="211">
        <f>IF(Strategiczna!L324="tak",Strategiczna!W324,Strategiczna!M324)</f>
        <v>0</v>
      </c>
      <c r="K281" s="109">
        <f t="shared" si="16"/>
        <v>0</v>
      </c>
      <c r="L281" s="109">
        <f>'Merytoryczna-TU WPIS DANE'!O326+Strategiczna!J324</f>
        <v>95</v>
      </c>
      <c r="M281" s="101">
        <f t="shared" si="17"/>
        <v>0</v>
      </c>
    </row>
    <row r="282" spans="1:13">
      <c r="A282" s="106">
        <f>'Merytoryczna-TU WPIS DANE'!A327</f>
        <v>0</v>
      </c>
      <c r="B282" s="120">
        <f>'Merytoryczna-TU WPIS DANE'!B327</f>
        <v>0</v>
      </c>
      <c r="C282" s="120">
        <f>'Merytoryczna-TU WPIS DANE'!C327</f>
        <v>0</v>
      </c>
      <c r="D282" s="120">
        <f>'Merytoryczna-TU WPIS DANE'!D327</f>
        <v>0</v>
      </c>
      <c r="E282" s="120">
        <f>'Merytoryczna-TU WPIS DANE'!E327</f>
        <v>0</v>
      </c>
      <c r="F282" s="106">
        <f>'Merytoryczna-TU WPIS DANE'!F327</f>
        <v>0</v>
      </c>
      <c r="G282" s="107">
        <f>'Merytoryczna-TU WPIS DANE'!H327</f>
        <v>1</v>
      </c>
      <c r="H282" s="107">
        <f>'Merytoryczna-TU WPIS DANE'!I327</f>
        <v>0</v>
      </c>
      <c r="I282" s="108">
        <f>IF('Merytoryczna-TU WPIS DANE'!Q327="tak",'Merytoryczna-TU WPIS DANE'!AJ327,'Merytoryczna-TU WPIS DANE'!R327)</f>
        <v>0</v>
      </c>
      <c r="J282" s="211">
        <f>IF(Strategiczna!L325="tak",Strategiczna!W325,Strategiczna!M325)</f>
        <v>0</v>
      </c>
      <c r="K282" s="109">
        <f t="shared" si="16"/>
        <v>0</v>
      </c>
      <c r="L282" s="109">
        <f>'Merytoryczna-TU WPIS DANE'!O327+Strategiczna!J325</f>
        <v>95</v>
      </c>
      <c r="M282" s="101">
        <f t="shared" si="17"/>
        <v>0</v>
      </c>
    </row>
    <row r="283" spans="1:13">
      <c r="A283" s="106">
        <f>'Merytoryczna-TU WPIS DANE'!A328</f>
        <v>0</v>
      </c>
      <c r="B283" s="120">
        <f>'Merytoryczna-TU WPIS DANE'!B328</f>
        <v>0</v>
      </c>
      <c r="C283" s="120">
        <f>'Merytoryczna-TU WPIS DANE'!C328</f>
        <v>0</v>
      </c>
      <c r="D283" s="120">
        <f>'Merytoryczna-TU WPIS DANE'!D328</f>
        <v>0</v>
      </c>
      <c r="E283" s="120">
        <f>'Merytoryczna-TU WPIS DANE'!E328</f>
        <v>0</v>
      </c>
      <c r="F283" s="106">
        <f>'Merytoryczna-TU WPIS DANE'!F328</f>
        <v>0</v>
      </c>
      <c r="G283" s="107">
        <f>'Merytoryczna-TU WPIS DANE'!H328</f>
        <v>1</v>
      </c>
      <c r="H283" s="107">
        <f>'Merytoryczna-TU WPIS DANE'!I328</f>
        <v>0</v>
      </c>
      <c r="I283" s="108">
        <f>IF('Merytoryczna-TU WPIS DANE'!Q328="tak",'Merytoryczna-TU WPIS DANE'!AJ328,'Merytoryczna-TU WPIS DANE'!R328)</f>
        <v>0</v>
      </c>
      <c r="J283" s="211">
        <f>IF(Strategiczna!L326="tak",Strategiczna!W326,Strategiczna!M326)</f>
        <v>0</v>
      </c>
      <c r="K283" s="109">
        <f t="shared" si="16"/>
        <v>0</v>
      </c>
      <c r="L283" s="109">
        <f>'Merytoryczna-TU WPIS DANE'!O328+Strategiczna!J326</f>
        <v>95</v>
      </c>
      <c r="M283" s="101">
        <f t="shared" si="17"/>
        <v>0</v>
      </c>
    </row>
    <row r="284" spans="1:13">
      <c r="A284" s="106">
        <f>'Merytoryczna-TU WPIS DANE'!A329</f>
        <v>0</v>
      </c>
      <c r="B284" s="120">
        <f>'Merytoryczna-TU WPIS DANE'!B329</f>
        <v>0</v>
      </c>
      <c r="C284" s="120">
        <f>'Merytoryczna-TU WPIS DANE'!C329</f>
        <v>0</v>
      </c>
      <c r="D284" s="120">
        <f>'Merytoryczna-TU WPIS DANE'!D329</f>
        <v>0</v>
      </c>
      <c r="E284" s="120">
        <f>'Merytoryczna-TU WPIS DANE'!E329</f>
        <v>0</v>
      </c>
      <c r="F284" s="106">
        <f>'Merytoryczna-TU WPIS DANE'!F329</f>
        <v>0</v>
      </c>
      <c r="G284" s="107">
        <f>'Merytoryczna-TU WPIS DANE'!H329</f>
        <v>1</v>
      </c>
      <c r="H284" s="107">
        <f>'Merytoryczna-TU WPIS DANE'!I329</f>
        <v>0</v>
      </c>
      <c r="I284" s="108">
        <f>IF('Merytoryczna-TU WPIS DANE'!Q329="tak",'Merytoryczna-TU WPIS DANE'!AJ329,'Merytoryczna-TU WPIS DANE'!R329)</f>
        <v>0</v>
      </c>
      <c r="J284" s="211">
        <f>IF(Strategiczna!L327="tak",Strategiczna!W327,Strategiczna!M327)</f>
        <v>0</v>
      </c>
      <c r="K284" s="109">
        <f t="shared" si="16"/>
        <v>0</v>
      </c>
      <c r="L284" s="109">
        <f>'Merytoryczna-TU WPIS DANE'!O329+Strategiczna!J327</f>
        <v>95</v>
      </c>
      <c r="M284" s="101">
        <f t="shared" si="17"/>
        <v>0</v>
      </c>
    </row>
    <row r="285" spans="1:13">
      <c r="A285" s="106">
        <f>'Merytoryczna-TU WPIS DANE'!A330</f>
        <v>0</v>
      </c>
      <c r="B285" s="120">
        <f>'Merytoryczna-TU WPIS DANE'!B330</f>
        <v>0</v>
      </c>
      <c r="C285" s="120">
        <f>'Merytoryczna-TU WPIS DANE'!C330</f>
        <v>0</v>
      </c>
      <c r="D285" s="120">
        <f>'Merytoryczna-TU WPIS DANE'!D330</f>
        <v>0</v>
      </c>
      <c r="E285" s="120">
        <f>'Merytoryczna-TU WPIS DANE'!E330</f>
        <v>0</v>
      </c>
      <c r="F285" s="106">
        <f>'Merytoryczna-TU WPIS DANE'!F330</f>
        <v>0</v>
      </c>
      <c r="G285" s="107">
        <f>'Merytoryczna-TU WPIS DANE'!H330</f>
        <v>1</v>
      </c>
      <c r="H285" s="107">
        <f>'Merytoryczna-TU WPIS DANE'!I330</f>
        <v>0</v>
      </c>
      <c r="I285" s="108">
        <f>IF('Merytoryczna-TU WPIS DANE'!Q330="tak",'Merytoryczna-TU WPIS DANE'!AJ330,'Merytoryczna-TU WPIS DANE'!R330)</f>
        <v>0</v>
      </c>
      <c r="J285" s="211">
        <f>IF(Strategiczna!L328="tak",Strategiczna!W328,Strategiczna!M328)</f>
        <v>0</v>
      </c>
      <c r="K285" s="109">
        <f t="shared" si="16"/>
        <v>0</v>
      </c>
      <c r="L285" s="109">
        <f>'Merytoryczna-TU WPIS DANE'!O330+Strategiczna!J328</f>
        <v>95</v>
      </c>
      <c r="M285" s="101">
        <f t="shared" si="17"/>
        <v>0</v>
      </c>
    </row>
    <row r="286" spans="1:13">
      <c r="A286" s="106">
        <f>'Merytoryczna-TU WPIS DANE'!A331</f>
        <v>0</v>
      </c>
      <c r="B286" s="120">
        <f>'Merytoryczna-TU WPIS DANE'!B331</f>
        <v>0</v>
      </c>
      <c r="C286" s="120">
        <f>'Merytoryczna-TU WPIS DANE'!C331</f>
        <v>0</v>
      </c>
      <c r="D286" s="120">
        <f>'Merytoryczna-TU WPIS DANE'!D331</f>
        <v>0</v>
      </c>
      <c r="E286" s="120">
        <f>'Merytoryczna-TU WPIS DANE'!E331</f>
        <v>0</v>
      </c>
      <c r="F286" s="106">
        <f>'Merytoryczna-TU WPIS DANE'!F331</f>
        <v>0</v>
      </c>
      <c r="G286" s="107">
        <f>'Merytoryczna-TU WPIS DANE'!H331</f>
        <v>1</v>
      </c>
      <c r="H286" s="107">
        <f>'Merytoryczna-TU WPIS DANE'!I331</f>
        <v>0</v>
      </c>
      <c r="I286" s="108">
        <f>IF('Merytoryczna-TU WPIS DANE'!Q331="tak",'Merytoryczna-TU WPIS DANE'!AJ331,'Merytoryczna-TU WPIS DANE'!R331)</f>
        <v>0</v>
      </c>
      <c r="J286" s="211">
        <f>IF(Strategiczna!L329="tak",Strategiczna!W329,Strategiczna!M329)</f>
        <v>0</v>
      </c>
      <c r="K286" s="109">
        <f t="shared" si="16"/>
        <v>0</v>
      </c>
      <c r="L286" s="109">
        <f>'Merytoryczna-TU WPIS DANE'!O331+Strategiczna!J329</f>
        <v>95</v>
      </c>
      <c r="M286" s="101">
        <f t="shared" si="17"/>
        <v>0</v>
      </c>
    </row>
    <row r="287" spans="1:13">
      <c r="A287" s="106">
        <f>'Merytoryczna-TU WPIS DANE'!A332</f>
        <v>0</v>
      </c>
      <c r="B287" s="120">
        <f>'Merytoryczna-TU WPIS DANE'!B332</f>
        <v>0</v>
      </c>
      <c r="C287" s="120">
        <f>'Merytoryczna-TU WPIS DANE'!C332</f>
        <v>0</v>
      </c>
      <c r="D287" s="120">
        <f>'Merytoryczna-TU WPIS DANE'!D332</f>
        <v>0</v>
      </c>
      <c r="E287" s="120">
        <f>'Merytoryczna-TU WPIS DANE'!E332</f>
        <v>0</v>
      </c>
      <c r="F287" s="106">
        <f>'Merytoryczna-TU WPIS DANE'!F332</f>
        <v>0</v>
      </c>
      <c r="G287" s="107">
        <f>'Merytoryczna-TU WPIS DANE'!H332</f>
        <v>1</v>
      </c>
      <c r="H287" s="107">
        <f>'Merytoryczna-TU WPIS DANE'!I332</f>
        <v>0</v>
      </c>
      <c r="I287" s="108">
        <f>IF('Merytoryczna-TU WPIS DANE'!Q332="tak",'Merytoryczna-TU WPIS DANE'!AJ332,'Merytoryczna-TU WPIS DANE'!R332)</f>
        <v>0</v>
      </c>
      <c r="J287" s="211">
        <f>IF(Strategiczna!L330="tak",Strategiczna!W330,Strategiczna!M330)</f>
        <v>0</v>
      </c>
      <c r="K287" s="109">
        <f t="shared" si="16"/>
        <v>0</v>
      </c>
      <c r="L287" s="109">
        <f>'Merytoryczna-TU WPIS DANE'!O332+Strategiczna!J330</f>
        <v>95</v>
      </c>
      <c r="M287" s="101">
        <f t="shared" si="17"/>
        <v>0</v>
      </c>
    </row>
    <row r="288" spans="1:13">
      <c r="A288" s="106">
        <f>'Merytoryczna-TU WPIS DANE'!A333</f>
        <v>0</v>
      </c>
      <c r="B288" s="120">
        <f>'Merytoryczna-TU WPIS DANE'!B333</f>
        <v>0</v>
      </c>
      <c r="C288" s="120">
        <f>'Merytoryczna-TU WPIS DANE'!C333</f>
        <v>0</v>
      </c>
      <c r="D288" s="120">
        <f>'Merytoryczna-TU WPIS DANE'!D333</f>
        <v>0</v>
      </c>
      <c r="E288" s="120">
        <f>'Merytoryczna-TU WPIS DANE'!E333</f>
        <v>0</v>
      </c>
      <c r="F288" s="106">
        <f>'Merytoryczna-TU WPIS DANE'!F333</f>
        <v>0</v>
      </c>
      <c r="G288" s="107">
        <f>'Merytoryczna-TU WPIS DANE'!H333</f>
        <v>1</v>
      </c>
      <c r="H288" s="107">
        <f>'Merytoryczna-TU WPIS DANE'!I333</f>
        <v>0</v>
      </c>
      <c r="I288" s="108">
        <f>IF('Merytoryczna-TU WPIS DANE'!Q333="tak",'Merytoryczna-TU WPIS DANE'!AJ333,'Merytoryczna-TU WPIS DANE'!R333)</f>
        <v>0</v>
      </c>
      <c r="J288" s="211">
        <f>IF(Strategiczna!L331="tak",Strategiczna!W331,Strategiczna!M331)</f>
        <v>0</v>
      </c>
      <c r="K288" s="109">
        <f t="shared" si="16"/>
        <v>0</v>
      </c>
      <c r="L288" s="109">
        <f>'Merytoryczna-TU WPIS DANE'!O333+Strategiczna!J331</f>
        <v>95</v>
      </c>
      <c r="M288" s="101">
        <f t="shared" si="17"/>
        <v>0</v>
      </c>
    </row>
    <row r="289" spans="1:13">
      <c r="A289" s="106">
        <f>'Merytoryczna-TU WPIS DANE'!A334</f>
        <v>0</v>
      </c>
      <c r="B289" s="120">
        <f>'Merytoryczna-TU WPIS DANE'!B334</f>
        <v>0</v>
      </c>
      <c r="C289" s="120">
        <f>'Merytoryczna-TU WPIS DANE'!C334</f>
        <v>0</v>
      </c>
      <c r="D289" s="120">
        <f>'Merytoryczna-TU WPIS DANE'!D334</f>
        <v>0</v>
      </c>
      <c r="E289" s="120">
        <f>'Merytoryczna-TU WPIS DANE'!E334</f>
        <v>0</v>
      </c>
      <c r="F289" s="106">
        <f>'Merytoryczna-TU WPIS DANE'!F334</f>
        <v>0</v>
      </c>
      <c r="G289" s="107">
        <f>'Merytoryczna-TU WPIS DANE'!H334</f>
        <v>1</v>
      </c>
      <c r="H289" s="107">
        <f>'Merytoryczna-TU WPIS DANE'!I334</f>
        <v>0</v>
      </c>
      <c r="I289" s="108">
        <f>IF('Merytoryczna-TU WPIS DANE'!Q334="tak",'Merytoryczna-TU WPIS DANE'!AJ334,'Merytoryczna-TU WPIS DANE'!R334)</f>
        <v>0</v>
      </c>
      <c r="J289" s="211">
        <f>IF(Strategiczna!L332="tak",Strategiczna!W332,Strategiczna!M332)</f>
        <v>0</v>
      </c>
      <c r="K289" s="109">
        <f t="shared" si="16"/>
        <v>0</v>
      </c>
      <c r="L289" s="109">
        <f>'Merytoryczna-TU WPIS DANE'!O334+Strategiczna!J332</f>
        <v>95</v>
      </c>
      <c r="M289" s="101">
        <f t="shared" si="17"/>
        <v>0</v>
      </c>
    </row>
    <row r="290" spans="1:13">
      <c r="A290" s="106">
        <f>'Merytoryczna-TU WPIS DANE'!A335</f>
        <v>0</v>
      </c>
      <c r="B290" s="120">
        <f>'Merytoryczna-TU WPIS DANE'!B335</f>
        <v>0</v>
      </c>
      <c r="C290" s="120">
        <f>'Merytoryczna-TU WPIS DANE'!C335</f>
        <v>0</v>
      </c>
      <c r="D290" s="120">
        <f>'Merytoryczna-TU WPIS DANE'!D335</f>
        <v>0</v>
      </c>
      <c r="E290" s="120">
        <f>'Merytoryczna-TU WPIS DANE'!E335</f>
        <v>0</v>
      </c>
      <c r="F290" s="106">
        <f>'Merytoryczna-TU WPIS DANE'!F335</f>
        <v>0</v>
      </c>
      <c r="G290" s="107">
        <f>'Merytoryczna-TU WPIS DANE'!H335</f>
        <v>1</v>
      </c>
      <c r="H290" s="107">
        <f>'Merytoryczna-TU WPIS DANE'!I335</f>
        <v>0</v>
      </c>
      <c r="I290" s="108">
        <f>IF('Merytoryczna-TU WPIS DANE'!Q335="tak",'Merytoryczna-TU WPIS DANE'!AJ335,'Merytoryczna-TU WPIS DANE'!R335)</f>
        <v>0</v>
      </c>
      <c r="J290" s="211">
        <f>IF(Strategiczna!L333="tak",Strategiczna!W333,Strategiczna!M333)</f>
        <v>0</v>
      </c>
      <c r="K290" s="109">
        <f t="shared" si="16"/>
        <v>0</v>
      </c>
      <c r="L290" s="109">
        <f>'Merytoryczna-TU WPIS DANE'!O335+Strategiczna!J333</f>
        <v>95</v>
      </c>
      <c r="M290" s="101">
        <f t="shared" si="17"/>
        <v>0</v>
      </c>
    </row>
    <row r="291" spans="1:13">
      <c r="A291" s="106">
        <f>'Merytoryczna-TU WPIS DANE'!A336</f>
        <v>0</v>
      </c>
      <c r="B291" s="120">
        <f>'Merytoryczna-TU WPIS DANE'!B336</f>
        <v>0</v>
      </c>
      <c r="C291" s="120">
        <f>'Merytoryczna-TU WPIS DANE'!C336</f>
        <v>0</v>
      </c>
      <c r="D291" s="120">
        <f>'Merytoryczna-TU WPIS DANE'!D336</f>
        <v>0</v>
      </c>
      <c r="E291" s="120">
        <f>'Merytoryczna-TU WPIS DANE'!E336</f>
        <v>0</v>
      </c>
      <c r="F291" s="106">
        <f>'Merytoryczna-TU WPIS DANE'!F336</f>
        <v>0</v>
      </c>
      <c r="G291" s="107">
        <f>'Merytoryczna-TU WPIS DANE'!H336</f>
        <v>1</v>
      </c>
      <c r="H291" s="107">
        <f>'Merytoryczna-TU WPIS DANE'!I336</f>
        <v>0</v>
      </c>
      <c r="I291" s="108">
        <f>IF('Merytoryczna-TU WPIS DANE'!Q336="tak",'Merytoryczna-TU WPIS DANE'!AJ336,'Merytoryczna-TU WPIS DANE'!R336)</f>
        <v>0</v>
      </c>
      <c r="J291" s="211">
        <f>IF(Strategiczna!L334="tak",Strategiczna!W334,Strategiczna!M334)</f>
        <v>0</v>
      </c>
      <c r="K291" s="109">
        <f t="shared" si="16"/>
        <v>0</v>
      </c>
      <c r="L291" s="109">
        <f>'Merytoryczna-TU WPIS DANE'!O336+Strategiczna!J334</f>
        <v>95</v>
      </c>
      <c r="M291" s="101">
        <f t="shared" si="17"/>
        <v>0</v>
      </c>
    </row>
    <row r="292" spans="1:13">
      <c r="A292" s="106">
        <f>'Merytoryczna-TU WPIS DANE'!A337</f>
        <v>0</v>
      </c>
      <c r="B292" s="120">
        <f>'Merytoryczna-TU WPIS DANE'!B337</f>
        <v>0</v>
      </c>
      <c r="C292" s="120">
        <f>'Merytoryczna-TU WPIS DANE'!C337</f>
        <v>0</v>
      </c>
      <c r="D292" s="120">
        <f>'Merytoryczna-TU WPIS DANE'!D337</f>
        <v>0</v>
      </c>
      <c r="E292" s="120">
        <f>'Merytoryczna-TU WPIS DANE'!E337</f>
        <v>0</v>
      </c>
      <c r="F292" s="106">
        <f>'Merytoryczna-TU WPIS DANE'!F337</f>
        <v>0</v>
      </c>
      <c r="G292" s="107">
        <f>'Merytoryczna-TU WPIS DANE'!H337</f>
        <v>1</v>
      </c>
      <c r="H292" s="107">
        <f>'Merytoryczna-TU WPIS DANE'!I337</f>
        <v>0</v>
      </c>
      <c r="I292" s="108">
        <f>IF('Merytoryczna-TU WPIS DANE'!Q337="tak",'Merytoryczna-TU WPIS DANE'!AJ337,'Merytoryczna-TU WPIS DANE'!R337)</f>
        <v>0</v>
      </c>
      <c r="J292" s="211">
        <f>IF(Strategiczna!L335="tak",Strategiczna!W335,Strategiczna!M335)</f>
        <v>0</v>
      </c>
      <c r="K292" s="109">
        <f t="shared" si="16"/>
        <v>0</v>
      </c>
      <c r="L292" s="109">
        <f>'Merytoryczna-TU WPIS DANE'!O337+Strategiczna!J335</f>
        <v>95</v>
      </c>
      <c r="M292" s="101">
        <f t="shared" si="17"/>
        <v>0</v>
      </c>
    </row>
    <row r="293" spans="1:13">
      <c r="A293" s="106">
        <f>'Merytoryczna-TU WPIS DANE'!A338</f>
        <v>0</v>
      </c>
      <c r="B293" s="120">
        <f>'Merytoryczna-TU WPIS DANE'!B338</f>
        <v>0</v>
      </c>
      <c r="C293" s="120">
        <f>'Merytoryczna-TU WPIS DANE'!C338</f>
        <v>0</v>
      </c>
      <c r="D293" s="120">
        <f>'Merytoryczna-TU WPIS DANE'!D338</f>
        <v>0</v>
      </c>
      <c r="E293" s="120">
        <f>'Merytoryczna-TU WPIS DANE'!E338</f>
        <v>0</v>
      </c>
      <c r="F293" s="106">
        <f>'Merytoryczna-TU WPIS DANE'!F338</f>
        <v>0</v>
      </c>
      <c r="G293" s="107">
        <f>'Merytoryczna-TU WPIS DANE'!H338</f>
        <v>1</v>
      </c>
      <c r="H293" s="107">
        <f>'Merytoryczna-TU WPIS DANE'!I338</f>
        <v>0</v>
      </c>
      <c r="I293" s="108">
        <f>IF('Merytoryczna-TU WPIS DANE'!Q338="tak",'Merytoryczna-TU WPIS DANE'!AJ338,'Merytoryczna-TU WPIS DANE'!R338)</f>
        <v>0</v>
      </c>
      <c r="J293" s="211">
        <f>IF(Strategiczna!L336="tak",Strategiczna!W336,Strategiczna!M336)</f>
        <v>0</v>
      </c>
      <c r="K293" s="109">
        <f t="shared" si="16"/>
        <v>0</v>
      </c>
      <c r="L293" s="109">
        <f>'Merytoryczna-TU WPIS DANE'!O338+Strategiczna!J336</f>
        <v>95</v>
      </c>
      <c r="M293" s="101">
        <f t="shared" si="17"/>
        <v>0</v>
      </c>
    </row>
    <row r="294" spans="1:13">
      <c r="A294" s="106">
        <f>'Merytoryczna-TU WPIS DANE'!A339</f>
        <v>0</v>
      </c>
      <c r="B294" s="120">
        <f>'Merytoryczna-TU WPIS DANE'!B339</f>
        <v>0</v>
      </c>
      <c r="C294" s="120">
        <f>'Merytoryczna-TU WPIS DANE'!C339</f>
        <v>0</v>
      </c>
      <c r="D294" s="120">
        <f>'Merytoryczna-TU WPIS DANE'!D339</f>
        <v>0</v>
      </c>
      <c r="E294" s="120">
        <f>'Merytoryczna-TU WPIS DANE'!E339</f>
        <v>0</v>
      </c>
      <c r="F294" s="106">
        <f>'Merytoryczna-TU WPIS DANE'!F339</f>
        <v>0</v>
      </c>
      <c r="G294" s="107">
        <f>'Merytoryczna-TU WPIS DANE'!H339</f>
        <v>1</v>
      </c>
      <c r="H294" s="107">
        <f>'Merytoryczna-TU WPIS DANE'!I339</f>
        <v>0</v>
      </c>
      <c r="I294" s="108">
        <f>IF('Merytoryczna-TU WPIS DANE'!Q339="tak",'Merytoryczna-TU WPIS DANE'!AJ339,'Merytoryczna-TU WPIS DANE'!R339)</f>
        <v>0</v>
      </c>
      <c r="J294" s="211">
        <f>IF(Strategiczna!L337="tak",Strategiczna!W337,Strategiczna!M337)</f>
        <v>0</v>
      </c>
      <c r="K294" s="109">
        <f t="shared" si="16"/>
        <v>0</v>
      </c>
      <c r="L294" s="109">
        <f>'Merytoryczna-TU WPIS DANE'!O339+Strategiczna!J337</f>
        <v>95</v>
      </c>
      <c r="M294" s="101">
        <f t="shared" si="17"/>
        <v>0</v>
      </c>
    </row>
    <row r="295" spans="1:13">
      <c r="A295" s="106">
        <f>'Merytoryczna-TU WPIS DANE'!A340</f>
        <v>0</v>
      </c>
      <c r="B295" s="120">
        <f>'Merytoryczna-TU WPIS DANE'!B340</f>
        <v>0</v>
      </c>
      <c r="C295" s="120">
        <f>'Merytoryczna-TU WPIS DANE'!C340</f>
        <v>0</v>
      </c>
      <c r="D295" s="120">
        <f>'Merytoryczna-TU WPIS DANE'!D340</f>
        <v>0</v>
      </c>
      <c r="E295" s="120">
        <f>'Merytoryczna-TU WPIS DANE'!E340</f>
        <v>0</v>
      </c>
      <c r="F295" s="106">
        <f>'Merytoryczna-TU WPIS DANE'!F340</f>
        <v>0</v>
      </c>
      <c r="G295" s="107">
        <f>'Merytoryczna-TU WPIS DANE'!H340</f>
        <v>1</v>
      </c>
      <c r="H295" s="107">
        <f>'Merytoryczna-TU WPIS DANE'!I340</f>
        <v>0</v>
      </c>
      <c r="I295" s="108">
        <f>IF('Merytoryczna-TU WPIS DANE'!Q340="tak",'Merytoryczna-TU WPIS DANE'!AJ340,'Merytoryczna-TU WPIS DANE'!R340)</f>
        <v>0</v>
      </c>
      <c r="J295" s="211">
        <f>IF(Strategiczna!L338="tak",Strategiczna!W338,Strategiczna!M338)</f>
        <v>0</v>
      </c>
      <c r="K295" s="109">
        <f t="shared" si="16"/>
        <v>0</v>
      </c>
      <c r="L295" s="109">
        <f>'Merytoryczna-TU WPIS DANE'!O340+Strategiczna!J338</f>
        <v>95</v>
      </c>
      <c r="M295" s="101">
        <f t="shared" si="17"/>
        <v>0</v>
      </c>
    </row>
    <row r="296" spans="1:13">
      <c r="A296" s="106">
        <f>'Merytoryczna-TU WPIS DANE'!A341</f>
        <v>0</v>
      </c>
      <c r="B296" s="120">
        <f>'Merytoryczna-TU WPIS DANE'!B341</f>
        <v>0</v>
      </c>
      <c r="C296" s="120">
        <f>'Merytoryczna-TU WPIS DANE'!C341</f>
        <v>0</v>
      </c>
      <c r="D296" s="120">
        <f>'Merytoryczna-TU WPIS DANE'!D341</f>
        <v>0</v>
      </c>
      <c r="E296" s="120">
        <f>'Merytoryczna-TU WPIS DANE'!E341</f>
        <v>0</v>
      </c>
      <c r="F296" s="106">
        <f>'Merytoryczna-TU WPIS DANE'!F341</f>
        <v>0</v>
      </c>
      <c r="G296" s="107">
        <f>'Merytoryczna-TU WPIS DANE'!H341</f>
        <v>1</v>
      </c>
      <c r="H296" s="107">
        <f>'Merytoryczna-TU WPIS DANE'!I341</f>
        <v>0</v>
      </c>
      <c r="I296" s="108">
        <f>IF('Merytoryczna-TU WPIS DANE'!Q341="tak",'Merytoryczna-TU WPIS DANE'!AJ341,'Merytoryczna-TU WPIS DANE'!R341)</f>
        <v>0</v>
      </c>
      <c r="J296" s="211">
        <f>IF(Strategiczna!L339="tak",Strategiczna!W339,Strategiczna!M339)</f>
        <v>0</v>
      </c>
      <c r="K296" s="109">
        <f t="shared" si="16"/>
        <v>0</v>
      </c>
      <c r="L296" s="109">
        <f>'Merytoryczna-TU WPIS DANE'!O341+Strategiczna!J339</f>
        <v>95</v>
      </c>
      <c r="M296" s="101">
        <f t="shared" si="17"/>
        <v>0</v>
      </c>
    </row>
    <row r="297" spans="1:13">
      <c r="A297" s="106">
        <f>'Merytoryczna-TU WPIS DANE'!A342</f>
        <v>0</v>
      </c>
      <c r="B297" s="120">
        <f>'Merytoryczna-TU WPIS DANE'!B342</f>
        <v>0</v>
      </c>
      <c r="C297" s="120">
        <f>'Merytoryczna-TU WPIS DANE'!C342</f>
        <v>0</v>
      </c>
      <c r="D297" s="120">
        <f>'Merytoryczna-TU WPIS DANE'!D342</f>
        <v>0</v>
      </c>
      <c r="E297" s="120">
        <f>'Merytoryczna-TU WPIS DANE'!E342</f>
        <v>0</v>
      </c>
      <c r="F297" s="106">
        <f>'Merytoryczna-TU WPIS DANE'!F342</f>
        <v>0</v>
      </c>
      <c r="G297" s="107">
        <f>'Merytoryczna-TU WPIS DANE'!H342</f>
        <v>1</v>
      </c>
      <c r="H297" s="107">
        <f>'Merytoryczna-TU WPIS DANE'!I342</f>
        <v>0</v>
      </c>
      <c r="I297" s="108">
        <f>IF('Merytoryczna-TU WPIS DANE'!Q342="tak",'Merytoryczna-TU WPIS DANE'!AJ342,'Merytoryczna-TU WPIS DANE'!R342)</f>
        <v>0</v>
      </c>
      <c r="J297" s="211">
        <f>IF(Strategiczna!L340="tak",Strategiczna!W340,Strategiczna!M340)</f>
        <v>0</v>
      </c>
      <c r="K297" s="109">
        <f t="shared" si="16"/>
        <v>0</v>
      </c>
      <c r="L297" s="109">
        <f>'Merytoryczna-TU WPIS DANE'!O342+Strategiczna!J340</f>
        <v>95</v>
      </c>
      <c r="M297" s="101">
        <f t="shared" si="17"/>
        <v>0</v>
      </c>
    </row>
    <row r="298" spans="1:13">
      <c r="A298" s="106">
        <f>'Merytoryczna-TU WPIS DANE'!A343</f>
        <v>0</v>
      </c>
      <c r="B298" s="120">
        <f>'Merytoryczna-TU WPIS DANE'!B343</f>
        <v>0</v>
      </c>
      <c r="C298" s="120">
        <f>'Merytoryczna-TU WPIS DANE'!C343</f>
        <v>0</v>
      </c>
      <c r="D298" s="120">
        <f>'Merytoryczna-TU WPIS DANE'!D343</f>
        <v>0</v>
      </c>
      <c r="E298" s="120">
        <f>'Merytoryczna-TU WPIS DANE'!E343</f>
        <v>0</v>
      </c>
      <c r="F298" s="106">
        <f>'Merytoryczna-TU WPIS DANE'!F343</f>
        <v>0</v>
      </c>
      <c r="G298" s="107">
        <f>'Merytoryczna-TU WPIS DANE'!H343</f>
        <v>1</v>
      </c>
      <c r="H298" s="107">
        <f>'Merytoryczna-TU WPIS DANE'!I343</f>
        <v>0</v>
      </c>
      <c r="I298" s="108">
        <f>IF('Merytoryczna-TU WPIS DANE'!Q343="tak",'Merytoryczna-TU WPIS DANE'!AJ343,'Merytoryczna-TU WPIS DANE'!R343)</f>
        <v>0</v>
      </c>
      <c r="J298" s="211">
        <f>IF(Strategiczna!L341="tak",Strategiczna!W341,Strategiczna!M341)</f>
        <v>0</v>
      </c>
      <c r="K298" s="109">
        <f t="shared" si="16"/>
        <v>0</v>
      </c>
      <c r="L298" s="109">
        <f>'Merytoryczna-TU WPIS DANE'!O343+Strategiczna!J341</f>
        <v>95</v>
      </c>
      <c r="M298" s="101">
        <f t="shared" si="17"/>
        <v>0</v>
      </c>
    </row>
    <row r="299" spans="1:13">
      <c r="A299" s="106">
        <f>'Merytoryczna-TU WPIS DANE'!A344</f>
        <v>0</v>
      </c>
      <c r="B299" s="120">
        <f>'Merytoryczna-TU WPIS DANE'!B344</f>
        <v>0</v>
      </c>
      <c r="C299" s="120">
        <f>'Merytoryczna-TU WPIS DANE'!C344</f>
        <v>0</v>
      </c>
      <c r="D299" s="120">
        <f>'Merytoryczna-TU WPIS DANE'!D344</f>
        <v>0</v>
      </c>
      <c r="E299" s="120">
        <f>'Merytoryczna-TU WPIS DANE'!E344</f>
        <v>0</v>
      </c>
      <c r="F299" s="106">
        <f>'Merytoryczna-TU WPIS DANE'!F344</f>
        <v>0</v>
      </c>
      <c r="G299" s="107">
        <f>'Merytoryczna-TU WPIS DANE'!H344</f>
        <v>1</v>
      </c>
      <c r="H299" s="107">
        <f>'Merytoryczna-TU WPIS DANE'!I344</f>
        <v>0</v>
      </c>
      <c r="I299" s="108">
        <f>IF('Merytoryczna-TU WPIS DANE'!Q344="tak",'Merytoryczna-TU WPIS DANE'!AJ344,'Merytoryczna-TU WPIS DANE'!R344)</f>
        <v>0</v>
      </c>
      <c r="J299" s="211">
        <f>IF(Strategiczna!L342="tak",Strategiczna!W342,Strategiczna!M342)</f>
        <v>0</v>
      </c>
      <c r="K299" s="109">
        <f t="shared" si="16"/>
        <v>0</v>
      </c>
      <c r="L299" s="109">
        <f>'Merytoryczna-TU WPIS DANE'!O344+Strategiczna!J342</f>
        <v>95</v>
      </c>
      <c r="M299" s="101">
        <f t="shared" si="17"/>
        <v>0</v>
      </c>
    </row>
    <row r="300" spans="1:13">
      <c r="A300" s="106">
        <f>'Merytoryczna-TU WPIS DANE'!A345</f>
        <v>0</v>
      </c>
      <c r="B300" s="120">
        <f>'Merytoryczna-TU WPIS DANE'!B345</f>
        <v>0</v>
      </c>
      <c r="C300" s="120">
        <f>'Merytoryczna-TU WPIS DANE'!C345</f>
        <v>0</v>
      </c>
      <c r="D300" s="120">
        <f>'Merytoryczna-TU WPIS DANE'!D345</f>
        <v>0</v>
      </c>
      <c r="E300" s="120">
        <f>'Merytoryczna-TU WPIS DANE'!E345</f>
        <v>0</v>
      </c>
      <c r="F300" s="106">
        <f>'Merytoryczna-TU WPIS DANE'!F345</f>
        <v>0</v>
      </c>
      <c r="G300" s="107">
        <f>'Merytoryczna-TU WPIS DANE'!H345</f>
        <v>1</v>
      </c>
      <c r="H300" s="107">
        <f>'Merytoryczna-TU WPIS DANE'!I345</f>
        <v>0</v>
      </c>
      <c r="I300" s="108">
        <f>IF('Merytoryczna-TU WPIS DANE'!Q345="tak",'Merytoryczna-TU WPIS DANE'!AJ345,'Merytoryczna-TU WPIS DANE'!R345)</f>
        <v>0</v>
      </c>
      <c r="J300" s="211">
        <f>IF(Strategiczna!L343="tak",Strategiczna!W343,Strategiczna!M343)</f>
        <v>0</v>
      </c>
      <c r="K300" s="109">
        <f t="shared" si="16"/>
        <v>0</v>
      </c>
      <c r="L300" s="109">
        <f>'Merytoryczna-TU WPIS DANE'!O345+Strategiczna!J343</f>
        <v>95</v>
      </c>
      <c r="M300" s="101">
        <f t="shared" si="17"/>
        <v>0</v>
      </c>
    </row>
    <row r="301" spans="1:13">
      <c r="A301" s="106">
        <f>'Merytoryczna-TU WPIS DANE'!A346</f>
        <v>0</v>
      </c>
      <c r="B301" s="120">
        <f>'Merytoryczna-TU WPIS DANE'!B346</f>
        <v>0</v>
      </c>
      <c r="C301" s="120">
        <f>'Merytoryczna-TU WPIS DANE'!C346</f>
        <v>0</v>
      </c>
      <c r="D301" s="120">
        <f>'Merytoryczna-TU WPIS DANE'!D346</f>
        <v>0</v>
      </c>
      <c r="E301" s="120">
        <f>'Merytoryczna-TU WPIS DANE'!E346</f>
        <v>0</v>
      </c>
      <c r="F301" s="106">
        <f>'Merytoryczna-TU WPIS DANE'!F346</f>
        <v>0</v>
      </c>
      <c r="G301" s="107">
        <f>'Merytoryczna-TU WPIS DANE'!H346</f>
        <v>1</v>
      </c>
      <c r="H301" s="107">
        <f>'Merytoryczna-TU WPIS DANE'!I346</f>
        <v>0</v>
      </c>
      <c r="I301" s="108">
        <f>IF('Merytoryczna-TU WPIS DANE'!Q346="tak",'Merytoryczna-TU WPIS DANE'!AJ346,'Merytoryczna-TU WPIS DANE'!R346)</f>
        <v>0</v>
      </c>
      <c r="J301" s="211">
        <f>IF(Strategiczna!L344="tak",Strategiczna!W344,Strategiczna!M344)</f>
        <v>0</v>
      </c>
      <c r="K301" s="109">
        <f t="shared" si="16"/>
        <v>0</v>
      </c>
      <c r="L301" s="109">
        <f>'Merytoryczna-TU WPIS DANE'!O346+Strategiczna!J344</f>
        <v>95</v>
      </c>
      <c r="M301" s="101">
        <f t="shared" si="17"/>
        <v>0</v>
      </c>
    </row>
    <row r="302" spans="1:13">
      <c r="A302" s="106">
        <f>'Merytoryczna-TU WPIS DANE'!A347</f>
        <v>0</v>
      </c>
      <c r="B302" s="120">
        <f>'Merytoryczna-TU WPIS DANE'!B347</f>
        <v>0</v>
      </c>
      <c r="C302" s="120">
        <f>'Merytoryczna-TU WPIS DANE'!C347</f>
        <v>0</v>
      </c>
      <c r="D302" s="120">
        <f>'Merytoryczna-TU WPIS DANE'!D347</f>
        <v>0</v>
      </c>
      <c r="E302" s="120">
        <f>'Merytoryczna-TU WPIS DANE'!E347</f>
        <v>0</v>
      </c>
      <c r="F302" s="106">
        <f>'Merytoryczna-TU WPIS DANE'!F347</f>
        <v>0</v>
      </c>
      <c r="G302" s="107">
        <f>'Merytoryczna-TU WPIS DANE'!H347</f>
        <v>1</v>
      </c>
      <c r="H302" s="107">
        <f>'Merytoryczna-TU WPIS DANE'!I347</f>
        <v>0</v>
      </c>
      <c r="I302" s="108">
        <f>IF('Merytoryczna-TU WPIS DANE'!Q347="tak",'Merytoryczna-TU WPIS DANE'!AJ347,'Merytoryczna-TU WPIS DANE'!R347)</f>
        <v>0</v>
      </c>
      <c r="J302" s="211">
        <f>IF(Strategiczna!L345="tak",Strategiczna!W345,Strategiczna!M345)</f>
        <v>0</v>
      </c>
      <c r="K302" s="109">
        <f t="shared" si="16"/>
        <v>0</v>
      </c>
      <c r="L302" s="109">
        <f>'Merytoryczna-TU WPIS DANE'!O347+Strategiczna!J345</f>
        <v>95</v>
      </c>
      <c r="M302" s="101">
        <f t="shared" si="17"/>
        <v>0</v>
      </c>
    </row>
    <row r="303" spans="1:13">
      <c r="A303" s="106">
        <f>'Merytoryczna-TU WPIS DANE'!A348</f>
        <v>0</v>
      </c>
      <c r="B303" s="120">
        <f>'Merytoryczna-TU WPIS DANE'!B348</f>
        <v>0</v>
      </c>
      <c r="C303" s="120">
        <f>'Merytoryczna-TU WPIS DANE'!C348</f>
        <v>0</v>
      </c>
      <c r="D303" s="120">
        <f>'Merytoryczna-TU WPIS DANE'!D348</f>
        <v>0</v>
      </c>
      <c r="E303" s="120">
        <f>'Merytoryczna-TU WPIS DANE'!E348</f>
        <v>0</v>
      </c>
      <c r="F303" s="106">
        <f>'Merytoryczna-TU WPIS DANE'!F348</f>
        <v>0</v>
      </c>
      <c r="G303" s="107">
        <f>'Merytoryczna-TU WPIS DANE'!H348</f>
        <v>1</v>
      </c>
      <c r="H303" s="107">
        <f>'Merytoryczna-TU WPIS DANE'!I348</f>
        <v>0</v>
      </c>
      <c r="I303" s="108">
        <f>IF('Merytoryczna-TU WPIS DANE'!Q348="tak",'Merytoryczna-TU WPIS DANE'!AJ348,'Merytoryczna-TU WPIS DANE'!R348)</f>
        <v>0</v>
      </c>
      <c r="J303" s="211">
        <f>IF(Strategiczna!L346="tak",Strategiczna!W346,Strategiczna!M346)</f>
        <v>0</v>
      </c>
      <c r="K303" s="109">
        <f t="shared" si="16"/>
        <v>0</v>
      </c>
      <c r="L303" s="109">
        <f>'Merytoryczna-TU WPIS DANE'!O348+Strategiczna!J346</f>
        <v>95</v>
      </c>
      <c r="M303" s="101">
        <f t="shared" si="17"/>
        <v>0</v>
      </c>
    </row>
    <row r="304" spans="1:13">
      <c r="A304" s="106">
        <f>'Merytoryczna-TU WPIS DANE'!A349</f>
        <v>0</v>
      </c>
      <c r="B304" s="120">
        <f>'Merytoryczna-TU WPIS DANE'!B349</f>
        <v>0</v>
      </c>
      <c r="C304" s="120">
        <f>'Merytoryczna-TU WPIS DANE'!C349</f>
        <v>0</v>
      </c>
      <c r="D304" s="120">
        <f>'Merytoryczna-TU WPIS DANE'!D349</f>
        <v>0</v>
      </c>
      <c r="E304" s="120">
        <f>'Merytoryczna-TU WPIS DANE'!E349</f>
        <v>0</v>
      </c>
      <c r="F304" s="106">
        <f>'Merytoryczna-TU WPIS DANE'!F349</f>
        <v>0</v>
      </c>
      <c r="G304" s="107">
        <f>'Merytoryczna-TU WPIS DANE'!H349</f>
        <v>1</v>
      </c>
      <c r="H304" s="107">
        <f>'Merytoryczna-TU WPIS DANE'!I349</f>
        <v>0</v>
      </c>
      <c r="I304" s="108">
        <f>IF('Merytoryczna-TU WPIS DANE'!Q349="tak",'Merytoryczna-TU WPIS DANE'!AJ349,'Merytoryczna-TU WPIS DANE'!R349)</f>
        <v>0</v>
      </c>
      <c r="J304" s="211">
        <f>IF(Strategiczna!L347="tak",Strategiczna!W347,Strategiczna!M347)</f>
        <v>0</v>
      </c>
      <c r="K304" s="109">
        <f t="shared" si="16"/>
        <v>0</v>
      </c>
      <c r="L304" s="109">
        <f>'Merytoryczna-TU WPIS DANE'!O349+Strategiczna!J347</f>
        <v>95</v>
      </c>
      <c r="M304" s="101">
        <f t="shared" si="17"/>
        <v>0</v>
      </c>
    </row>
    <row r="305" spans="1:13">
      <c r="A305" s="106">
        <f>'Merytoryczna-TU WPIS DANE'!A350</f>
        <v>0</v>
      </c>
      <c r="B305" s="120">
        <f>'Merytoryczna-TU WPIS DANE'!B350</f>
        <v>0</v>
      </c>
      <c r="C305" s="120">
        <f>'Merytoryczna-TU WPIS DANE'!C350</f>
        <v>0</v>
      </c>
      <c r="D305" s="120">
        <f>'Merytoryczna-TU WPIS DANE'!D350</f>
        <v>0</v>
      </c>
      <c r="E305" s="120">
        <f>'Merytoryczna-TU WPIS DANE'!E350</f>
        <v>0</v>
      </c>
      <c r="F305" s="106">
        <f>'Merytoryczna-TU WPIS DANE'!F350</f>
        <v>0</v>
      </c>
      <c r="G305" s="107">
        <f>'Merytoryczna-TU WPIS DANE'!H350</f>
        <v>1</v>
      </c>
      <c r="H305" s="107">
        <f>'Merytoryczna-TU WPIS DANE'!I350</f>
        <v>0</v>
      </c>
      <c r="I305" s="108">
        <f>IF('Merytoryczna-TU WPIS DANE'!Q350="tak",'Merytoryczna-TU WPIS DANE'!AJ350,'Merytoryczna-TU WPIS DANE'!R350)</f>
        <v>0</v>
      </c>
      <c r="J305" s="211">
        <f>IF(Strategiczna!L348="tak",Strategiczna!W348,Strategiczna!M348)</f>
        <v>0</v>
      </c>
      <c r="K305" s="109">
        <f t="shared" si="16"/>
        <v>0</v>
      </c>
      <c r="L305" s="109">
        <f>'Merytoryczna-TU WPIS DANE'!O350+Strategiczna!J348</f>
        <v>95</v>
      </c>
      <c r="M305" s="101">
        <f t="shared" si="17"/>
        <v>0</v>
      </c>
    </row>
    <row r="306" spans="1:13">
      <c r="A306" s="106">
        <f>'Merytoryczna-TU WPIS DANE'!A351</f>
        <v>0</v>
      </c>
      <c r="B306" s="120">
        <f>'Merytoryczna-TU WPIS DANE'!B351</f>
        <v>0</v>
      </c>
      <c r="C306" s="120">
        <f>'Merytoryczna-TU WPIS DANE'!C351</f>
        <v>0</v>
      </c>
      <c r="D306" s="120">
        <f>'Merytoryczna-TU WPIS DANE'!D351</f>
        <v>0</v>
      </c>
      <c r="E306" s="120">
        <f>'Merytoryczna-TU WPIS DANE'!E351</f>
        <v>0</v>
      </c>
      <c r="F306" s="106">
        <f>'Merytoryczna-TU WPIS DANE'!F351</f>
        <v>0</v>
      </c>
      <c r="G306" s="107">
        <f>'Merytoryczna-TU WPIS DANE'!H351</f>
        <v>1</v>
      </c>
      <c r="H306" s="107">
        <f>'Merytoryczna-TU WPIS DANE'!I351</f>
        <v>0</v>
      </c>
      <c r="I306" s="108">
        <f>IF('Merytoryczna-TU WPIS DANE'!Q351="tak",'Merytoryczna-TU WPIS DANE'!AJ351,'Merytoryczna-TU WPIS DANE'!R351)</f>
        <v>0</v>
      </c>
      <c r="J306" s="211">
        <f>IF(Strategiczna!L349="tak",Strategiczna!W349,Strategiczna!M349)</f>
        <v>0</v>
      </c>
      <c r="K306" s="109">
        <f t="shared" si="16"/>
        <v>0</v>
      </c>
      <c r="L306" s="109">
        <f>'Merytoryczna-TU WPIS DANE'!O351+Strategiczna!J349</f>
        <v>95</v>
      </c>
      <c r="M306" s="101">
        <f t="shared" si="17"/>
        <v>0</v>
      </c>
    </row>
    <row r="307" spans="1:13">
      <c r="A307" s="106">
        <f>'Merytoryczna-TU WPIS DANE'!A352</f>
        <v>0</v>
      </c>
      <c r="B307" s="120">
        <f>'Merytoryczna-TU WPIS DANE'!B352</f>
        <v>0</v>
      </c>
      <c r="C307" s="120">
        <f>'Merytoryczna-TU WPIS DANE'!C352</f>
        <v>0</v>
      </c>
      <c r="D307" s="120">
        <f>'Merytoryczna-TU WPIS DANE'!D352</f>
        <v>0</v>
      </c>
      <c r="E307" s="120">
        <f>'Merytoryczna-TU WPIS DANE'!E352</f>
        <v>0</v>
      </c>
      <c r="F307" s="106">
        <f>'Merytoryczna-TU WPIS DANE'!F352</f>
        <v>0</v>
      </c>
      <c r="G307" s="107">
        <f>'Merytoryczna-TU WPIS DANE'!H352</f>
        <v>1</v>
      </c>
      <c r="H307" s="107">
        <f>'Merytoryczna-TU WPIS DANE'!I352</f>
        <v>0</v>
      </c>
      <c r="I307" s="108">
        <f>IF('Merytoryczna-TU WPIS DANE'!Q352="tak",'Merytoryczna-TU WPIS DANE'!AJ352,'Merytoryczna-TU WPIS DANE'!R352)</f>
        <v>0</v>
      </c>
      <c r="J307" s="211">
        <f>IF(Strategiczna!L350="tak",Strategiczna!W350,Strategiczna!M350)</f>
        <v>0</v>
      </c>
      <c r="K307" s="109">
        <f t="shared" si="16"/>
        <v>0</v>
      </c>
      <c r="L307" s="109">
        <f>'Merytoryczna-TU WPIS DANE'!O352+Strategiczna!J350</f>
        <v>95</v>
      </c>
      <c r="M307" s="101">
        <f t="shared" si="17"/>
        <v>0</v>
      </c>
    </row>
    <row r="308" spans="1:13">
      <c r="A308" s="106">
        <f>'Merytoryczna-TU WPIS DANE'!A353</f>
        <v>0</v>
      </c>
      <c r="B308" s="120">
        <f>'Merytoryczna-TU WPIS DANE'!B353</f>
        <v>0</v>
      </c>
      <c r="C308" s="120">
        <f>'Merytoryczna-TU WPIS DANE'!C353</f>
        <v>0</v>
      </c>
      <c r="D308" s="120">
        <f>'Merytoryczna-TU WPIS DANE'!D353</f>
        <v>0</v>
      </c>
      <c r="E308" s="120">
        <f>'Merytoryczna-TU WPIS DANE'!E353</f>
        <v>0</v>
      </c>
      <c r="F308" s="106">
        <f>'Merytoryczna-TU WPIS DANE'!F353</f>
        <v>0</v>
      </c>
      <c r="G308" s="107">
        <f>'Merytoryczna-TU WPIS DANE'!H353</f>
        <v>1</v>
      </c>
      <c r="H308" s="107">
        <f>'Merytoryczna-TU WPIS DANE'!I353</f>
        <v>0</v>
      </c>
      <c r="I308" s="108">
        <f>IF('Merytoryczna-TU WPIS DANE'!Q353="tak",'Merytoryczna-TU WPIS DANE'!AJ353,'Merytoryczna-TU WPIS DANE'!R353)</f>
        <v>0</v>
      </c>
      <c r="J308" s="211">
        <f>IF(Strategiczna!L351="tak",Strategiczna!W351,Strategiczna!M351)</f>
        <v>0</v>
      </c>
      <c r="K308" s="109">
        <f t="shared" si="16"/>
        <v>0</v>
      </c>
      <c r="L308" s="109">
        <f>'Merytoryczna-TU WPIS DANE'!O353+Strategiczna!J351</f>
        <v>95</v>
      </c>
      <c r="M308" s="101">
        <f t="shared" si="17"/>
        <v>0</v>
      </c>
    </row>
    <row r="309" spans="1:13">
      <c r="A309" s="106">
        <f>'Merytoryczna-TU WPIS DANE'!A354</f>
        <v>0</v>
      </c>
      <c r="B309" s="120">
        <f>'Merytoryczna-TU WPIS DANE'!B354</f>
        <v>0</v>
      </c>
      <c r="C309" s="120">
        <f>'Merytoryczna-TU WPIS DANE'!C354</f>
        <v>0</v>
      </c>
      <c r="D309" s="120">
        <f>'Merytoryczna-TU WPIS DANE'!D354</f>
        <v>0</v>
      </c>
      <c r="E309" s="120">
        <f>'Merytoryczna-TU WPIS DANE'!E354</f>
        <v>0</v>
      </c>
      <c r="F309" s="106">
        <f>'Merytoryczna-TU WPIS DANE'!F354</f>
        <v>0</v>
      </c>
      <c r="G309" s="107">
        <f>'Merytoryczna-TU WPIS DANE'!H354</f>
        <v>1</v>
      </c>
      <c r="H309" s="107">
        <f>'Merytoryczna-TU WPIS DANE'!I354</f>
        <v>0</v>
      </c>
      <c r="I309" s="108">
        <f>IF('Merytoryczna-TU WPIS DANE'!Q354="tak",'Merytoryczna-TU WPIS DANE'!AJ354,'Merytoryczna-TU WPIS DANE'!R354)</f>
        <v>0</v>
      </c>
      <c r="J309" s="211">
        <f>IF(Strategiczna!L352="tak",Strategiczna!W352,Strategiczna!M352)</f>
        <v>0</v>
      </c>
      <c r="K309" s="109">
        <f t="shared" si="16"/>
        <v>0</v>
      </c>
      <c r="L309" s="109">
        <f>'Merytoryczna-TU WPIS DANE'!O354+Strategiczna!J352</f>
        <v>95</v>
      </c>
      <c r="M309" s="101">
        <f t="shared" si="17"/>
        <v>0</v>
      </c>
    </row>
    <row r="310" spans="1:13">
      <c r="A310" s="106">
        <f>'Merytoryczna-TU WPIS DANE'!A355</f>
        <v>0</v>
      </c>
      <c r="B310" s="120">
        <f>'Merytoryczna-TU WPIS DANE'!B355</f>
        <v>0</v>
      </c>
      <c r="C310" s="120">
        <f>'Merytoryczna-TU WPIS DANE'!C355</f>
        <v>0</v>
      </c>
      <c r="D310" s="120">
        <f>'Merytoryczna-TU WPIS DANE'!D355</f>
        <v>0</v>
      </c>
      <c r="E310" s="120">
        <f>'Merytoryczna-TU WPIS DANE'!E355</f>
        <v>0</v>
      </c>
      <c r="F310" s="106">
        <f>'Merytoryczna-TU WPIS DANE'!F355</f>
        <v>0</v>
      </c>
      <c r="G310" s="107">
        <f>'Merytoryczna-TU WPIS DANE'!H355</f>
        <v>1</v>
      </c>
      <c r="H310" s="107">
        <f>'Merytoryczna-TU WPIS DANE'!I355</f>
        <v>0</v>
      </c>
      <c r="I310" s="108">
        <f>IF('Merytoryczna-TU WPIS DANE'!Q355="tak",'Merytoryczna-TU WPIS DANE'!AJ355,'Merytoryczna-TU WPIS DANE'!R355)</f>
        <v>0</v>
      </c>
      <c r="J310" s="211">
        <f>IF(Strategiczna!L353="tak",Strategiczna!W353,Strategiczna!M353)</f>
        <v>0</v>
      </c>
      <c r="K310" s="109">
        <f t="shared" ref="K310:K373" si="18">SUM(I310:J310)</f>
        <v>0</v>
      </c>
      <c r="L310" s="109">
        <f>'Merytoryczna-TU WPIS DANE'!O355+Strategiczna!J353</f>
        <v>95</v>
      </c>
      <c r="M310" s="101">
        <f t="shared" ref="M310:M373" si="19">K310/L310</f>
        <v>0</v>
      </c>
    </row>
    <row r="311" spans="1:13">
      <c r="A311" s="106">
        <f>'Merytoryczna-TU WPIS DANE'!A356</f>
        <v>0</v>
      </c>
      <c r="B311" s="120">
        <f>'Merytoryczna-TU WPIS DANE'!B356</f>
        <v>0</v>
      </c>
      <c r="C311" s="120">
        <f>'Merytoryczna-TU WPIS DANE'!C356</f>
        <v>0</v>
      </c>
      <c r="D311" s="120">
        <f>'Merytoryczna-TU WPIS DANE'!D356</f>
        <v>0</v>
      </c>
      <c r="E311" s="120">
        <f>'Merytoryczna-TU WPIS DANE'!E356</f>
        <v>0</v>
      </c>
      <c r="F311" s="106">
        <f>'Merytoryczna-TU WPIS DANE'!F356</f>
        <v>0</v>
      </c>
      <c r="G311" s="107">
        <f>'Merytoryczna-TU WPIS DANE'!H356</f>
        <v>1</v>
      </c>
      <c r="H311" s="107">
        <f>'Merytoryczna-TU WPIS DANE'!I356</f>
        <v>0</v>
      </c>
      <c r="I311" s="108">
        <f>IF('Merytoryczna-TU WPIS DANE'!Q356="tak",'Merytoryczna-TU WPIS DANE'!AJ356,'Merytoryczna-TU WPIS DANE'!R356)</f>
        <v>0</v>
      </c>
      <c r="J311" s="211">
        <f>IF(Strategiczna!L354="tak",Strategiczna!W354,Strategiczna!M354)</f>
        <v>0</v>
      </c>
      <c r="K311" s="109">
        <f t="shared" si="18"/>
        <v>0</v>
      </c>
      <c r="L311" s="109">
        <f>'Merytoryczna-TU WPIS DANE'!O356+Strategiczna!J354</f>
        <v>95</v>
      </c>
      <c r="M311" s="101">
        <f t="shared" si="19"/>
        <v>0</v>
      </c>
    </row>
    <row r="312" spans="1:13">
      <c r="A312" s="106">
        <f>'Merytoryczna-TU WPIS DANE'!A357</f>
        <v>0</v>
      </c>
      <c r="B312" s="120">
        <f>'Merytoryczna-TU WPIS DANE'!B357</f>
        <v>0</v>
      </c>
      <c r="C312" s="120">
        <f>'Merytoryczna-TU WPIS DANE'!C357</f>
        <v>0</v>
      </c>
      <c r="D312" s="120">
        <f>'Merytoryczna-TU WPIS DANE'!D357</f>
        <v>0</v>
      </c>
      <c r="E312" s="120">
        <f>'Merytoryczna-TU WPIS DANE'!E357</f>
        <v>0</v>
      </c>
      <c r="F312" s="106">
        <f>'Merytoryczna-TU WPIS DANE'!F357</f>
        <v>0</v>
      </c>
      <c r="G312" s="107">
        <f>'Merytoryczna-TU WPIS DANE'!H357</f>
        <v>1</v>
      </c>
      <c r="H312" s="107">
        <f>'Merytoryczna-TU WPIS DANE'!I357</f>
        <v>0</v>
      </c>
      <c r="I312" s="108">
        <f>IF('Merytoryczna-TU WPIS DANE'!Q357="tak",'Merytoryczna-TU WPIS DANE'!AJ357,'Merytoryczna-TU WPIS DANE'!R357)</f>
        <v>0</v>
      </c>
      <c r="J312" s="211">
        <f>IF(Strategiczna!L355="tak",Strategiczna!W355,Strategiczna!M355)</f>
        <v>0</v>
      </c>
      <c r="K312" s="109">
        <f t="shared" si="18"/>
        <v>0</v>
      </c>
      <c r="L312" s="109">
        <f>'Merytoryczna-TU WPIS DANE'!O357+Strategiczna!J355</f>
        <v>95</v>
      </c>
      <c r="M312" s="101">
        <f t="shared" si="19"/>
        <v>0</v>
      </c>
    </row>
    <row r="313" spans="1:13">
      <c r="A313" s="106">
        <f>'Merytoryczna-TU WPIS DANE'!A358</f>
        <v>0</v>
      </c>
      <c r="B313" s="120">
        <f>'Merytoryczna-TU WPIS DANE'!B358</f>
        <v>0</v>
      </c>
      <c r="C313" s="120">
        <f>'Merytoryczna-TU WPIS DANE'!C358</f>
        <v>0</v>
      </c>
      <c r="D313" s="120">
        <f>'Merytoryczna-TU WPIS DANE'!D358</f>
        <v>0</v>
      </c>
      <c r="E313" s="120">
        <f>'Merytoryczna-TU WPIS DANE'!E358</f>
        <v>0</v>
      </c>
      <c r="F313" s="106">
        <f>'Merytoryczna-TU WPIS DANE'!F358</f>
        <v>0</v>
      </c>
      <c r="G313" s="107">
        <f>'Merytoryczna-TU WPIS DANE'!H358</f>
        <v>1</v>
      </c>
      <c r="H313" s="107">
        <f>'Merytoryczna-TU WPIS DANE'!I358</f>
        <v>0</v>
      </c>
      <c r="I313" s="108">
        <f>IF('Merytoryczna-TU WPIS DANE'!Q358="tak",'Merytoryczna-TU WPIS DANE'!AJ358,'Merytoryczna-TU WPIS DANE'!R358)</f>
        <v>0</v>
      </c>
      <c r="J313" s="211">
        <f>IF(Strategiczna!L356="tak",Strategiczna!W356,Strategiczna!M356)</f>
        <v>0</v>
      </c>
      <c r="K313" s="109">
        <f t="shared" si="18"/>
        <v>0</v>
      </c>
      <c r="L313" s="109">
        <f>'Merytoryczna-TU WPIS DANE'!O358+Strategiczna!J356</f>
        <v>95</v>
      </c>
      <c r="M313" s="101">
        <f t="shared" si="19"/>
        <v>0</v>
      </c>
    </row>
    <row r="314" spans="1:13">
      <c r="A314" s="106">
        <f>'Merytoryczna-TU WPIS DANE'!A359</f>
        <v>0</v>
      </c>
      <c r="B314" s="120">
        <f>'Merytoryczna-TU WPIS DANE'!B359</f>
        <v>0</v>
      </c>
      <c r="C314" s="120">
        <f>'Merytoryczna-TU WPIS DANE'!C359</f>
        <v>0</v>
      </c>
      <c r="D314" s="120">
        <f>'Merytoryczna-TU WPIS DANE'!D359</f>
        <v>0</v>
      </c>
      <c r="E314" s="120">
        <f>'Merytoryczna-TU WPIS DANE'!E359</f>
        <v>0</v>
      </c>
      <c r="F314" s="106">
        <f>'Merytoryczna-TU WPIS DANE'!F359</f>
        <v>0</v>
      </c>
      <c r="G314" s="107">
        <f>'Merytoryczna-TU WPIS DANE'!H359</f>
        <v>1</v>
      </c>
      <c r="H314" s="107">
        <f>'Merytoryczna-TU WPIS DANE'!I359</f>
        <v>0</v>
      </c>
      <c r="I314" s="108">
        <f>IF('Merytoryczna-TU WPIS DANE'!Q359="tak",'Merytoryczna-TU WPIS DANE'!AJ359,'Merytoryczna-TU WPIS DANE'!R359)</f>
        <v>0</v>
      </c>
      <c r="J314" s="211">
        <f>IF(Strategiczna!L357="tak",Strategiczna!W357,Strategiczna!M357)</f>
        <v>0</v>
      </c>
      <c r="K314" s="109">
        <f t="shared" si="18"/>
        <v>0</v>
      </c>
      <c r="L314" s="109">
        <f>'Merytoryczna-TU WPIS DANE'!O359+Strategiczna!J357</f>
        <v>95</v>
      </c>
      <c r="M314" s="101">
        <f t="shared" si="19"/>
        <v>0</v>
      </c>
    </row>
    <row r="315" spans="1:13">
      <c r="A315" s="106">
        <f>'Merytoryczna-TU WPIS DANE'!A360</f>
        <v>0</v>
      </c>
      <c r="B315" s="120">
        <f>'Merytoryczna-TU WPIS DANE'!B360</f>
        <v>0</v>
      </c>
      <c r="C315" s="120">
        <f>'Merytoryczna-TU WPIS DANE'!C360</f>
        <v>0</v>
      </c>
      <c r="D315" s="120">
        <f>'Merytoryczna-TU WPIS DANE'!D360</f>
        <v>0</v>
      </c>
      <c r="E315" s="120">
        <f>'Merytoryczna-TU WPIS DANE'!E360</f>
        <v>0</v>
      </c>
      <c r="F315" s="106">
        <f>'Merytoryczna-TU WPIS DANE'!F360</f>
        <v>0</v>
      </c>
      <c r="G315" s="107">
        <f>'Merytoryczna-TU WPIS DANE'!H360</f>
        <v>1</v>
      </c>
      <c r="H315" s="107">
        <f>'Merytoryczna-TU WPIS DANE'!I360</f>
        <v>0</v>
      </c>
      <c r="I315" s="108">
        <f>IF('Merytoryczna-TU WPIS DANE'!Q360="tak",'Merytoryczna-TU WPIS DANE'!AJ360,'Merytoryczna-TU WPIS DANE'!R360)</f>
        <v>0</v>
      </c>
      <c r="J315" s="211">
        <f>IF(Strategiczna!L358="tak",Strategiczna!W358,Strategiczna!M358)</f>
        <v>0</v>
      </c>
      <c r="K315" s="109">
        <f t="shared" si="18"/>
        <v>0</v>
      </c>
      <c r="L315" s="109">
        <f>'Merytoryczna-TU WPIS DANE'!O360+Strategiczna!J358</f>
        <v>95</v>
      </c>
      <c r="M315" s="101">
        <f t="shared" si="19"/>
        <v>0</v>
      </c>
    </row>
    <row r="316" spans="1:13">
      <c r="A316" s="106">
        <f>'Merytoryczna-TU WPIS DANE'!A361</f>
        <v>0</v>
      </c>
      <c r="B316" s="120">
        <f>'Merytoryczna-TU WPIS DANE'!B361</f>
        <v>0</v>
      </c>
      <c r="C316" s="120">
        <f>'Merytoryczna-TU WPIS DANE'!C361</f>
        <v>0</v>
      </c>
      <c r="D316" s="120">
        <f>'Merytoryczna-TU WPIS DANE'!D361</f>
        <v>0</v>
      </c>
      <c r="E316" s="120">
        <f>'Merytoryczna-TU WPIS DANE'!E361</f>
        <v>0</v>
      </c>
      <c r="F316" s="106">
        <f>'Merytoryczna-TU WPIS DANE'!F361</f>
        <v>0</v>
      </c>
      <c r="G316" s="107">
        <f>'Merytoryczna-TU WPIS DANE'!H361</f>
        <v>1</v>
      </c>
      <c r="H316" s="107">
        <f>'Merytoryczna-TU WPIS DANE'!I361</f>
        <v>0</v>
      </c>
      <c r="I316" s="108">
        <f>IF('Merytoryczna-TU WPIS DANE'!Q361="tak",'Merytoryczna-TU WPIS DANE'!AJ361,'Merytoryczna-TU WPIS DANE'!R361)</f>
        <v>0</v>
      </c>
      <c r="J316" s="211">
        <f>IF(Strategiczna!L359="tak",Strategiczna!W359,Strategiczna!M359)</f>
        <v>0</v>
      </c>
      <c r="K316" s="109">
        <f t="shared" si="18"/>
        <v>0</v>
      </c>
      <c r="L316" s="109">
        <f>'Merytoryczna-TU WPIS DANE'!O361+Strategiczna!J359</f>
        <v>95</v>
      </c>
      <c r="M316" s="101">
        <f t="shared" si="19"/>
        <v>0</v>
      </c>
    </row>
    <row r="317" spans="1:13">
      <c r="A317" s="106">
        <f>'Merytoryczna-TU WPIS DANE'!A362</f>
        <v>0</v>
      </c>
      <c r="B317" s="120">
        <f>'Merytoryczna-TU WPIS DANE'!B362</f>
        <v>0</v>
      </c>
      <c r="C317" s="120">
        <f>'Merytoryczna-TU WPIS DANE'!C362</f>
        <v>0</v>
      </c>
      <c r="D317" s="120">
        <f>'Merytoryczna-TU WPIS DANE'!D362</f>
        <v>0</v>
      </c>
      <c r="E317" s="120">
        <f>'Merytoryczna-TU WPIS DANE'!E362</f>
        <v>0</v>
      </c>
      <c r="F317" s="106">
        <f>'Merytoryczna-TU WPIS DANE'!F362</f>
        <v>0</v>
      </c>
      <c r="G317" s="107">
        <f>'Merytoryczna-TU WPIS DANE'!H362</f>
        <v>1</v>
      </c>
      <c r="H317" s="107">
        <f>'Merytoryczna-TU WPIS DANE'!I362</f>
        <v>0</v>
      </c>
      <c r="I317" s="108">
        <f>IF('Merytoryczna-TU WPIS DANE'!Q362="tak",'Merytoryczna-TU WPIS DANE'!AJ362,'Merytoryczna-TU WPIS DANE'!R362)</f>
        <v>0</v>
      </c>
      <c r="J317" s="211">
        <f>IF(Strategiczna!L360="tak",Strategiczna!W360,Strategiczna!M360)</f>
        <v>0</v>
      </c>
      <c r="K317" s="109">
        <f t="shared" si="18"/>
        <v>0</v>
      </c>
      <c r="L317" s="109">
        <f>'Merytoryczna-TU WPIS DANE'!O362+Strategiczna!J360</f>
        <v>95</v>
      </c>
      <c r="M317" s="101">
        <f t="shared" si="19"/>
        <v>0</v>
      </c>
    </row>
    <row r="318" spans="1:13">
      <c r="A318" s="106">
        <f>'Merytoryczna-TU WPIS DANE'!A363</f>
        <v>0</v>
      </c>
      <c r="B318" s="120">
        <f>'Merytoryczna-TU WPIS DANE'!B363</f>
        <v>0</v>
      </c>
      <c r="C318" s="120">
        <f>'Merytoryczna-TU WPIS DANE'!C363</f>
        <v>0</v>
      </c>
      <c r="D318" s="120">
        <f>'Merytoryczna-TU WPIS DANE'!D363</f>
        <v>0</v>
      </c>
      <c r="E318" s="120">
        <f>'Merytoryczna-TU WPIS DANE'!E363</f>
        <v>0</v>
      </c>
      <c r="F318" s="106">
        <f>'Merytoryczna-TU WPIS DANE'!F363</f>
        <v>0</v>
      </c>
      <c r="G318" s="107">
        <f>'Merytoryczna-TU WPIS DANE'!H363</f>
        <v>1</v>
      </c>
      <c r="H318" s="107">
        <f>'Merytoryczna-TU WPIS DANE'!I363</f>
        <v>0</v>
      </c>
      <c r="I318" s="108">
        <f>IF('Merytoryczna-TU WPIS DANE'!Q363="tak",'Merytoryczna-TU WPIS DANE'!AJ363,'Merytoryczna-TU WPIS DANE'!R363)</f>
        <v>0</v>
      </c>
      <c r="J318" s="211">
        <f>IF(Strategiczna!L361="tak",Strategiczna!W361,Strategiczna!M361)</f>
        <v>0</v>
      </c>
      <c r="K318" s="109">
        <f t="shared" si="18"/>
        <v>0</v>
      </c>
      <c r="L318" s="109">
        <f>'Merytoryczna-TU WPIS DANE'!O363+Strategiczna!J361</f>
        <v>95</v>
      </c>
      <c r="M318" s="101">
        <f t="shared" si="19"/>
        <v>0</v>
      </c>
    </row>
    <row r="319" spans="1:13">
      <c r="A319" s="106">
        <f>'Merytoryczna-TU WPIS DANE'!A364</f>
        <v>0</v>
      </c>
      <c r="B319" s="120">
        <f>'Merytoryczna-TU WPIS DANE'!B364</f>
        <v>0</v>
      </c>
      <c r="C319" s="120">
        <f>'Merytoryczna-TU WPIS DANE'!C364</f>
        <v>0</v>
      </c>
      <c r="D319" s="120">
        <f>'Merytoryczna-TU WPIS DANE'!D364</f>
        <v>0</v>
      </c>
      <c r="E319" s="120">
        <f>'Merytoryczna-TU WPIS DANE'!E364</f>
        <v>0</v>
      </c>
      <c r="F319" s="106">
        <f>'Merytoryczna-TU WPIS DANE'!F364</f>
        <v>0</v>
      </c>
      <c r="G319" s="107">
        <f>'Merytoryczna-TU WPIS DANE'!H364</f>
        <v>1</v>
      </c>
      <c r="H319" s="107">
        <f>'Merytoryczna-TU WPIS DANE'!I364</f>
        <v>0</v>
      </c>
      <c r="I319" s="108">
        <f>IF('Merytoryczna-TU WPIS DANE'!Q364="tak",'Merytoryczna-TU WPIS DANE'!AJ364,'Merytoryczna-TU WPIS DANE'!R364)</f>
        <v>0</v>
      </c>
      <c r="J319" s="211">
        <f>IF(Strategiczna!L362="tak",Strategiczna!W362,Strategiczna!M362)</f>
        <v>0</v>
      </c>
      <c r="K319" s="109">
        <f t="shared" si="18"/>
        <v>0</v>
      </c>
      <c r="L319" s="109">
        <f>'Merytoryczna-TU WPIS DANE'!O364+Strategiczna!J362</f>
        <v>95</v>
      </c>
      <c r="M319" s="101">
        <f t="shared" si="19"/>
        <v>0</v>
      </c>
    </row>
    <row r="320" spans="1:13">
      <c r="A320" s="106">
        <f>'Merytoryczna-TU WPIS DANE'!A365</f>
        <v>0</v>
      </c>
      <c r="B320" s="120">
        <f>'Merytoryczna-TU WPIS DANE'!B365</f>
        <v>0</v>
      </c>
      <c r="C320" s="120">
        <f>'Merytoryczna-TU WPIS DANE'!C365</f>
        <v>0</v>
      </c>
      <c r="D320" s="120">
        <f>'Merytoryczna-TU WPIS DANE'!D365</f>
        <v>0</v>
      </c>
      <c r="E320" s="120">
        <f>'Merytoryczna-TU WPIS DANE'!E365</f>
        <v>0</v>
      </c>
      <c r="F320" s="106">
        <f>'Merytoryczna-TU WPIS DANE'!F365</f>
        <v>0</v>
      </c>
      <c r="G320" s="107">
        <f>'Merytoryczna-TU WPIS DANE'!H365</f>
        <v>1</v>
      </c>
      <c r="H320" s="107">
        <f>'Merytoryczna-TU WPIS DANE'!I365</f>
        <v>0</v>
      </c>
      <c r="I320" s="108">
        <f>IF('Merytoryczna-TU WPIS DANE'!Q365="tak",'Merytoryczna-TU WPIS DANE'!AJ365,'Merytoryczna-TU WPIS DANE'!R365)</f>
        <v>0</v>
      </c>
      <c r="J320" s="211">
        <f>IF(Strategiczna!L363="tak",Strategiczna!W363,Strategiczna!M363)</f>
        <v>0</v>
      </c>
      <c r="K320" s="109">
        <f t="shared" si="18"/>
        <v>0</v>
      </c>
      <c r="L320" s="109">
        <f>'Merytoryczna-TU WPIS DANE'!O365+Strategiczna!J363</f>
        <v>95</v>
      </c>
      <c r="M320" s="101">
        <f t="shared" si="19"/>
        <v>0</v>
      </c>
    </row>
    <row r="321" spans="1:13">
      <c r="A321" s="106">
        <f>'Merytoryczna-TU WPIS DANE'!A366</f>
        <v>0</v>
      </c>
      <c r="B321" s="120">
        <f>'Merytoryczna-TU WPIS DANE'!B366</f>
        <v>0</v>
      </c>
      <c r="C321" s="120">
        <f>'Merytoryczna-TU WPIS DANE'!C366</f>
        <v>0</v>
      </c>
      <c r="D321" s="120">
        <f>'Merytoryczna-TU WPIS DANE'!D366</f>
        <v>0</v>
      </c>
      <c r="E321" s="120">
        <f>'Merytoryczna-TU WPIS DANE'!E366</f>
        <v>0</v>
      </c>
      <c r="F321" s="106">
        <f>'Merytoryczna-TU WPIS DANE'!F366</f>
        <v>0</v>
      </c>
      <c r="G321" s="107">
        <f>'Merytoryczna-TU WPIS DANE'!H366</f>
        <v>1</v>
      </c>
      <c r="H321" s="107">
        <f>'Merytoryczna-TU WPIS DANE'!I366</f>
        <v>0</v>
      </c>
      <c r="I321" s="108">
        <f>IF('Merytoryczna-TU WPIS DANE'!Q366="tak",'Merytoryczna-TU WPIS DANE'!AJ366,'Merytoryczna-TU WPIS DANE'!R366)</f>
        <v>0</v>
      </c>
      <c r="J321" s="211">
        <f>IF(Strategiczna!L364="tak",Strategiczna!W364,Strategiczna!M364)</f>
        <v>0</v>
      </c>
      <c r="K321" s="109">
        <f t="shared" si="18"/>
        <v>0</v>
      </c>
      <c r="L321" s="109">
        <f>'Merytoryczna-TU WPIS DANE'!O366+Strategiczna!J364</f>
        <v>95</v>
      </c>
      <c r="M321" s="101">
        <f t="shared" si="19"/>
        <v>0</v>
      </c>
    </row>
    <row r="322" spans="1:13">
      <c r="A322" s="106">
        <f>'Merytoryczna-TU WPIS DANE'!A367</f>
        <v>0</v>
      </c>
      <c r="B322" s="120">
        <f>'Merytoryczna-TU WPIS DANE'!B367</f>
        <v>0</v>
      </c>
      <c r="C322" s="120">
        <f>'Merytoryczna-TU WPIS DANE'!C367</f>
        <v>0</v>
      </c>
      <c r="D322" s="120">
        <f>'Merytoryczna-TU WPIS DANE'!D367</f>
        <v>0</v>
      </c>
      <c r="E322" s="120">
        <f>'Merytoryczna-TU WPIS DANE'!E367</f>
        <v>0</v>
      </c>
      <c r="F322" s="106">
        <f>'Merytoryczna-TU WPIS DANE'!F367</f>
        <v>0</v>
      </c>
      <c r="G322" s="107">
        <f>'Merytoryczna-TU WPIS DANE'!H367</f>
        <v>1</v>
      </c>
      <c r="H322" s="107">
        <f>'Merytoryczna-TU WPIS DANE'!I367</f>
        <v>0</v>
      </c>
      <c r="I322" s="108">
        <f>IF('Merytoryczna-TU WPIS DANE'!Q367="tak",'Merytoryczna-TU WPIS DANE'!AJ367,'Merytoryczna-TU WPIS DANE'!R367)</f>
        <v>0</v>
      </c>
      <c r="J322" s="211">
        <f>IF(Strategiczna!L365="tak",Strategiczna!W365,Strategiczna!M365)</f>
        <v>0</v>
      </c>
      <c r="K322" s="109">
        <f t="shared" si="18"/>
        <v>0</v>
      </c>
      <c r="L322" s="109">
        <f>'Merytoryczna-TU WPIS DANE'!O367+Strategiczna!J365</f>
        <v>95</v>
      </c>
      <c r="M322" s="101">
        <f t="shared" si="19"/>
        <v>0</v>
      </c>
    </row>
    <row r="323" spans="1:13">
      <c r="A323" s="106">
        <f>'Merytoryczna-TU WPIS DANE'!A368</f>
        <v>0</v>
      </c>
      <c r="B323" s="120">
        <f>'Merytoryczna-TU WPIS DANE'!B368</f>
        <v>0</v>
      </c>
      <c r="C323" s="120">
        <f>'Merytoryczna-TU WPIS DANE'!C368</f>
        <v>0</v>
      </c>
      <c r="D323" s="120">
        <f>'Merytoryczna-TU WPIS DANE'!D368</f>
        <v>0</v>
      </c>
      <c r="E323" s="120">
        <f>'Merytoryczna-TU WPIS DANE'!E368</f>
        <v>0</v>
      </c>
      <c r="F323" s="106">
        <f>'Merytoryczna-TU WPIS DANE'!F368</f>
        <v>0</v>
      </c>
      <c r="G323" s="107">
        <f>'Merytoryczna-TU WPIS DANE'!H368</f>
        <v>1</v>
      </c>
      <c r="H323" s="107">
        <f>'Merytoryczna-TU WPIS DANE'!I368</f>
        <v>0</v>
      </c>
      <c r="I323" s="108">
        <f>IF('Merytoryczna-TU WPIS DANE'!Q368="tak",'Merytoryczna-TU WPIS DANE'!AJ368,'Merytoryczna-TU WPIS DANE'!R368)</f>
        <v>0</v>
      </c>
      <c r="J323" s="211">
        <f>IF(Strategiczna!L366="tak",Strategiczna!W366,Strategiczna!M366)</f>
        <v>0</v>
      </c>
      <c r="K323" s="109">
        <f t="shared" si="18"/>
        <v>0</v>
      </c>
      <c r="L323" s="109">
        <f>'Merytoryczna-TU WPIS DANE'!O368+Strategiczna!J366</f>
        <v>95</v>
      </c>
      <c r="M323" s="101">
        <f t="shared" si="19"/>
        <v>0</v>
      </c>
    </row>
    <row r="324" spans="1:13">
      <c r="A324" s="106">
        <f>'Merytoryczna-TU WPIS DANE'!A369</f>
        <v>0</v>
      </c>
      <c r="B324" s="120">
        <f>'Merytoryczna-TU WPIS DANE'!B369</f>
        <v>0</v>
      </c>
      <c r="C324" s="120">
        <f>'Merytoryczna-TU WPIS DANE'!C369</f>
        <v>0</v>
      </c>
      <c r="D324" s="120">
        <f>'Merytoryczna-TU WPIS DANE'!D369</f>
        <v>0</v>
      </c>
      <c r="E324" s="120">
        <f>'Merytoryczna-TU WPIS DANE'!E369</f>
        <v>0</v>
      </c>
      <c r="F324" s="106">
        <f>'Merytoryczna-TU WPIS DANE'!F369</f>
        <v>0</v>
      </c>
      <c r="G324" s="107">
        <f>'Merytoryczna-TU WPIS DANE'!H369</f>
        <v>1</v>
      </c>
      <c r="H324" s="107">
        <f>'Merytoryczna-TU WPIS DANE'!I369</f>
        <v>0</v>
      </c>
      <c r="I324" s="108">
        <f>IF('Merytoryczna-TU WPIS DANE'!Q369="tak",'Merytoryczna-TU WPIS DANE'!AJ369,'Merytoryczna-TU WPIS DANE'!R369)</f>
        <v>0</v>
      </c>
      <c r="J324" s="211">
        <f>IF(Strategiczna!L367="tak",Strategiczna!W367,Strategiczna!M367)</f>
        <v>0</v>
      </c>
      <c r="K324" s="109">
        <f t="shared" si="18"/>
        <v>0</v>
      </c>
      <c r="L324" s="109">
        <f>'Merytoryczna-TU WPIS DANE'!O369+Strategiczna!J367</f>
        <v>95</v>
      </c>
      <c r="M324" s="101">
        <f t="shared" si="19"/>
        <v>0</v>
      </c>
    </row>
    <row r="325" spans="1:13">
      <c r="A325" s="106">
        <f>'Merytoryczna-TU WPIS DANE'!A370</f>
        <v>0</v>
      </c>
      <c r="B325" s="120">
        <f>'Merytoryczna-TU WPIS DANE'!B370</f>
        <v>0</v>
      </c>
      <c r="C325" s="120">
        <f>'Merytoryczna-TU WPIS DANE'!C370</f>
        <v>0</v>
      </c>
      <c r="D325" s="120">
        <f>'Merytoryczna-TU WPIS DANE'!D370</f>
        <v>0</v>
      </c>
      <c r="E325" s="120">
        <f>'Merytoryczna-TU WPIS DANE'!E370</f>
        <v>0</v>
      </c>
      <c r="F325" s="106">
        <f>'Merytoryczna-TU WPIS DANE'!F370</f>
        <v>0</v>
      </c>
      <c r="G325" s="107">
        <f>'Merytoryczna-TU WPIS DANE'!H370</f>
        <v>0</v>
      </c>
      <c r="H325" s="107">
        <f>'Merytoryczna-TU WPIS DANE'!I370</f>
        <v>0</v>
      </c>
      <c r="I325" s="108">
        <f>IF('Merytoryczna-TU WPIS DANE'!Q370="tak",'Merytoryczna-TU WPIS DANE'!AJ370,'Merytoryczna-TU WPIS DANE'!R370)</f>
        <v>0</v>
      </c>
      <c r="J325" s="211">
        <f>IF(Strategiczna!L368="tak",Strategiczna!W368,Strategiczna!M368)</f>
        <v>0</v>
      </c>
      <c r="K325" s="109">
        <f t="shared" si="18"/>
        <v>0</v>
      </c>
      <c r="L325" s="109">
        <f>'Merytoryczna-TU WPIS DANE'!O370+Strategiczna!J368</f>
        <v>95</v>
      </c>
      <c r="M325" s="101">
        <f t="shared" si="19"/>
        <v>0</v>
      </c>
    </row>
    <row r="326" spans="1:13">
      <c r="A326" s="106">
        <f>'Merytoryczna-TU WPIS DANE'!A371</f>
        <v>0</v>
      </c>
      <c r="B326" s="120">
        <f>'Merytoryczna-TU WPIS DANE'!B371</f>
        <v>0</v>
      </c>
      <c r="C326" s="120">
        <f>'Merytoryczna-TU WPIS DANE'!C371</f>
        <v>0</v>
      </c>
      <c r="D326" s="120">
        <f>'Merytoryczna-TU WPIS DANE'!D371</f>
        <v>0</v>
      </c>
      <c r="E326" s="120">
        <f>'Merytoryczna-TU WPIS DANE'!E371</f>
        <v>0</v>
      </c>
      <c r="F326" s="106">
        <f>'Merytoryczna-TU WPIS DANE'!F371</f>
        <v>0</v>
      </c>
      <c r="G326" s="107">
        <f>'Merytoryczna-TU WPIS DANE'!H371</f>
        <v>0</v>
      </c>
      <c r="H326" s="107">
        <f>'Merytoryczna-TU WPIS DANE'!I371</f>
        <v>0</v>
      </c>
      <c r="I326" s="108">
        <f>IF('Merytoryczna-TU WPIS DANE'!Q371="tak",'Merytoryczna-TU WPIS DANE'!AJ371,'Merytoryczna-TU WPIS DANE'!R371)</f>
        <v>0</v>
      </c>
      <c r="J326" s="211">
        <f>IF(Strategiczna!L369="tak",Strategiczna!W369,Strategiczna!M369)</f>
        <v>0</v>
      </c>
      <c r="K326" s="109">
        <f t="shared" si="18"/>
        <v>0</v>
      </c>
      <c r="L326" s="109">
        <f>'Merytoryczna-TU WPIS DANE'!O371+Strategiczna!J369</f>
        <v>95</v>
      </c>
      <c r="M326" s="101">
        <f t="shared" si="19"/>
        <v>0</v>
      </c>
    </row>
    <row r="327" spans="1:13">
      <c r="A327" s="106">
        <f>'Merytoryczna-TU WPIS DANE'!A372</f>
        <v>0</v>
      </c>
      <c r="B327" s="120">
        <f>'Merytoryczna-TU WPIS DANE'!B372</f>
        <v>0</v>
      </c>
      <c r="C327" s="120">
        <f>'Merytoryczna-TU WPIS DANE'!C372</f>
        <v>0</v>
      </c>
      <c r="D327" s="120">
        <f>'Merytoryczna-TU WPIS DANE'!D372</f>
        <v>0</v>
      </c>
      <c r="E327" s="120">
        <f>'Merytoryczna-TU WPIS DANE'!E372</f>
        <v>0</v>
      </c>
      <c r="F327" s="106">
        <f>'Merytoryczna-TU WPIS DANE'!F372</f>
        <v>0</v>
      </c>
      <c r="G327" s="107">
        <f>'Merytoryczna-TU WPIS DANE'!H372</f>
        <v>0</v>
      </c>
      <c r="H327" s="107">
        <f>'Merytoryczna-TU WPIS DANE'!I372</f>
        <v>0</v>
      </c>
      <c r="I327" s="108">
        <f>IF('Merytoryczna-TU WPIS DANE'!Q372="tak",'Merytoryczna-TU WPIS DANE'!AJ372,'Merytoryczna-TU WPIS DANE'!R372)</f>
        <v>0</v>
      </c>
      <c r="J327" s="211">
        <f>IF(Strategiczna!L370="tak",Strategiczna!W370,Strategiczna!M370)</f>
        <v>0</v>
      </c>
      <c r="K327" s="109">
        <f t="shared" si="18"/>
        <v>0</v>
      </c>
      <c r="L327" s="109">
        <f>'Merytoryczna-TU WPIS DANE'!O372+Strategiczna!J370</f>
        <v>95</v>
      </c>
      <c r="M327" s="101">
        <f t="shared" si="19"/>
        <v>0</v>
      </c>
    </row>
    <row r="328" spans="1:13">
      <c r="A328" s="106">
        <f>'Merytoryczna-TU WPIS DANE'!A373</f>
        <v>0</v>
      </c>
      <c r="B328" s="120">
        <f>'Merytoryczna-TU WPIS DANE'!B373</f>
        <v>0</v>
      </c>
      <c r="C328" s="120">
        <f>'Merytoryczna-TU WPIS DANE'!C373</f>
        <v>0</v>
      </c>
      <c r="D328" s="120">
        <f>'Merytoryczna-TU WPIS DANE'!D373</f>
        <v>0</v>
      </c>
      <c r="E328" s="120">
        <f>'Merytoryczna-TU WPIS DANE'!E373</f>
        <v>0</v>
      </c>
      <c r="F328" s="106">
        <f>'Merytoryczna-TU WPIS DANE'!F373</f>
        <v>0</v>
      </c>
      <c r="G328" s="107">
        <f>'Merytoryczna-TU WPIS DANE'!H373</f>
        <v>0</v>
      </c>
      <c r="H328" s="107">
        <f>'Merytoryczna-TU WPIS DANE'!I373</f>
        <v>0</v>
      </c>
      <c r="I328" s="108">
        <f>IF('Merytoryczna-TU WPIS DANE'!Q373="tak",'Merytoryczna-TU WPIS DANE'!AJ373,'Merytoryczna-TU WPIS DANE'!R373)</f>
        <v>0</v>
      </c>
      <c r="J328" s="211">
        <f>IF(Strategiczna!L371="tak",Strategiczna!W371,Strategiczna!M371)</f>
        <v>0</v>
      </c>
      <c r="K328" s="109">
        <f t="shared" si="18"/>
        <v>0</v>
      </c>
      <c r="L328" s="109">
        <f>'Merytoryczna-TU WPIS DANE'!O373+Strategiczna!J371</f>
        <v>95</v>
      </c>
      <c r="M328" s="101">
        <f t="shared" si="19"/>
        <v>0</v>
      </c>
    </row>
    <row r="329" spans="1:13">
      <c r="A329" s="106">
        <f>'Merytoryczna-TU WPIS DANE'!A374</f>
        <v>0</v>
      </c>
      <c r="B329" s="120">
        <f>'Merytoryczna-TU WPIS DANE'!B374</f>
        <v>0</v>
      </c>
      <c r="C329" s="120">
        <f>'Merytoryczna-TU WPIS DANE'!C374</f>
        <v>0</v>
      </c>
      <c r="D329" s="120">
        <f>'Merytoryczna-TU WPIS DANE'!D374</f>
        <v>0</v>
      </c>
      <c r="E329" s="120">
        <f>'Merytoryczna-TU WPIS DANE'!E374</f>
        <v>0</v>
      </c>
      <c r="F329" s="106">
        <f>'Merytoryczna-TU WPIS DANE'!F374</f>
        <v>0</v>
      </c>
      <c r="G329" s="107">
        <f>'Merytoryczna-TU WPIS DANE'!H374</f>
        <v>0</v>
      </c>
      <c r="H329" s="107">
        <f>'Merytoryczna-TU WPIS DANE'!I374</f>
        <v>0</v>
      </c>
      <c r="I329" s="108">
        <f>IF('Merytoryczna-TU WPIS DANE'!Q374="tak",'Merytoryczna-TU WPIS DANE'!AJ374,'Merytoryczna-TU WPIS DANE'!R374)</f>
        <v>0</v>
      </c>
      <c r="J329" s="211">
        <f>IF(Strategiczna!L372="tak",Strategiczna!W372,Strategiczna!M372)</f>
        <v>0</v>
      </c>
      <c r="K329" s="109">
        <f t="shared" si="18"/>
        <v>0</v>
      </c>
      <c r="L329" s="109">
        <f>'Merytoryczna-TU WPIS DANE'!O374+Strategiczna!J372</f>
        <v>95</v>
      </c>
      <c r="M329" s="101">
        <f t="shared" si="19"/>
        <v>0</v>
      </c>
    </row>
    <row r="330" spans="1:13">
      <c r="A330" s="106">
        <f>'Merytoryczna-TU WPIS DANE'!A375</f>
        <v>0</v>
      </c>
      <c r="B330" s="120">
        <f>'Merytoryczna-TU WPIS DANE'!B375</f>
        <v>0</v>
      </c>
      <c r="C330" s="120">
        <f>'Merytoryczna-TU WPIS DANE'!C375</f>
        <v>0</v>
      </c>
      <c r="D330" s="120">
        <f>'Merytoryczna-TU WPIS DANE'!D375</f>
        <v>0</v>
      </c>
      <c r="E330" s="120">
        <f>'Merytoryczna-TU WPIS DANE'!E375</f>
        <v>0</v>
      </c>
      <c r="F330" s="106">
        <f>'Merytoryczna-TU WPIS DANE'!F375</f>
        <v>0</v>
      </c>
      <c r="G330" s="107">
        <f>'Merytoryczna-TU WPIS DANE'!H375</f>
        <v>0</v>
      </c>
      <c r="H330" s="107">
        <f>'Merytoryczna-TU WPIS DANE'!I375</f>
        <v>0</v>
      </c>
      <c r="I330" s="108">
        <f>IF('Merytoryczna-TU WPIS DANE'!Q375="tak",'Merytoryczna-TU WPIS DANE'!AJ375,'Merytoryczna-TU WPIS DANE'!R375)</f>
        <v>0</v>
      </c>
      <c r="J330" s="211">
        <f>IF(Strategiczna!L373="tak",Strategiczna!W373,Strategiczna!M373)</f>
        <v>0</v>
      </c>
      <c r="K330" s="109">
        <f t="shared" si="18"/>
        <v>0</v>
      </c>
      <c r="L330" s="109">
        <f>'Merytoryczna-TU WPIS DANE'!O375+Strategiczna!J373</f>
        <v>95</v>
      </c>
      <c r="M330" s="101">
        <f t="shared" si="19"/>
        <v>0</v>
      </c>
    </row>
    <row r="331" spans="1:13">
      <c r="A331" s="106">
        <f>'Merytoryczna-TU WPIS DANE'!A376</f>
        <v>0</v>
      </c>
      <c r="B331" s="120">
        <f>'Merytoryczna-TU WPIS DANE'!B376</f>
        <v>0</v>
      </c>
      <c r="C331" s="120">
        <f>'Merytoryczna-TU WPIS DANE'!C376</f>
        <v>0</v>
      </c>
      <c r="D331" s="120">
        <f>'Merytoryczna-TU WPIS DANE'!D376</f>
        <v>0</v>
      </c>
      <c r="E331" s="120">
        <f>'Merytoryczna-TU WPIS DANE'!E376</f>
        <v>0</v>
      </c>
      <c r="F331" s="106">
        <f>'Merytoryczna-TU WPIS DANE'!F376</f>
        <v>0</v>
      </c>
      <c r="G331" s="107">
        <f>'Merytoryczna-TU WPIS DANE'!H376</f>
        <v>0</v>
      </c>
      <c r="H331" s="107">
        <f>'Merytoryczna-TU WPIS DANE'!I376</f>
        <v>0</v>
      </c>
      <c r="I331" s="108">
        <f>IF('Merytoryczna-TU WPIS DANE'!Q376="tak",'Merytoryczna-TU WPIS DANE'!AJ376,'Merytoryczna-TU WPIS DANE'!R376)</f>
        <v>0</v>
      </c>
      <c r="J331" s="211">
        <f>IF(Strategiczna!L374="tak",Strategiczna!W374,Strategiczna!M374)</f>
        <v>0</v>
      </c>
      <c r="K331" s="109">
        <f t="shared" si="18"/>
        <v>0</v>
      </c>
      <c r="L331" s="109">
        <f>'Merytoryczna-TU WPIS DANE'!O376+Strategiczna!J374</f>
        <v>95</v>
      </c>
      <c r="M331" s="101">
        <f t="shared" si="19"/>
        <v>0</v>
      </c>
    </row>
    <row r="332" spans="1:13">
      <c r="A332" s="106">
        <f>'Merytoryczna-TU WPIS DANE'!A377</f>
        <v>0</v>
      </c>
      <c r="B332" s="120">
        <f>'Merytoryczna-TU WPIS DANE'!B377</f>
        <v>0</v>
      </c>
      <c r="C332" s="120">
        <f>'Merytoryczna-TU WPIS DANE'!C377</f>
        <v>0</v>
      </c>
      <c r="D332" s="120">
        <f>'Merytoryczna-TU WPIS DANE'!D377</f>
        <v>0</v>
      </c>
      <c r="E332" s="120">
        <f>'Merytoryczna-TU WPIS DANE'!E377</f>
        <v>0</v>
      </c>
      <c r="F332" s="106">
        <f>'Merytoryczna-TU WPIS DANE'!F377</f>
        <v>0</v>
      </c>
      <c r="G332" s="107">
        <f>'Merytoryczna-TU WPIS DANE'!H377</f>
        <v>0</v>
      </c>
      <c r="H332" s="107">
        <f>'Merytoryczna-TU WPIS DANE'!I377</f>
        <v>0</v>
      </c>
      <c r="I332" s="108">
        <f>IF('Merytoryczna-TU WPIS DANE'!Q377="tak",'Merytoryczna-TU WPIS DANE'!AJ377,'Merytoryczna-TU WPIS DANE'!R377)</f>
        <v>0</v>
      </c>
      <c r="J332" s="211">
        <f>IF(Strategiczna!L375="tak",Strategiczna!W375,Strategiczna!M375)</f>
        <v>0</v>
      </c>
      <c r="K332" s="109">
        <f t="shared" si="18"/>
        <v>0</v>
      </c>
      <c r="L332" s="109">
        <f>'Merytoryczna-TU WPIS DANE'!O377+Strategiczna!J375</f>
        <v>95</v>
      </c>
      <c r="M332" s="101">
        <f t="shared" si="19"/>
        <v>0</v>
      </c>
    </row>
    <row r="333" spans="1:13">
      <c r="A333" s="106">
        <f>'Merytoryczna-TU WPIS DANE'!A378</f>
        <v>0</v>
      </c>
      <c r="B333" s="120">
        <f>'Merytoryczna-TU WPIS DANE'!B378</f>
        <v>0</v>
      </c>
      <c r="C333" s="120">
        <f>'Merytoryczna-TU WPIS DANE'!C378</f>
        <v>0</v>
      </c>
      <c r="D333" s="120">
        <f>'Merytoryczna-TU WPIS DANE'!D378</f>
        <v>0</v>
      </c>
      <c r="E333" s="120">
        <f>'Merytoryczna-TU WPIS DANE'!E378</f>
        <v>0</v>
      </c>
      <c r="F333" s="106">
        <f>'Merytoryczna-TU WPIS DANE'!F378</f>
        <v>0</v>
      </c>
      <c r="G333" s="107">
        <f>'Merytoryczna-TU WPIS DANE'!H378</f>
        <v>0</v>
      </c>
      <c r="H333" s="107">
        <f>'Merytoryczna-TU WPIS DANE'!I378</f>
        <v>0</v>
      </c>
      <c r="I333" s="108">
        <f>IF('Merytoryczna-TU WPIS DANE'!Q378="tak",'Merytoryczna-TU WPIS DANE'!AJ378,'Merytoryczna-TU WPIS DANE'!R378)</f>
        <v>0</v>
      </c>
      <c r="J333" s="211">
        <f>IF(Strategiczna!L376="tak",Strategiczna!W376,Strategiczna!M376)</f>
        <v>0</v>
      </c>
      <c r="K333" s="109">
        <f t="shared" si="18"/>
        <v>0</v>
      </c>
      <c r="L333" s="109">
        <f>'Merytoryczna-TU WPIS DANE'!O378+Strategiczna!J376</f>
        <v>95</v>
      </c>
      <c r="M333" s="101">
        <f t="shared" si="19"/>
        <v>0</v>
      </c>
    </row>
    <row r="334" spans="1:13">
      <c r="A334" s="106">
        <f>'Merytoryczna-TU WPIS DANE'!A379</f>
        <v>0</v>
      </c>
      <c r="B334" s="120">
        <f>'Merytoryczna-TU WPIS DANE'!B379</f>
        <v>0</v>
      </c>
      <c r="C334" s="120">
        <f>'Merytoryczna-TU WPIS DANE'!C379</f>
        <v>0</v>
      </c>
      <c r="D334" s="120">
        <f>'Merytoryczna-TU WPIS DANE'!D379</f>
        <v>0</v>
      </c>
      <c r="E334" s="120">
        <f>'Merytoryczna-TU WPIS DANE'!E379</f>
        <v>0</v>
      </c>
      <c r="F334" s="106">
        <f>'Merytoryczna-TU WPIS DANE'!F379</f>
        <v>0</v>
      </c>
      <c r="G334" s="107">
        <f>'Merytoryczna-TU WPIS DANE'!H379</f>
        <v>0</v>
      </c>
      <c r="H334" s="107">
        <f>'Merytoryczna-TU WPIS DANE'!I379</f>
        <v>0</v>
      </c>
      <c r="I334" s="108">
        <f>IF('Merytoryczna-TU WPIS DANE'!Q379="tak",'Merytoryczna-TU WPIS DANE'!AJ379,'Merytoryczna-TU WPIS DANE'!R379)</f>
        <v>0</v>
      </c>
      <c r="J334" s="211">
        <f>IF(Strategiczna!L377="tak",Strategiczna!W377,Strategiczna!M377)</f>
        <v>0</v>
      </c>
      <c r="K334" s="109">
        <f t="shared" si="18"/>
        <v>0</v>
      </c>
      <c r="L334" s="109">
        <f>'Merytoryczna-TU WPIS DANE'!O379+Strategiczna!J377</f>
        <v>95</v>
      </c>
      <c r="M334" s="101">
        <f t="shared" si="19"/>
        <v>0</v>
      </c>
    </row>
    <row r="335" spans="1:13">
      <c r="A335" s="106">
        <f>'Merytoryczna-TU WPIS DANE'!A380</f>
        <v>0</v>
      </c>
      <c r="B335" s="120">
        <f>'Merytoryczna-TU WPIS DANE'!B380</f>
        <v>0</v>
      </c>
      <c r="C335" s="120">
        <f>'Merytoryczna-TU WPIS DANE'!C380</f>
        <v>0</v>
      </c>
      <c r="D335" s="120">
        <f>'Merytoryczna-TU WPIS DANE'!D380</f>
        <v>0</v>
      </c>
      <c r="E335" s="120">
        <f>'Merytoryczna-TU WPIS DANE'!E380</f>
        <v>0</v>
      </c>
      <c r="F335" s="106">
        <f>'Merytoryczna-TU WPIS DANE'!F380</f>
        <v>0</v>
      </c>
      <c r="G335" s="107">
        <f>'Merytoryczna-TU WPIS DANE'!H380</f>
        <v>0</v>
      </c>
      <c r="H335" s="107">
        <f>'Merytoryczna-TU WPIS DANE'!I380</f>
        <v>0</v>
      </c>
      <c r="I335" s="108">
        <f>IF('Merytoryczna-TU WPIS DANE'!Q380="tak",'Merytoryczna-TU WPIS DANE'!AJ380,'Merytoryczna-TU WPIS DANE'!R380)</f>
        <v>0</v>
      </c>
      <c r="J335" s="211">
        <f>IF(Strategiczna!L378="tak",Strategiczna!W378,Strategiczna!M378)</f>
        <v>0</v>
      </c>
      <c r="K335" s="109">
        <f t="shared" si="18"/>
        <v>0</v>
      </c>
      <c r="L335" s="109">
        <f>'Merytoryczna-TU WPIS DANE'!O380+Strategiczna!J378</f>
        <v>95</v>
      </c>
      <c r="M335" s="101">
        <f t="shared" si="19"/>
        <v>0</v>
      </c>
    </row>
    <row r="336" spans="1:13">
      <c r="A336" s="106">
        <f>'Merytoryczna-TU WPIS DANE'!A381</f>
        <v>0</v>
      </c>
      <c r="B336" s="120">
        <f>'Merytoryczna-TU WPIS DANE'!B381</f>
        <v>0</v>
      </c>
      <c r="C336" s="120">
        <f>'Merytoryczna-TU WPIS DANE'!C381</f>
        <v>0</v>
      </c>
      <c r="D336" s="120">
        <f>'Merytoryczna-TU WPIS DANE'!D381</f>
        <v>0</v>
      </c>
      <c r="E336" s="120">
        <f>'Merytoryczna-TU WPIS DANE'!E381</f>
        <v>0</v>
      </c>
      <c r="F336" s="106">
        <f>'Merytoryczna-TU WPIS DANE'!F381</f>
        <v>0</v>
      </c>
      <c r="G336" s="107">
        <f>'Merytoryczna-TU WPIS DANE'!H381</f>
        <v>0</v>
      </c>
      <c r="H336" s="107">
        <f>'Merytoryczna-TU WPIS DANE'!I381</f>
        <v>0</v>
      </c>
      <c r="I336" s="108">
        <f>IF('Merytoryczna-TU WPIS DANE'!Q381="tak",'Merytoryczna-TU WPIS DANE'!AJ381,'Merytoryczna-TU WPIS DANE'!R381)</f>
        <v>0</v>
      </c>
      <c r="J336" s="211">
        <f>IF(Strategiczna!L379="tak",Strategiczna!W379,Strategiczna!M379)</f>
        <v>0</v>
      </c>
      <c r="K336" s="109">
        <f t="shared" si="18"/>
        <v>0</v>
      </c>
      <c r="L336" s="109">
        <f>'Merytoryczna-TU WPIS DANE'!O381+Strategiczna!J379</f>
        <v>95</v>
      </c>
      <c r="M336" s="101">
        <f t="shared" si="19"/>
        <v>0</v>
      </c>
    </row>
    <row r="337" spans="1:13">
      <c r="A337" s="106">
        <f>'Merytoryczna-TU WPIS DANE'!A382</f>
        <v>0</v>
      </c>
      <c r="B337" s="120">
        <f>'Merytoryczna-TU WPIS DANE'!B382</f>
        <v>0</v>
      </c>
      <c r="C337" s="120">
        <f>'Merytoryczna-TU WPIS DANE'!C382</f>
        <v>0</v>
      </c>
      <c r="D337" s="120">
        <f>'Merytoryczna-TU WPIS DANE'!D382</f>
        <v>0</v>
      </c>
      <c r="E337" s="120">
        <f>'Merytoryczna-TU WPIS DANE'!E382</f>
        <v>0</v>
      </c>
      <c r="F337" s="106">
        <f>'Merytoryczna-TU WPIS DANE'!F382</f>
        <v>0</v>
      </c>
      <c r="G337" s="107">
        <f>'Merytoryczna-TU WPIS DANE'!H382</f>
        <v>0</v>
      </c>
      <c r="H337" s="107">
        <f>'Merytoryczna-TU WPIS DANE'!I382</f>
        <v>0</v>
      </c>
      <c r="I337" s="108">
        <f>IF('Merytoryczna-TU WPIS DANE'!Q382="tak",'Merytoryczna-TU WPIS DANE'!AJ382,'Merytoryczna-TU WPIS DANE'!R382)</f>
        <v>0</v>
      </c>
      <c r="J337" s="211">
        <f>IF(Strategiczna!L380="tak",Strategiczna!W380,Strategiczna!M380)</f>
        <v>0</v>
      </c>
      <c r="K337" s="109">
        <f t="shared" si="18"/>
        <v>0</v>
      </c>
      <c r="L337" s="109">
        <f>'Merytoryczna-TU WPIS DANE'!O382+Strategiczna!J380</f>
        <v>95</v>
      </c>
      <c r="M337" s="101">
        <f t="shared" si="19"/>
        <v>0</v>
      </c>
    </row>
    <row r="338" spans="1:13">
      <c r="A338" s="106">
        <f>'Merytoryczna-TU WPIS DANE'!A383</f>
        <v>0</v>
      </c>
      <c r="B338" s="120">
        <f>'Merytoryczna-TU WPIS DANE'!B383</f>
        <v>0</v>
      </c>
      <c r="C338" s="120">
        <f>'Merytoryczna-TU WPIS DANE'!C383</f>
        <v>0</v>
      </c>
      <c r="D338" s="120">
        <f>'Merytoryczna-TU WPIS DANE'!D383</f>
        <v>0</v>
      </c>
      <c r="E338" s="120">
        <f>'Merytoryczna-TU WPIS DANE'!E383</f>
        <v>0</v>
      </c>
      <c r="F338" s="106">
        <f>'Merytoryczna-TU WPIS DANE'!F383</f>
        <v>0</v>
      </c>
      <c r="G338" s="107">
        <f>'Merytoryczna-TU WPIS DANE'!H383</f>
        <v>0</v>
      </c>
      <c r="H338" s="107">
        <f>'Merytoryczna-TU WPIS DANE'!I383</f>
        <v>0</v>
      </c>
      <c r="I338" s="108">
        <f>IF('Merytoryczna-TU WPIS DANE'!Q383="tak",'Merytoryczna-TU WPIS DANE'!AJ383,'Merytoryczna-TU WPIS DANE'!R383)</f>
        <v>0</v>
      </c>
      <c r="J338" s="211">
        <f>IF(Strategiczna!L381="tak",Strategiczna!W381,Strategiczna!M381)</f>
        <v>0</v>
      </c>
      <c r="K338" s="109">
        <f t="shared" si="18"/>
        <v>0</v>
      </c>
      <c r="L338" s="109">
        <f>'Merytoryczna-TU WPIS DANE'!O383+Strategiczna!J381</f>
        <v>95</v>
      </c>
      <c r="M338" s="101">
        <f t="shared" si="19"/>
        <v>0</v>
      </c>
    </row>
    <row r="339" spans="1:13">
      <c r="A339" s="106">
        <f>'Merytoryczna-TU WPIS DANE'!A384</f>
        <v>0</v>
      </c>
      <c r="B339" s="120">
        <f>'Merytoryczna-TU WPIS DANE'!B384</f>
        <v>0</v>
      </c>
      <c r="C339" s="120">
        <f>'Merytoryczna-TU WPIS DANE'!C384</f>
        <v>0</v>
      </c>
      <c r="D339" s="120">
        <f>'Merytoryczna-TU WPIS DANE'!D384</f>
        <v>0</v>
      </c>
      <c r="E339" s="120">
        <f>'Merytoryczna-TU WPIS DANE'!E384</f>
        <v>0</v>
      </c>
      <c r="F339" s="106">
        <f>'Merytoryczna-TU WPIS DANE'!F384</f>
        <v>0</v>
      </c>
      <c r="G339" s="107">
        <f>'Merytoryczna-TU WPIS DANE'!H384</f>
        <v>0</v>
      </c>
      <c r="H339" s="107">
        <f>'Merytoryczna-TU WPIS DANE'!I384</f>
        <v>0</v>
      </c>
      <c r="I339" s="108">
        <f>IF('Merytoryczna-TU WPIS DANE'!Q384="tak",'Merytoryczna-TU WPIS DANE'!AJ384,'Merytoryczna-TU WPIS DANE'!R384)</f>
        <v>0</v>
      </c>
      <c r="J339" s="211">
        <f>IF(Strategiczna!L382="tak",Strategiczna!W382,Strategiczna!M382)</f>
        <v>0</v>
      </c>
      <c r="K339" s="109">
        <f t="shared" si="18"/>
        <v>0</v>
      </c>
      <c r="L339" s="109">
        <f>'Merytoryczna-TU WPIS DANE'!O384+Strategiczna!J382</f>
        <v>95</v>
      </c>
      <c r="M339" s="101">
        <f t="shared" si="19"/>
        <v>0</v>
      </c>
    </row>
    <row r="340" spans="1:13">
      <c r="A340" s="106">
        <f>'Merytoryczna-TU WPIS DANE'!A385</f>
        <v>0</v>
      </c>
      <c r="B340" s="120">
        <f>'Merytoryczna-TU WPIS DANE'!B385</f>
        <v>0</v>
      </c>
      <c r="C340" s="120">
        <f>'Merytoryczna-TU WPIS DANE'!C385</f>
        <v>0</v>
      </c>
      <c r="D340" s="120">
        <f>'Merytoryczna-TU WPIS DANE'!D385</f>
        <v>0</v>
      </c>
      <c r="E340" s="120">
        <f>'Merytoryczna-TU WPIS DANE'!E385</f>
        <v>0</v>
      </c>
      <c r="F340" s="106">
        <f>'Merytoryczna-TU WPIS DANE'!F385</f>
        <v>0</v>
      </c>
      <c r="G340" s="107">
        <f>'Merytoryczna-TU WPIS DANE'!H385</f>
        <v>0</v>
      </c>
      <c r="H340" s="107">
        <f>'Merytoryczna-TU WPIS DANE'!I385</f>
        <v>0</v>
      </c>
      <c r="I340" s="108">
        <f>IF('Merytoryczna-TU WPIS DANE'!Q385="tak",'Merytoryczna-TU WPIS DANE'!AJ385,'Merytoryczna-TU WPIS DANE'!R385)</f>
        <v>0</v>
      </c>
      <c r="J340" s="211">
        <f>IF(Strategiczna!L383="tak",Strategiczna!W383,Strategiczna!M383)</f>
        <v>0</v>
      </c>
      <c r="K340" s="109">
        <f t="shared" si="18"/>
        <v>0</v>
      </c>
      <c r="L340" s="109">
        <f>'Merytoryczna-TU WPIS DANE'!O385+Strategiczna!J383</f>
        <v>95</v>
      </c>
      <c r="M340" s="101">
        <f t="shared" si="19"/>
        <v>0</v>
      </c>
    </row>
    <row r="341" spans="1:13">
      <c r="A341" s="106">
        <f>'Merytoryczna-TU WPIS DANE'!A386</f>
        <v>0</v>
      </c>
      <c r="B341" s="120">
        <f>'Merytoryczna-TU WPIS DANE'!B386</f>
        <v>0</v>
      </c>
      <c r="C341" s="120">
        <f>'Merytoryczna-TU WPIS DANE'!C386</f>
        <v>0</v>
      </c>
      <c r="D341" s="120">
        <f>'Merytoryczna-TU WPIS DANE'!D386</f>
        <v>0</v>
      </c>
      <c r="E341" s="120">
        <f>'Merytoryczna-TU WPIS DANE'!E386</f>
        <v>0</v>
      </c>
      <c r="F341" s="106">
        <f>'Merytoryczna-TU WPIS DANE'!F386</f>
        <v>0</v>
      </c>
      <c r="G341" s="107">
        <f>'Merytoryczna-TU WPIS DANE'!H386</f>
        <v>0</v>
      </c>
      <c r="H341" s="107">
        <f>'Merytoryczna-TU WPIS DANE'!I386</f>
        <v>0</v>
      </c>
      <c r="I341" s="108">
        <f>IF('Merytoryczna-TU WPIS DANE'!Q386="tak",'Merytoryczna-TU WPIS DANE'!AJ386,'Merytoryczna-TU WPIS DANE'!R386)</f>
        <v>0</v>
      </c>
      <c r="J341" s="211">
        <f>IF(Strategiczna!L384="tak",Strategiczna!W384,Strategiczna!M384)</f>
        <v>0</v>
      </c>
      <c r="K341" s="109">
        <f t="shared" si="18"/>
        <v>0</v>
      </c>
      <c r="L341" s="109">
        <f>'Merytoryczna-TU WPIS DANE'!O386+Strategiczna!J384</f>
        <v>95</v>
      </c>
      <c r="M341" s="101">
        <f t="shared" si="19"/>
        <v>0</v>
      </c>
    </row>
    <row r="342" spans="1:13">
      <c r="A342" s="106">
        <f>'Merytoryczna-TU WPIS DANE'!A387</f>
        <v>0</v>
      </c>
      <c r="B342" s="120">
        <f>'Merytoryczna-TU WPIS DANE'!B387</f>
        <v>0</v>
      </c>
      <c r="C342" s="120">
        <f>'Merytoryczna-TU WPIS DANE'!C387</f>
        <v>0</v>
      </c>
      <c r="D342" s="120">
        <f>'Merytoryczna-TU WPIS DANE'!D387</f>
        <v>0</v>
      </c>
      <c r="E342" s="120">
        <f>'Merytoryczna-TU WPIS DANE'!E387</f>
        <v>0</v>
      </c>
      <c r="F342" s="106">
        <f>'Merytoryczna-TU WPIS DANE'!F387</f>
        <v>0</v>
      </c>
      <c r="G342" s="107">
        <f>'Merytoryczna-TU WPIS DANE'!H387</f>
        <v>0</v>
      </c>
      <c r="H342" s="107">
        <f>'Merytoryczna-TU WPIS DANE'!I387</f>
        <v>0</v>
      </c>
      <c r="I342" s="108">
        <f>IF('Merytoryczna-TU WPIS DANE'!Q387="tak",'Merytoryczna-TU WPIS DANE'!AJ387,'Merytoryczna-TU WPIS DANE'!R387)</f>
        <v>0</v>
      </c>
      <c r="J342" s="211">
        <f>IF(Strategiczna!L385="tak",Strategiczna!W385,Strategiczna!M385)</f>
        <v>0</v>
      </c>
      <c r="K342" s="109">
        <f t="shared" si="18"/>
        <v>0</v>
      </c>
      <c r="L342" s="109">
        <f>'Merytoryczna-TU WPIS DANE'!O387+Strategiczna!J385</f>
        <v>95</v>
      </c>
      <c r="M342" s="101">
        <f t="shared" si="19"/>
        <v>0</v>
      </c>
    </row>
    <row r="343" spans="1:13">
      <c r="A343" s="106">
        <f>'Merytoryczna-TU WPIS DANE'!A388</f>
        <v>0</v>
      </c>
      <c r="B343" s="120">
        <f>'Merytoryczna-TU WPIS DANE'!B388</f>
        <v>0</v>
      </c>
      <c r="C343" s="120">
        <f>'Merytoryczna-TU WPIS DANE'!C388</f>
        <v>0</v>
      </c>
      <c r="D343" s="120">
        <f>'Merytoryczna-TU WPIS DANE'!D388</f>
        <v>0</v>
      </c>
      <c r="E343" s="120">
        <f>'Merytoryczna-TU WPIS DANE'!E388</f>
        <v>0</v>
      </c>
      <c r="F343" s="106">
        <f>'Merytoryczna-TU WPIS DANE'!F388</f>
        <v>0</v>
      </c>
      <c r="G343" s="107">
        <f>'Merytoryczna-TU WPIS DANE'!H388</f>
        <v>0</v>
      </c>
      <c r="H343" s="107">
        <f>'Merytoryczna-TU WPIS DANE'!I388</f>
        <v>0</v>
      </c>
      <c r="I343" s="108">
        <f>IF('Merytoryczna-TU WPIS DANE'!Q388="tak",'Merytoryczna-TU WPIS DANE'!AJ388,'Merytoryczna-TU WPIS DANE'!R388)</f>
        <v>0</v>
      </c>
      <c r="J343" s="211">
        <f>IF(Strategiczna!L386="tak",Strategiczna!W386,Strategiczna!M386)</f>
        <v>0</v>
      </c>
      <c r="K343" s="109">
        <f t="shared" si="18"/>
        <v>0</v>
      </c>
      <c r="L343" s="109">
        <f>'Merytoryczna-TU WPIS DANE'!O388+Strategiczna!J386</f>
        <v>95</v>
      </c>
      <c r="M343" s="101">
        <f t="shared" si="19"/>
        <v>0</v>
      </c>
    </row>
    <row r="344" spans="1:13">
      <c r="A344" s="106">
        <f>'Merytoryczna-TU WPIS DANE'!A389</f>
        <v>0</v>
      </c>
      <c r="B344" s="120">
        <f>'Merytoryczna-TU WPIS DANE'!B389</f>
        <v>0</v>
      </c>
      <c r="C344" s="120">
        <f>'Merytoryczna-TU WPIS DANE'!C389</f>
        <v>0</v>
      </c>
      <c r="D344" s="120">
        <f>'Merytoryczna-TU WPIS DANE'!D389</f>
        <v>0</v>
      </c>
      <c r="E344" s="120">
        <f>'Merytoryczna-TU WPIS DANE'!E389</f>
        <v>0</v>
      </c>
      <c r="F344" s="106">
        <f>'Merytoryczna-TU WPIS DANE'!F389</f>
        <v>0</v>
      </c>
      <c r="G344" s="107">
        <f>'Merytoryczna-TU WPIS DANE'!H389</f>
        <v>0</v>
      </c>
      <c r="H344" s="107">
        <f>'Merytoryczna-TU WPIS DANE'!I389</f>
        <v>0</v>
      </c>
      <c r="I344" s="108">
        <f>IF('Merytoryczna-TU WPIS DANE'!Q389="tak",'Merytoryczna-TU WPIS DANE'!AJ389,'Merytoryczna-TU WPIS DANE'!R389)</f>
        <v>0</v>
      </c>
      <c r="J344" s="211">
        <f>IF(Strategiczna!L387="tak",Strategiczna!W387,Strategiczna!M387)</f>
        <v>0</v>
      </c>
      <c r="K344" s="109">
        <f t="shared" si="18"/>
        <v>0</v>
      </c>
      <c r="L344" s="109">
        <f>'Merytoryczna-TU WPIS DANE'!O389+Strategiczna!J387</f>
        <v>95</v>
      </c>
      <c r="M344" s="101">
        <f t="shared" si="19"/>
        <v>0</v>
      </c>
    </row>
    <row r="345" spans="1:13">
      <c r="A345" s="106">
        <f>'Merytoryczna-TU WPIS DANE'!A390</f>
        <v>0</v>
      </c>
      <c r="B345" s="120">
        <f>'Merytoryczna-TU WPIS DANE'!B390</f>
        <v>0</v>
      </c>
      <c r="C345" s="120">
        <f>'Merytoryczna-TU WPIS DANE'!C390</f>
        <v>0</v>
      </c>
      <c r="D345" s="120">
        <f>'Merytoryczna-TU WPIS DANE'!D390</f>
        <v>0</v>
      </c>
      <c r="E345" s="120">
        <f>'Merytoryczna-TU WPIS DANE'!E390</f>
        <v>0</v>
      </c>
      <c r="F345" s="106">
        <f>'Merytoryczna-TU WPIS DANE'!F390</f>
        <v>0</v>
      </c>
      <c r="G345" s="107">
        <f>'Merytoryczna-TU WPIS DANE'!H390</f>
        <v>0</v>
      </c>
      <c r="H345" s="107">
        <f>'Merytoryczna-TU WPIS DANE'!I390</f>
        <v>0</v>
      </c>
      <c r="I345" s="108">
        <f>IF('Merytoryczna-TU WPIS DANE'!Q390="tak",'Merytoryczna-TU WPIS DANE'!AJ390,'Merytoryczna-TU WPIS DANE'!R390)</f>
        <v>0</v>
      </c>
      <c r="J345" s="211">
        <f>IF(Strategiczna!L388="tak",Strategiczna!W388,Strategiczna!M388)</f>
        <v>0</v>
      </c>
      <c r="K345" s="109">
        <f t="shared" si="18"/>
        <v>0</v>
      </c>
      <c r="L345" s="109">
        <f>'Merytoryczna-TU WPIS DANE'!O390+Strategiczna!J388</f>
        <v>95</v>
      </c>
      <c r="M345" s="101">
        <f t="shared" si="19"/>
        <v>0</v>
      </c>
    </row>
    <row r="346" spans="1:13">
      <c r="A346" s="106">
        <f>'Merytoryczna-TU WPIS DANE'!A391</f>
        <v>0</v>
      </c>
      <c r="B346" s="120">
        <f>'Merytoryczna-TU WPIS DANE'!B391</f>
        <v>0</v>
      </c>
      <c r="C346" s="120">
        <f>'Merytoryczna-TU WPIS DANE'!C391</f>
        <v>0</v>
      </c>
      <c r="D346" s="120">
        <f>'Merytoryczna-TU WPIS DANE'!D391</f>
        <v>0</v>
      </c>
      <c r="E346" s="120">
        <f>'Merytoryczna-TU WPIS DANE'!E391</f>
        <v>0</v>
      </c>
      <c r="F346" s="106">
        <f>'Merytoryczna-TU WPIS DANE'!F391</f>
        <v>0</v>
      </c>
      <c r="G346" s="107">
        <f>'Merytoryczna-TU WPIS DANE'!H391</f>
        <v>0</v>
      </c>
      <c r="H346" s="107">
        <f>'Merytoryczna-TU WPIS DANE'!I391</f>
        <v>0</v>
      </c>
      <c r="I346" s="108">
        <f>IF('Merytoryczna-TU WPIS DANE'!Q391="tak",'Merytoryczna-TU WPIS DANE'!AJ391,'Merytoryczna-TU WPIS DANE'!R391)</f>
        <v>0</v>
      </c>
      <c r="J346" s="211">
        <f>IF(Strategiczna!L389="tak",Strategiczna!W389,Strategiczna!M389)</f>
        <v>0</v>
      </c>
      <c r="K346" s="109">
        <f t="shared" si="18"/>
        <v>0</v>
      </c>
      <c r="L346" s="109">
        <f>'Merytoryczna-TU WPIS DANE'!O391+Strategiczna!J389</f>
        <v>95</v>
      </c>
      <c r="M346" s="101">
        <f t="shared" si="19"/>
        <v>0</v>
      </c>
    </row>
    <row r="347" spans="1:13">
      <c r="A347" s="106">
        <f>'Merytoryczna-TU WPIS DANE'!A392</f>
        <v>0</v>
      </c>
      <c r="B347" s="120">
        <f>'Merytoryczna-TU WPIS DANE'!B392</f>
        <v>0</v>
      </c>
      <c r="C347" s="120">
        <f>'Merytoryczna-TU WPIS DANE'!C392</f>
        <v>0</v>
      </c>
      <c r="D347" s="120">
        <f>'Merytoryczna-TU WPIS DANE'!D392</f>
        <v>0</v>
      </c>
      <c r="E347" s="120">
        <f>'Merytoryczna-TU WPIS DANE'!E392</f>
        <v>0</v>
      </c>
      <c r="F347" s="106">
        <f>'Merytoryczna-TU WPIS DANE'!F392</f>
        <v>0</v>
      </c>
      <c r="G347" s="107">
        <f>'Merytoryczna-TU WPIS DANE'!H392</f>
        <v>0</v>
      </c>
      <c r="H347" s="107">
        <f>'Merytoryczna-TU WPIS DANE'!I392</f>
        <v>0</v>
      </c>
      <c r="I347" s="108">
        <f>IF('Merytoryczna-TU WPIS DANE'!Q392="tak",'Merytoryczna-TU WPIS DANE'!AJ392,'Merytoryczna-TU WPIS DANE'!R392)</f>
        <v>0</v>
      </c>
      <c r="J347" s="211">
        <f>IF(Strategiczna!L390="tak",Strategiczna!W390,Strategiczna!M390)</f>
        <v>0</v>
      </c>
      <c r="K347" s="109">
        <f t="shared" si="18"/>
        <v>0</v>
      </c>
      <c r="L347" s="109">
        <f>'Merytoryczna-TU WPIS DANE'!O392+Strategiczna!J390</f>
        <v>95</v>
      </c>
      <c r="M347" s="101">
        <f t="shared" si="19"/>
        <v>0</v>
      </c>
    </row>
    <row r="348" spans="1:13">
      <c r="A348" s="106">
        <f>'Merytoryczna-TU WPIS DANE'!A393</f>
        <v>0</v>
      </c>
      <c r="B348" s="120">
        <f>'Merytoryczna-TU WPIS DANE'!B393</f>
        <v>0</v>
      </c>
      <c r="C348" s="120">
        <f>'Merytoryczna-TU WPIS DANE'!C393</f>
        <v>0</v>
      </c>
      <c r="D348" s="120">
        <f>'Merytoryczna-TU WPIS DANE'!D393</f>
        <v>0</v>
      </c>
      <c r="E348" s="120">
        <f>'Merytoryczna-TU WPIS DANE'!E393</f>
        <v>0</v>
      </c>
      <c r="F348" s="106">
        <f>'Merytoryczna-TU WPIS DANE'!F393</f>
        <v>0</v>
      </c>
      <c r="G348" s="107">
        <f>'Merytoryczna-TU WPIS DANE'!H393</f>
        <v>0</v>
      </c>
      <c r="H348" s="107">
        <f>'Merytoryczna-TU WPIS DANE'!I393</f>
        <v>0</v>
      </c>
      <c r="I348" s="108">
        <f>IF('Merytoryczna-TU WPIS DANE'!Q393="tak",'Merytoryczna-TU WPIS DANE'!AJ393,'Merytoryczna-TU WPIS DANE'!R393)</f>
        <v>0</v>
      </c>
      <c r="J348" s="211">
        <f>IF(Strategiczna!L391="tak",Strategiczna!W391,Strategiczna!M391)</f>
        <v>0</v>
      </c>
      <c r="K348" s="109">
        <f t="shared" si="18"/>
        <v>0</v>
      </c>
      <c r="L348" s="109">
        <f>'Merytoryczna-TU WPIS DANE'!O393+Strategiczna!J391</f>
        <v>95</v>
      </c>
      <c r="M348" s="101">
        <f t="shared" si="19"/>
        <v>0</v>
      </c>
    </row>
    <row r="349" spans="1:13">
      <c r="A349" s="106">
        <f>'Merytoryczna-TU WPIS DANE'!A394</f>
        <v>0</v>
      </c>
      <c r="B349" s="120">
        <f>'Merytoryczna-TU WPIS DANE'!B394</f>
        <v>0</v>
      </c>
      <c r="C349" s="120">
        <f>'Merytoryczna-TU WPIS DANE'!C394</f>
        <v>0</v>
      </c>
      <c r="D349" s="120">
        <f>'Merytoryczna-TU WPIS DANE'!D394</f>
        <v>0</v>
      </c>
      <c r="E349" s="120">
        <f>'Merytoryczna-TU WPIS DANE'!E394</f>
        <v>0</v>
      </c>
      <c r="F349" s="106">
        <f>'Merytoryczna-TU WPIS DANE'!F394</f>
        <v>0</v>
      </c>
      <c r="G349" s="107">
        <f>'Merytoryczna-TU WPIS DANE'!H394</f>
        <v>0</v>
      </c>
      <c r="H349" s="107">
        <f>'Merytoryczna-TU WPIS DANE'!I394</f>
        <v>0</v>
      </c>
      <c r="I349" s="108">
        <f>IF('Merytoryczna-TU WPIS DANE'!Q394="tak",'Merytoryczna-TU WPIS DANE'!AJ394,'Merytoryczna-TU WPIS DANE'!R394)</f>
        <v>0</v>
      </c>
      <c r="J349" s="211">
        <f>IF(Strategiczna!L392="tak",Strategiczna!W392,Strategiczna!M392)</f>
        <v>0</v>
      </c>
      <c r="K349" s="109">
        <f t="shared" si="18"/>
        <v>0</v>
      </c>
      <c r="L349" s="109">
        <f>'Merytoryczna-TU WPIS DANE'!O394+Strategiczna!J392</f>
        <v>95</v>
      </c>
      <c r="M349" s="101">
        <f t="shared" si="19"/>
        <v>0</v>
      </c>
    </row>
    <row r="350" spans="1:13">
      <c r="A350" s="106">
        <f>'Merytoryczna-TU WPIS DANE'!A395</f>
        <v>0</v>
      </c>
      <c r="B350" s="120">
        <f>'Merytoryczna-TU WPIS DANE'!B395</f>
        <v>0</v>
      </c>
      <c r="C350" s="120">
        <f>'Merytoryczna-TU WPIS DANE'!C395</f>
        <v>0</v>
      </c>
      <c r="D350" s="120">
        <f>'Merytoryczna-TU WPIS DANE'!D395</f>
        <v>0</v>
      </c>
      <c r="E350" s="120">
        <f>'Merytoryczna-TU WPIS DANE'!E395</f>
        <v>0</v>
      </c>
      <c r="F350" s="106">
        <f>'Merytoryczna-TU WPIS DANE'!F395</f>
        <v>0</v>
      </c>
      <c r="G350" s="107">
        <f>'Merytoryczna-TU WPIS DANE'!H395</f>
        <v>0</v>
      </c>
      <c r="H350" s="107">
        <f>'Merytoryczna-TU WPIS DANE'!I395</f>
        <v>0</v>
      </c>
      <c r="I350" s="108">
        <f>IF('Merytoryczna-TU WPIS DANE'!Q395="tak",'Merytoryczna-TU WPIS DANE'!AJ395,'Merytoryczna-TU WPIS DANE'!R395)</f>
        <v>0</v>
      </c>
      <c r="J350" s="211">
        <f>IF(Strategiczna!L393="tak",Strategiczna!W393,Strategiczna!M393)</f>
        <v>0</v>
      </c>
      <c r="K350" s="109">
        <f t="shared" si="18"/>
        <v>0</v>
      </c>
      <c r="L350" s="109">
        <f>'Merytoryczna-TU WPIS DANE'!O395+Strategiczna!J393</f>
        <v>95</v>
      </c>
      <c r="M350" s="101">
        <f t="shared" si="19"/>
        <v>0</v>
      </c>
    </row>
    <row r="351" spans="1:13">
      <c r="A351" s="106">
        <f>'Merytoryczna-TU WPIS DANE'!A396</f>
        <v>0</v>
      </c>
      <c r="B351" s="120">
        <f>'Merytoryczna-TU WPIS DANE'!B396</f>
        <v>0</v>
      </c>
      <c r="C351" s="120">
        <f>'Merytoryczna-TU WPIS DANE'!C396</f>
        <v>0</v>
      </c>
      <c r="D351" s="120">
        <f>'Merytoryczna-TU WPIS DANE'!D396</f>
        <v>0</v>
      </c>
      <c r="E351" s="120">
        <f>'Merytoryczna-TU WPIS DANE'!E396</f>
        <v>0</v>
      </c>
      <c r="F351" s="106">
        <f>'Merytoryczna-TU WPIS DANE'!F396</f>
        <v>0</v>
      </c>
      <c r="G351" s="107">
        <f>'Merytoryczna-TU WPIS DANE'!H396</f>
        <v>0</v>
      </c>
      <c r="H351" s="107">
        <f>'Merytoryczna-TU WPIS DANE'!I396</f>
        <v>0</v>
      </c>
      <c r="I351" s="108">
        <f>IF('Merytoryczna-TU WPIS DANE'!Q396="tak",'Merytoryczna-TU WPIS DANE'!AJ396,'Merytoryczna-TU WPIS DANE'!R396)</f>
        <v>0</v>
      </c>
      <c r="J351" s="211">
        <f>IF(Strategiczna!L394="tak",Strategiczna!W394,Strategiczna!M394)</f>
        <v>0</v>
      </c>
      <c r="K351" s="109">
        <f t="shared" si="18"/>
        <v>0</v>
      </c>
      <c r="L351" s="109">
        <f>'Merytoryczna-TU WPIS DANE'!O396+Strategiczna!J394</f>
        <v>95</v>
      </c>
      <c r="M351" s="101">
        <f t="shared" si="19"/>
        <v>0</v>
      </c>
    </row>
    <row r="352" spans="1:13">
      <c r="A352" s="106">
        <f>'Merytoryczna-TU WPIS DANE'!A397</f>
        <v>0</v>
      </c>
      <c r="B352" s="120">
        <f>'Merytoryczna-TU WPIS DANE'!B397</f>
        <v>0</v>
      </c>
      <c r="C352" s="120">
        <f>'Merytoryczna-TU WPIS DANE'!C397</f>
        <v>0</v>
      </c>
      <c r="D352" s="120">
        <f>'Merytoryczna-TU WPIS DANE'!D397</f>
        <v>0</v>
      </c>
      <c r="E352" s="120">
        <f>'Merytoryczna-TU WPIS DANE'!E397</f>
        <v>0</v>
      </c>
      <c r="F352" s="106">
        <f>'Merytoryczna-TU WPIS DANE'!F397</f>
        <v>0</v>
      </c>
      <c r="G352" s="107">
        <f>'Merytoryczna-TU WPIS DANE'!H397</f>
        <v>0</v>
      </c>
      <c r="H352" s="107">
        <f>'Merytoryczna-TU WPIS DANE'!I397</f>
        <v>0</v>
      </c>
      <c r="I352" s="108">
        <f>IF('Merytoryczna-TU WPIS DANE'!Q397="tak",'Merytoryczna-TU WPIS DANE'!AJ397,'Merytoryczna-TU WPIS DANE'!R397)</f>
        <v>0</v>
      </c>
      <c r="J352" s="211">
        <f>IF(Strategiczna!L395="tak",Strategiczna!W395,Strategiczna!M395)</f>
        <v>0</v>
      </c>
      <c r="K352" s="109">
        <f t="shared" si="18"/>
        <v>0</v>
      </c>
      <c r="L352" s="109">
        <f>'Merytoryczna-TU WPIS DANE'!O397+Strategiczna!J395</f>
        <v>95</v>
      </c>
      <c r="M352" s="101">
        <f t="shared" si="19"/>
        <v>0</v>
      </c>
    </row>
    <row r="353" spans="1:13">
      <c r="A353" s="106">
        <f>'Merytoryczna-TU WPIS DANE'!A398</f>
        <v>0</v>
      </c>
      <c r="B353" s="120">
        <f>'Merytoryczna-TU WPIS DANE'!B398</f>
        <v>0</v>
      </c>
      <c r="C353" s="120">
        <f>'Merytoryczna-TU WPIS DANE'!C398</f>
        <v>0</v>
      </c>
      <c r="D353" s="120">
        <f>'Merytoryczna-TU WPIS DANE'!D398</f>
        <v>0</v>
      </c>
      <c r="E353" s="120">
        <f>'Merytoryczna-TU WPIS DANE'!E398</f>
        <v>0</v>
      </c>
      <c r="F353" s="106">
        <f>'Merytoryczna-TU WPIS DANE'!F398</f>
        <v>0</v>
      </c>
      <c r="G353" s="107">
        <f>'Merytoryczna-TU WPIS DANE'!H398</f>
        <v>0</v>
      </c>
      <c r="H353" s="107">
        <f>'Merytoryczna-TU WPIS DANE'!I398</f>
        <v>0</v>
      </c>
      <c r="I353" s="108">
        <f>IF('Merytoryczna-TU WPIS DANE'!Q398="tak",'Merytoryczna-TU WPIS DANE'!AJ398,'Merytoryczna-TU WPIS DANE'!R398)</f>
        <v>0</v>
      </c>
      <c r="J353" s="211">
        <f>IF(Strategiczna!L396="tak",Strategiczna!W396,Strategiczna!M396)</f>
        <v>0</v>
      </c>
      <c r="K353" s="109">
        <f t="shared" si="18"/>
        <v>0</v>
      </c>
      <c r="L353" s="109">
        <f>'Merytoryczna-TU WPIS DANE'!O398+Strategiczna!J396</f>
        <v>95</v>
      </c>
      <c r="M353" s="101">
        <f t="shared" si="19"/>
        <v>0</v>
      </c>
    </row>
    <row r="354" spans="1:13">
      <c r="A354" s="106">
        <f>'Merytoryczna-TU WPIS DANE'!A399</f>
        <v>0</v>
      </c>
      <c r="B354" s="120">
        <f>'Merytoryczna-TU WPIS DANE'!B399</f>
        <v>0</v>
      </c>
      <c r="C354" s="120">
        <f>'Merytoryczna-TU WPIS DANE'!C399</f>
        <v>0</v>
      </c>
      <c r="D354" s="120">
        <f>'Merytoryczna-TU WPIS DANE'!D399</f>
        <v>0</v>
      </c>
      <c r="E354" s="120">
        <f>'Merytoryczna-TU WPIS DANE'!E399</f>
        <v>0</v>
      </c>
      <c r="F354" s="106">
        <f>'Merytoryczna-TU WPIS DANE'!F399</f>
        <v>0</v>
      </c>
      <c r="G354" s="107">
        <f>'Merytoryczna-TU WPIS DANE'!H399</f>
        <v>0</v>
      </c>
      <c r="H354" s="107">
        <f>'Merytoryczna-TU WPIS DANE'!I399</f>
        <v>0</v>
      </c>
      <c r="I354" s="108">
        <f>IF('Merytoryczna-TU WPIS DANE'!Q399="tak",'Merytoryczna-TU WPIS DANE'!AJ399,'Merytoryczna-TU WPIS DANE'!R399)</f>
        <v>0</v>
      </c>
      <c r="J354" s="211">
        <f>IF(Strategiczna!L397="tak",Strategiczna!W397,Strategiczna!M397)</f>
        <v>0</v>
      </c>
      <c r="K354" s="109">
        <f t="shared" si="18"/>
        <v>0</v>
      </c>
      <c r="L354" s="109">
        <f>'Merytoryczna-TU WPIS DANE'!O399+Strategiczna!J397</f>
        <v>95</v>
      </c>
      <c r="M354" s="101">
        <f t="shared" si="19"/>
        <v>0</v>
      </c>
    </row>
    <row r="355" spans="1:13">
      <c r="A355" s="106">
        <f>'Merytoryczna-TU WPIS DANE'!A400</f>
        <v>0</v>
      </c>
      <c r="B355" s="120">
        <f>'Merytoryczna-TU WPIS DANE'!B400</f>
        <v>0</v>
      </c>
      <c r="C355" s="120">
        <f>'Merytoryczna-TU WPIS DANE'!C400</f>
        <v>0</v>
      </c>
      <c r="D355" s="120">
        <f>'Merytoryczna-TU WPIS DANE'!D400</f>
        <v>0</v>
      </c>
      <c r="E355" s="120">
        <f>'Merytoryczna-TU WPIS DANE'!E400</f>
        <v>0</v>
      </c>
      <c r="F355" s="106">
        <f>'Merytoryczna-TU WPIS DANE'!F400</f>
        <v>0</v>
      </c>
      <c r="G355" s="107">
        <f>'Merytoryczna-TU WPIS DANE'!H400</f>
        <v>0</v>
      </c>
      <c r="H355" s="107">
        <f>'Merytoryczna-TU WPIS DANE'!I400</f>
        <v>0</v>
      </c>
      <c r="I355" s="108">
        <f>IF('Merytoryczna-TU WPIS DANE'!Q400="tak",'Merytoryczna-TU WPIS DANE'!AJ400,'Merytoryczna-TU WPIS DANE'!R400)</f>
        <v>0</v>
      </c>
      <c r="J355" s="211">
        <f>IF(Strategiczna!L398="tak",Strategiczna!W398,Strategiczna!M398)</f>
        <v>0</v>
      </c>
      <c r="K355" s="109">
        <f t="shared" si="18"/>
        <v>0</v>
      </c>
      <c r="L355" s="109">
        <f>'Merytoryczna-TU WPIS DANE'!O400+Strategiczna!J398</f>
        <v>95</v>
      </c>
      <c r="M355" s="101">
        <f t="shared" si="19"/>
        <v>0</v>
      </c>
    </row>
    <row r="356" spans="1:13">
      <c r="A356" s="106">
        <f>'Merytoryczna-TU WPIS DANE'!A401</f>
        <v>0</v>
      </c>
      <c r="B356" s="120">
        <f>'Merytoryczna-TU WPIS DANE'!B401</f>
        <v>0</v>
      </c>
      <c r="C356" s="120">
        <f>'Merytoryczna-TU WPIS DANE'!C401</f>
        <v>0</v>
      </c>
      <c r="D356" s="120">
        <f>'Merytoryczna-TU WPIS DANE'!D401</f>
        <v>0</v>
      </c>
      <c r="E356" s="120">
        <f>'Merytoryczna-TU WPIS DANE'!E401</f>
        <v>0</v>
      </c>
      <c r="F356" s="106">
        <f>'Merytoryczna-TU WPIS DANE'!F401</f>
        <v>0</v>
      </c>
      <c r="G356" s="107">
        <f>'Merytoryczna-TU WPIS DANE'!H401</f>
        <v>0</v>
      </c>
      <c r="H356" s="107">
        <f>'Merytoryczna-TU WPIS DANE'!I401</f>
        <v>0</v>
      </c>
      <c r="I356" s="108">
        <f>IF('Merytoryczna-TU WPIS DANE'!Q401="tak",'Merytoryczna-TU WPIS DANE'!AJ401,'Merytoryczna-TU WPIS DANE'!R401)</f>
        <v>0</v>
      </c>
      <c r="J356" s="211">
        <f>IF(Strategiczna!L399="tak",Strategiczna!W399,Strategiczna!M399)</f>
        <v>0</v>
      </c>
      <c r="K356" s="109">
        <f t="shared" si="18"/>
        <v>0</v>
      </c>
      <c r="L356" s="109">
        <f>'Merytoryczna-TU WPIS DANE'!O401+Strategiczna!J399</f>
        <v>95</v>
      </c>
      <c r="M356" s="101">
        <f t="shared" si="19"/>
        <v>0</v>
      </c>
    </row>
    <row r="357" spans="1:13">
      <c r="A357" s="106">
        <f>'Merytoryczna-TU WPIS DANE'!A402</f>
        <v>0</v>
      </c>
      <c r="B357" s="120">
        <f>'Merytoryczna-TU WPIS DANE'!B402</f>
        <v>0</v>
      </c>
      <c r="C357" s="120">
        <f>'Merytoryczna-TU WPIS DANE'!C402</f>
        <v>0</v>
      </c>
      <c r="D357" s="120">
        <f>'Merytoryczna-TU WPIS DANE'!D402</f>
        <v>0</v>
      </c>
      <c r="E357" s="120">
        <f>'Merytoryczna-TU WPIS DANE'!E402</f>
        <v>0</v>
      </c>
      <c r="F357" s="106">
        <f>'Merytoryczna-TU WPIS DANE'!F402</f>
        <v>0</v>
      </c>
      <c r="G357" s="107">
        <f>'Merytoryczna-TU WPIS DANE'!H402</f>
        <v>0</v>
      </c>
      <c r="H357" s="107">
        <f>'Merytoryczna-TU WPIS DANE'!I402</f>
        <v>0</v>
      </c>
      <c r="I357" s="108">
        <f>IF('Merytoryczna-TU WPIS DANE'!Q402="tak",'Merytoryczna-TU WPIS DANE'!AJ402,'Merytoryczna-TU WPIS DANE'!R402)</f>
        <v>0</v>
      </c>
      <c r="J357" s="211">
        <f>IF(Strategiczna!L400="tak",Strategiczna!W400,Strategiczna!M400)</f>
        <v>0</v>
      </c>
      <c r="K357" s="109">
        <f t="shared" si="18"/>
        <v>0</v>
      </c>
      <c r="L357" s="109">
        <f>'Merytoryczna-TU WPIS DANE'!O402+Strategiczna!J400</f>
        <v>95</v>
      </c>
      <c r="M357" s="101">
        <f t="shared" si="19"/>
        <v>0</v>
      </c>
    </row>
    <row r="358" spans="1:13">
      <c r="A358" s="106">
        <f>'Merytoryczna-TU WPIS DANE'!A403</f>
        <v>0</v>
      </c>
      <c r="B358" s="120">
        <f>'Merytoryczna-TU WPIS DANE'!B403</f>
        <v>0</v>
      </c>
      <c r="C358" s="120">
        <f>'Merytoryczna-TU WPIS DANE'!C403</f>
        <v>0</v>
      </c>
      <c r="D358" s="120">
        <f>'Merytoryczna-TU WPIS DANE'!D403</f>
        <v>0</v>
      </c>
      <c r="E358" s="120">
        <f>'Merytoryczna-TU WPIS DANE'!E403</f>
        <v>0</v>
      </c>
      <c r="F358" s="106">
        <f>'Merytoryczna-TU WPIS DANE'!F403</f>
        <v>0</v>
      </c>
      <c r="G358" s="107">
        <f>'Merytoryczna-TU WPIS DANE'!H403</f>
        <v>0</v>
      </c>
      <c r="H358" s="107">
        <f>'Merytoryczna-TU WPIS DANE'!I403</f>
        <v>0</v>
      </c>
      <c r="I358" s="108">
        <f>IF('Merytoryczna-TU WPIS DANE'!Q403="tak",'Merytoryczna-TU WPIS DANE'!AJ403,'Merytoryczna-TU WPIS DANE'!R403)</f>
        <v>0</v>
      </c>
      <c r="J358" s="211">
        <f>IF(Strategiczna!L401="tak",Strategiczna!W401,Strategiczna!M401)</f>
        <v>0</v>
      </c>
      <c r="K358" s="109">
        <f t="shared" si="18"/>
        <v>0</v>
      </c>
      <c r="L358" s="109">
        <f>'Merytoryczna-TU WPIS DANE'!O403+Strategiczna!J401</f>
        <v>95</v>
      </c>
      <c r="M358" s="101">
        <f t="shared" si="19"/>
        <v>0</v>
      </c>
    </row>
    <row r="359" spans="1:13">
      <c r="A359" s="106">
        <f>'Merytoryczna-TU WPIS DANE'!A404</f>
        <v>0</v>
      </c>
      <c r="B359" s="120">
        <f>'Merytoryczna-TU WPIS DANE'!B404</f>
        <v>0</v>
      </c>
      <c r="C359" s="120">
        <f>'Merytoryczna-TU WPIS DANE'!C404</f>
        <v>0</v>
      </c>
      <c r="D359" s="120">
        <f>'Merytoryczna-TU WPIS DANE'!D404</f>
        <v>0</v>
      </c>
      <c r="E359" s="120">
        <f>'Merytoryczna-TU WPIS DANE'!E404</f>
        <v>0</v>
      </c>
      <c r="F359" s="106">
        <f>'Merytoryczna-TU WPIS DANE'!F404</f>
        <v>0</v>
      </c>
      <c r="G359" s="107">
        <f>'Merytoryczna-TU WPIS DANE'!H404</f>
        <v>0</v>
      </c>
      <c r="H359" s="107">
        <f>'Merytoryczna-TU WPIS DANE'!I404</f>
        <v>0</v>
      </c>
      <c r="I359" s="108">
        <f>IF('Merytoryczna-TU WPIS DANE'!Q404="tak",'Merytoryczna-TU WPIS DANE'!AJ404,'Merytoryczna-TU WPIS DANE'!R404)</f>
        <v>0</v>
      </c>
      <c r="J359" s="211">
        <f>IF(Strategiczna!L402="tak",Strategiczna!W402,Strategiczna!M402)</f>
        <v>0</v>
      </c>
      <c r="K359" s="109">
        <f t="shared" si="18"/>
        <v>0</v>
      </c>
      <c r="L359" s="109">
        <f>'Merytoryczna-TU WPIS DANE'!O404+Strategiczna!J402</f>
        <v>95</v>
      </c>
      <c r="M359" s="101">
        <f t="shared" si="19"/>
        <v>0</v>
      </c>
    </row>
    <row r="360" spans="1:13">
      <c r="A360" s="106">
        <f>'Merytoryczna-TU WPIS DANE'!A405</f>
        <v>0</v>
      </c>
      <c r="B360" s="120">
        <f>'Merytoryczna-TU WPIS DANE'!B405</f>
        <v>0</v>
      </c>
      <c r="C360" s="120">
        <f>'Merytoryczna-TU WPIS DANE'!C405</f>
        <v>0</v>
      </c>
      <c r="D360" s="120">
        <f>'Merytoryczna-TU WPIS DANE'!D405</f>
        <v>0</v>
      </c>
      <c r="E360" s="120">
        <f>'Merytoryczna-TU WPIS DANE'!E405</f>
        <v>0</v>
      </c>
      <c r="F360" s="106">
        <f>'Merytoryczna-TU WPIS DANE'!F405</f>
        <v>0</v>
      </c>
      <c r="G360" s="107">
        <f>'Merytoryczna-TU WPIS DANE'!H405</f>
        <v>0</v>
      </c>
      <c r="H360" s="107">
        <f>'Merytoryczna-TU WPIS DANE'!I405</f>
        <v>0</v>
      </c>
      <c r="I360" s="108">
        <f>IF('Merytoryczna-TU WPIS DANE'!Q405="tak",'Merytoryczna-TU WPIS DANE'!AJ405,'Merytoryczna-TU WPIS DANE'!R405)</f>
        <v>0</v>
      </c>
      <c r="J360" s="211">
        <f>IF(Strategiczna!L403="tak",Strategiczna!W403,Strategiczna!M403)</f>
        <v>0</v>
      </c>
      <c r="K360" s="109">
        <f t="shared" si="18"/>
        <v>0</v>
      </c>
      <c r="L360" s="109">
        <f>'Merytoryczna-TU WPIS DANE'!O405+Strategiczna!J403</f>
        <v>95</v>
      </c>
      <c r="M360" s="101">
        <f t="shared" si="19"/>
        <v>0</v>
      </c>
    </row>
    <row r="361" spans="1:13">
      <c r="A361" s="106">
        <f>'Merytoryczna-TU WPIS DANE'!A406</f>
        <v>0</v>
      </c>
      <c r="B361" s="120">
        <f>'Merytoryczna-TU WPIS DANE'!B406</f>
        <v>0</v>
      </c>
      <c r="C361" s="120">
        <f>'Merytoryczna-TU WPIS DANE'!C406</f>
        <v>0</v>
      </c>
      <c r="D361" s="120">
        <f>'Merytoryczna-TU WPIS DANE'!D406</f>
        <v>0</v>
      </c>
      <c r="E361" s="120">
        <f>'Merytoryczna-TU WPIS DANE'!E406</f>
        <v>0</v>
      </c>
      <c r="F361" s="106">
        <f>'Merytoryczna-TU WPIS DANE'!F406</f>
        <v>0</v>
      </c>
      <c r="G361" s="107">
        <f>'Merytoryczna-TU WPIS DANE'!H406</f>
        <v>0</v>
      </c>
      <c r="H361" s="107">
        <f>'Merytoryczna-TU WPIS DANE'!I406</f>
        <v>0</v>
      </c>
      <c r="I361" s="108">
        <f>IF('Merytoryczna-TU WPIS DANE'!Q406="tak",'Merytoryczna-TU WPIS DANE'!AJ406,'Merytoryczna-TU WPIS DANE'!R406)</f>
        <v>0</v>
      </c>
      <c r="J361" s="211">
        <f>IF(Strategiczna!L404="tak",Strategiczna!W404,Strategiczna!M404)</f>
        <v>0</v>
      </c>
      <c r="K361" s="109">
        <f t="shared" si="18"/>
        <v>0</v>
      </c>
      <c r="L361" s="109">
        <f>'Merytoryczna-TU WPIS DANE'!O406+Strategiczna!J404</f>
        <v>95</v>
      </c>
      <c r="M361" s="101">
        <f t="shared" si="19"/>
        <v>0</v>
      </c>
    </row>
    <row r="362" spans="1:13">
      <c r="A362" s="106">
        <f>'Merytoryczna-TU WPIS DANE'!A407</f>
        <v>0</v>
      </c>
      <c r="B362" s="120">
        <f>'Merytoryczna-TU WPIS DANE'!B407</f>
        <v>0</v>
      </c>
      <c r="C362" s="120">
        <f>'Merytoryczna-TU WPIS DANE'!C407</f>
        <v>0</v>
      </c>
      <c r="D362" s="120">
        <f>'Merytoryczna-TU WPIS DANE'!D407</f>
        <v>0</v>
      </c>
      <c r="E362" s="120">
        <f>'Merytoryczna-TU WPIS DANE'!E407</f>
        <v>0</v>
      </c>
      <c r="F362" s="106">
        <f>'Merytoryczna-TU WPIS DANE'!F407</f>
        <v>0</v>
      </c>
      <c r="G362" s="107">
        <f>'Merytoryczna-TU WPIS DANE'!H407</f>
        <v>0</v>
      </c>
      <c r="H362" s="107">
        <f>'Merytoryczna-TU WPIS DANE'!I407</f>
        <v>0</v>
      </c>
      <c r="I362" s="108">
        <f>IF('Merytoryczna-TU WPIS DANE'!Q407="tak",'Merytoryczna-TU WPIS DANE'!AJ407,'Merytoryczna-TU WPIS DANE'!R407)</f>
        <v>0</v>
      </c>
      <c r="J362" s="211">
        <f>IF(Strategiczna!L405="tak",Strategiczna!W405,Strategiczna!M405)</f>
        <v>0</v>
      </c>
      <c r="K362" s="109">
        <f t="shared" si="18"/>
        <v>0</v>
      </c>
      <c r="L362" s="109">
        <f>'Merytoryczna-TU WPIS DANE'!O407+Strategiczna!J405</f>
        <v>95</v>
      </c>
      <c r="M362" s="101">
        <f t="shared" si="19"/>
        <v>0</v>
      </c>
    </row>
    <row r="363" spans="1:13">
      <c r="A363" s="106">
        <f>'Merytoryczna-TU WPIS DANE'!A408</f>
        <v>0</v>
      </c>
      <c r="B363" s="120">
        <f>'Merytoryczna-TU WPIS DANE'!B408</f>
        <v>0</v>
      </c>
      <c r="C363" s="120">
        <f>'Merytoryczna-TU WPIS DANE'!C408</f>
        <v>0</v>
      </c>
      <c r="D363" s="120">
        <f>'Merytoryczna-TU WPIS DANE'!D408</f>
        <v>0</v>
      </c>
      <c r="E363" s="120">
        <f>'Merytoryczna-TU WPIS DANE'!E408</f>
        <v>0</v>
      </c>
      <c r="F363" s="106">
        <f>'Merytoryczna-TU WPIS DANE'!F408</f>
        <v>0</v>
      </c>
      <c r="G363" s="107">
        <f>'Merytoryczna-TU WPIS DANE'!H408</f>
        <v>0</v>
      </c>
      <c r="H363" s="107">
        <f>'Merytoryczna-TU WPIS DANE'!I408</f>
        <v>0</v>
      </c>
      <c r="I363" s="108">
        <f>IF('Merytoryczna-TU WPIS DANE'!Q408="tak",'Merytoryczna-TU WPIS DANE'!AJ408,'Merytoryczna-TU WPIS DANE'!R408)</f>
        <v>0</v>
      </c>
      <c r="J363" s="211">
        <f>IF(Strategiczna!L406="tak",Strategiczna!W406,Strategiczna!M406)</f>
        <v>0</v>
      </c>
      <c r="K363" s="109">
        <f t="shared" si="18"/>
        <v>0</v>
      </c>
      <c r="L363" s="109">
        <f>'Merytoryczna-TU WPIS DANE'!O408+Strategiczna!J406</f>
        <v>95</v>
      </c>
      <c r="M363" s="101">
        <f t="shared" si="19"/>
        <v>0</v>
      </c>
    </row>
    <row r="364" spans="1:13">
      <c r="A364" s="106">
        <f>'Merytoryczna-TU WPIS DANE'!A409</f>
        <v>0</v>
      </c>
      <c r="B364" s="120">
        <f>'Merytoryczna-TU WPIS DANE'!B409</f>
        <v>0</v>
      </c>
      <c r="C364" s="120">
        <f>'Merytoryczna-TU WPIS DANE'!C409</f>
        <v>0</v>
      </c>
      <c r="D364" s="120">
        <f>'Merytoryczna-TU WPIS DANE'!D409</f>
        <v>0</v>
      </c>
      <c r="E364" s="120">
        <f>'Merytoryczna-TU WPIS DANE'!E409</f>
        <v>0</v>
      </c>
      <c r="F364" s="106">
        <f>'Merytoryczna-TU WPIS DANE'!F409</f>
        <v>0</v>
      </c>
      <c r="G364" s="107">
        <f>'Merytoryczna-TU WPIS DANE'!H409</f>
        <v>0</v>
      </c>
      <c r="H364" s="107">
        <f>'Merytoryczna-TU WPIS DANE'!I409</f>
        <v>0</v>
      </c>
      <c r="I364" s="108">
        <f>IF('Merytoryczna-TU WPIS DANE'!Q409="tak",'Merytoryczna-TU WPIS DANE'!AJ409,'Merytoryczna-TU WPIS DANE'!R409)</f>
        <v>0</v>
      </c>
      <c r="J364" s="211">
        <f>IF(Strategiczna!L407="tak",Strategiczna!W407,Strategiczna!M407)</f>
        <v>0</v>
      </c>
      <c r="K364" s="109">
        <f t="shared" si="18"/>
        <v>0</v>
      </c>
      <c r="L364" s="109">
        <f>'Merytoryczna-TU WPIS DANE'!O409+Strategiczna!J407</f>
        <v>95</v>
      </c>
      <c r="M364" s="101">
        <f t="shared" si="19"/>
        <v>0</v>
      </c>
    </row>
    <row r="365" spans="1:13">
      <c r="A365" s="106">
        <f>'Merytoryczna-TU WPIS DANE'!A410</f>
        <v>0</v>
      </c>
      <c r="B365" s="120">
        <f>'Merytoryczna-TU WPIS DANE'!B410</f>
        <v>0</v>
      </c>
      <c r="C365" s="120">
        <f>'Merytoryczna-TU WPIS DANE'!C410</f>
        <v>0</v>
      </c>
      <c r="D365" s="120">
        <f>'Merytoryczna-TU WPIS DANE'!D410</f>
        <v>0</v>
      </c>
      <c r="E365" s="120">
        <f>'Merytoryczna-TU WPIS DANE'!E410</f>
        <v>0</v>
      </c>
      <c r="F365" s="106">
        <f>'Merytoryczna-TU WPIS DANE'!F410</f>
        <v>0</v>
      </c>
      <c r="G365" s="107">
        <f>'Merytoryczna-TU WPIS DANE'!H410</f>
        <v>0</v>
      </c>
      <c r="H365" s="107">
        <f>'Merytoryczna-TU WPIS DANE'!I410</f>
        <v>0</v>
      </c>
      <c r="I365" s="108">
        <f>IF('Merytoryczna-TU WPIS DANE'!Q410="tak",'Merytoryczna-TU WPIS DANE'!AJ410,'Merytoryczna-TU WPIS DANE'!R410)</f>
        <v>0</v>
      </c>
      <c r="J365" s="211">
        <f>IF(Strategiczna!L408="tak",Strategiczna!W408,Strategiczna!M408)</f>
        <v>0</v>
      </c>
      <c r="K365" s="109">
        <f t="shared" si="18"/>
        <v>0</v>
      </c>
      <c r="L365" s="109">
        <f>'Merytoryczna-TU WPIS DANE'!O410+Strategiczna!J408</f>
        <v>95</v>
      </c>
      <c r="M365" s="101">
        <f t="shared" si="19"/>
        <v>0</v>
      </c>
    </row>
    <row r="366" spans="1:13">
      <c r="A366" s="106">
        <f>'Merytoryczna-TU WPIS DANE'!A411</f>
        <v>0</v>
      </c>
      <c r="B366" s="120">
        <f>'Merytoryczna-TU WPIS DANE'!B411</f>
        <v>0</v>
      </c>
      <c r="C366" s="120">
        <f>'Merytoryczna-TU WPIS DANE'!C411</f>
        <v>0</v>
      </c>
      <c r="D366" s="120">
        <f>'Merytoryczna-TU WPIS DANE'!D411</f>
        <v>0</v>
      </c>
      <c r="E366" s="120">
        <f>'Merytoryczna-TU WPIS DANE'!E411</f>
        <v>0</v>
      </c>
      <c r="F366" s="106">
        <f>'Merytoryczna-TU WPIS DANE'!F411</f>
        <v>0</v>
      </c>
      <c r="G366" s="107">
        <f>'Merytoryczna-TU WPIS DANE'!H411</f>
        <v>0</v>
      </c>
      <c r="H366" s="107">
        <f>'Merytoryczna-TU WPIS DANE'!I411</f>
        <v>0</v>
      </c>
      <c r="I366" s="108">
        <f>IF('Merytoryczna-TU WPIS DANE'!Q411="tak",'Merytoryczna-TU WPIS DANE'!AJ411,'Merytoryczna-TU WPIS DANE'!R411)</f>
        <v>0</v>
      </c>
      <c r="J366" s="211">
        <f>IF(Strategiczna!L409="tak",Strategiczna!W409,Strategiczna!M409)</f>
        <v>0</v>
      </c>
      <c r="K366" s="109">
        <f t="shared" si="18"/>
        <v>0</v>
      </c>
      <c r="L366" s="109">
        <f>'Merytoryczna-TU WPIS DANE'!O411+Strategiczna!J409</f>
        <v>95</v>
      </c>
      <c r="M366" s="101">
        <f t="shared" si="19"/>
        <v>0</v>
      </c>
    </row>
    <row r="367" spans="1:13">
      <c r="A367" s="106">
        <f>'Merytoryczna-TU WPIS DANE'!A412</f>
        <v>0</v>
      </c>
      <c r="B367" s="120">
        <f>'Merytoryczna-TU WPIS DANE'!B412</f>
        <v>0</v>
      </c>
      <c r="C367" s="120">
        <f>'Merytoryczna-TU WPIS DANE'!C412</f>
        <v>0</v>
      </c>
      <c r="D367" s="120">
        <f>'Merytoryczna-TU WPIS DANE'!D412</f>
        <v>0</v>
      </c>
      <c r="E367" s="120">
        <f>'Merytoryczna-TU WPIS DANE'!E412</f>
        <v>0</v>
      </c>
      <c r="F367" s="106">
        <f>'Merytoryczna-TU WPIS DANE'!F412</f>
        <v>0</v>
      </c>
      <c r="G367" s="107">
        <f>'Merytoryczna-TU WPIS DANE'!H412</f>
        <v>0</v>
      </c>
      <c r="H367" s="107">
        <f>'Merytoryczna-TU WPIS DANE'!I412</f>
        <v>0</v>
      </c>
      <c r="I367" s="108">
        <f>IF('Merytoryczna-TU WPIS DANE'!Q412="tak",'Merytoryczna-TU WPIS DANE'!AJ412,'Merytoryczna-TU WPIS DANE'!R412)</f>
        <v>0</v>
      </c>
      <c r="J367" s="211">
        <f>IF(Strategiczna!L410="tak",Strategiczna!W410,Strategiczna!M410)</f>
        <v>0</v>
      </c>
      <c r="K367" s="109">
        <f t="shared" si="18"/>
        <v>0</v>
      </c>
      <c r="L367" s="109">
        <f>'Merytoryczna-TU WPIS DANE'!O412+Strategiczna!J410</f>
        <v>95</v>
      </c>
      <c r="M367" s="101">
        <f t="shared" si="19"/>
        <v>0</v>
      </c>
    </row>
    <row r="368" spans="1:13">
      <c r="A368" s="106">
        <f>'Merytoryczna-TU WPIS DANE'!A413</f>
        <v>0</v>
      </c>
      <c r="B368" s="120">
        <f>'Merytoryczna-TU WPIS DANE'!B413</f>
        <v>0</v>
      </c>
      <c r="C368" s="120">
        <f>'Merytoryczna-TU WPIS DANE'!C413</f>
        <v>0</v>
      </c>
      <c r="D368" s="120">
        <f>'Merytoryczna-TU WPIS DANE'!D413</f>
        <v>0</v>
      </c>
      <c r="E368" s="120">
        <f>'Merytoryczna-TU WPIS DANE'!E413</f>
        <v>0</v>
      </c>
      <c r="F368" s="106">
        <f>'Merytoryczna-TU WPIS DANE'!F413</f>
        <v>0</v>
      </c>
      <c r="G368" s="107">
        <f>'Merytoryczna-TU WPIS DANE'!H413</f>
        <v>0</v>
      </c>
      <c r="H368" s="107">
        <f>'Merytoryczna-TU WPIS DANE'!I413</f>
        <v>0</v>
      </c>
      <c r="I368" s="108">
        <f>IF('Merytoryczna-TU WPIS DANE'!Q413="tak",'Merytoryczna-TU WPIS DANE'!AJ413,'Merytoryczna-TU WPIS DANE'!R413)</f>
        <v>0</v>
      </c>
      <c r="J368" s="211">
        <f>IF(Strategiczna!L411="tak",Strategiczna!W411,Strategiczna!M411)</f>
        <v>0</v>
      </c>
      <c r="K368" s="109">
        <f t="shared" si="18"/>
        <v>0</v>
      </c>
      <c r="L368" s="109">
        <f>'Merytoryczna-TU WPIS DANE'!O413+Strategiczna!J411</f>
        <v>95</v>
      </c>
      <c r="M368" s="101">
        <f t="shared" si="19"/>
        <v>0</v>
      </c>
    </row>
    <row r="369" spans="1:13">
      <c r="A369" s="106">
        <f>'Merytoryczna-TU WPIS DANE'!A414</f>
        <v>0</v>
      </c>
      <c r="B369" s="120">
        <f>'Merytoryczna-TU WPIS DANE'!B414</f>
        <v>0</v>
      </c>
      <c r="C369" s="120">
        <f>'Merytoryczna-TU WPIS DANE'!C414</f>
        <v>0</v>
      </c>
      <c r="D369" s="120">
        <f>'Merytoryczna-TU WPIS DANE'!D414</f>
        <v>0</v>
      </c>
      <c r="E369" s="120">
        <f>'Merytoryczna-TU WPIS DANE'!E414</f>
        <v>0</v>
      </c>
      <c r="F369" s="106">
        <f>'Merytoryczna-TU WPIS DANE'!F414</f>
        <v>0</v>
      </c>
      <c r="G369" s="107">
        <f>'Merytoryczna-TU WPIS DANE'!H414</f>
        <v>0</v>
      </c>
      <c r="H369" s="107">
        <f>'Merytoryczna-TU WPIS DANE'!I414</f>
        <v>0</v>
      </c>
      <c r="I369" s="108">
        <f>IF('Merytoryczna-TU WPIS DANE'!Q414="tak",'Merytoryczna-TU WPIS DANE'!AJ414,'Merytoryczna-TU WPIS DANE'!R414)</f>
        <v>0</v>
      </c>
      <c r="J369" s="211">
        <f>IF(Strategiczna!L412="tak",Strategiczna!W412,Strategiczna!M412)</f>
        <v>0</v>
      </c>
      <c r="K369" s="109">
        <f t="shared" si="18"/>
        <v>0</v>
      </c>
      <c r="L369" s="109">
        <f>'Merytoryczna-TU WPIS DANE'!O414+Strategiczna!J412</f>
        <v>95</v>
      </c>
      <c r="M369" s="101">
        <f t="shared" si="19"/>
        <v>0</v>
      </c>
    </row>
    <row r="370" spans="1:13">
      <c r="A370" s="106">
        <f>'Merytoryczna-TU WPIS DANE'!A415</f>
        <v>0</v>
      </c>
      <c r="B370" s="120">
        <f>'Merytoryczna-TU WPIS DANE'!B415</f>
        <v>0</v>
      </c>
      <c r="C370" s="120">
        <f>'Merytoryczna-TU WPIS DANE'!C415</f>
        <v>0</v>
      </c>
      <c r="D370" s="120">
        <f>'Merytoryczna-TU WPIS DANE'!D415</f>
        <v>0</v>
      </c>
      <c r="E370" s="120">
        <f>'Merytoryczna-TU WPIS DANE'!E415</f>
        <v>0</v>
      </c>
      <c r="F370" s="106">
        <f>'Merytoryczna-TU WPIS DANE'!F415</f>
        <v>0</v>
      </c>
      <c r="G370" s="107">
        <f>'Merytoryczna-TU WPIS DANE'!H415</f>
        <v>0</v>
      </c>
      <c r="H370" s="107">
        <f>'Merytoryczna-TU WPIS DANE'!I415</f>
        <v>0</v>
      </c>
      <c r="I370" s="108">
        <f>IF('Merytoryczna-TU WPIS DANE'!Q415="tak",'Merytoryczna-TU WPIS DANE'!AJ415,'Merytoryczna-TU WPIS DANE'!R415)</f>
        <v>0</v>
      </c>
      <c r="J370" s="211">
        <f>IF(Strategiczna!L413="tak",Strategiczna!W413,Strategiczna!M413)</f>
        <v>0</v>
      </c>
      <c r="K370" s="109">
        <f t="shared" si="18"/>
        <v>0</v>
      </c>
      <c r="L370" s="109">
        <f>'Merytoryczna-TU WPIS DANE'!O415+Strategiczna!J413</f>
        <v>95</v>
      </c>
      <c r="M370" s="101">
        <f t="shared" si="19"/>
        <v>0</v>
      </c>
    </row>
    <row r="371" spans="1:13">
      <c r="A371" s="106">
        <f>'Merytoryczna-TU WPIS DANE'!A416</f>
        <v>0</v>
      </c>
      <c r="B371" s="120">
        <f>'Merytoryczna-TU WPIS DANE'!B416</f>
        <v>0</v>
      </c>
      <c r="C371" s="120">
        <f>'Merytoryczna-TU WPIS DANE'!C416</f>
        <v>0</v>
      </c>
      <c r="D371" s="120">
        <f>'Merytoryczna-TU WPIS DANE'!D416</f>
        <v>0</v>
      </c>
      <c r="E371" s="120">
        <f>'Merytoryczna-TU WPIS DANE'!E416</f>
        <v>0</v>
      </c>
      <c r="F371" s="106">
        <f>'Merytoryczna-TU WPIS DANE'!F416</f>
        <v>0</v>
      </c>
      <c r="G371" s="107">
        <f>'Merytoryczna-TU WPIS DANE'!H416</f>
        <v>0</v>
      </c>
      <c r="H371" s="107">
        <f>'Merytoryczna-TU WPIS DANE'!I416</f>
        <v>0</v>
      </c>
      <c r="I371" s="108">
        <f>IF('Merytoryczna-TU WPIS DANE'!Q416="tak",'Merytoryczna-TU WPIS DANE'!AJ416,'Merytoryczna-TU WPIS DANE'!R416)</f>
        <v>0</v>
      </c>
      <c r="J371" s="211">
        <f>IF(Strategiczna!L414="tak",Strategiczna!W414,Strategiczna!M414)</f>
        <v>0</v>
      </c>
      <c r="K371" s="109">
        <f t="shared" si="18"/>
        <v>0</v>
      </c>
      <c r="L371" s="109">
        <f>'Merytoryczna-TU WPIS DANE'!O416+Strategiczna!J414</f>
        <v>95</v>
      </c>
      <c r="M371" s="101">
        <f t="shared" si="19"/>
        <v>0</v>
      </c>
    </row>
    <row r="372" spans="1:13">
      <c r="A372" s="106">
        <f>'Merytoryczna-TU WPIS DANE'!A417</f>
        <v>0</v>
      </c>
      <c r="B372" s="120">
        <f>'Merytoryczna-TU WPIS DANE'!B417</f>
        <v>0</v>
      </c>
      <c r="C372" s="120">
        <f>'Merytoryczna-TU WPIS DANE'!C417</f>
        <v>0</v>
      </c>
      <c r="D372" s="120">
        <f>'Merytoryczna-TU WPIS DANE'!D417</f>
        <v>0</v>
      </c>
      <c r="E372" s="120">
        <f>'Merytoryczna-TU WPIS DANE'!E417</f>
        <v>0</v>
      </c>
      <c r="F372" s="106">
        <f>'Merytoryczna-TU WPIS DANE'!F417</f>
        <v>0</v>
      </c>
      <c r="G372" s="107">
        <f>'Merytoryczna-TU WPIS DANE'!H417</f>
        <v>0</v>
      </c>
      <c r="H372" s="107">
        <f>'Merytoryczna-TU WPIS DANE'!I417</f>
        <v>0</v>
      </c>
      <c r="I372" s="108">
        <f>IF('Merytoryczna-TU WPIS DANE'!Q417="tak",'Merytoryczna-TU WPIS DANE'!AJ417,'Merytoryczna-TU WPIS DANE'!R417)</f>
        <v>0</v>
      </c>
      <c r="J372" s="211">
        <f>IF(Strategiczna!L415="tak",Strategiczna!W415,Strategiczna!M415)</f>
        <v>0</v>
      </c>
      <c r="K372" s="109">
        <f t="shared" si="18"/>
        <v>0</v>
      </c>
      <c r="L372" s="109">
        <f>'Merytoryczna-TU WPIS DANE'!O417+Strategiczna!J415</f>
        <v>95</v>
      </c>
      <c r="M372" s="101">
        <f t="shared" si="19"/>
        <v>0</v>
      </c>
    </row>
    <row r="373" spans="1:13">
      <c r="A373" s="106">
        <f>'Merytoryczna-TU WPIS DANE'!A418</f>
        <v>0</v>
      </c>
      <c r="B373" s="120">
        <f>'Merytoryczna-TU WPIS DANE'!B418</f>
        <v>0</v>
      </c>
      <c r="C373" s="120">
        <f>'Merytoryczna-TU WPIS DANE'!C418</f>
        <v>0</v>
      </c>
      <c r="D373" s="120">
        <f>'Merytoryczna-TU WPIS DANE'!D418</f>
        <v>0</v>
      </c>
      <c r="E373" s="120">
        <f>'Merytoryczna-TU WPIS DANE'!E418</f>
        <v>0</v>
      </c>
      <c r="F373" s="106">
        <f>'Merytoryczna-TU WPIS DANE'!F418</f>
        <v>0</v>
      </c>
      <c r="G373" s="107">
        <f>'Merytoryczna-TU WPIS DANE'!H418</f>
        <v>0</v>
      </c>
      <c r="H373" s="107">
        <f>'Merytoryczna-TU WPIS DANE'!I418</f>
        <v>0</v>
      </c>
      <c r="I373" s="108">
        <f>IF('Merytoryczna-TU WPIS DANE'!Q418="tak",'Merytoryczna-TU WPIS DANE'!AJ418,'Merytoryczna-TU WPIS DANE'!R418)</f>
        <v>0</v>
      </c>
      <c r="J373" s="211">
        <f>IF(Strategiczna!L416="tak",Strategiczna!W416,Strategiczna!M416)</f>
        <v>0</v>
      </c>
      <c r="K373" s="109">
        <f t="shared" si="18"/>
        <v>0</v>
      </c>
      <c r="L373" s="109">
        <f>'Merytoryczna-TU WPIS DANE'!O418+Strategiczna!J416</f>
        <v>95</v>
      </c>
      <c r="M373" s="101">
        <f t="shared" si="19"/>
        <v>0</v>
      </c>
    </row>
    <row r="374" spans="1:13">
      <c r="A374" s="106">
        <f>'Merytoryczna-TU WPIS DANE'!A419</f>
        <v>0</v>
      </c>
      <c r="B374" s="120">
        <f>'Merytoryczna-TU WPIS DANE'!B419</f>
        <v>0</v>
      </c>
      <c r="C374" s="120">
        <f>'Merytoryczna-TU WPIS DANE'!C419</f>
        <v>0</v>
      </c>
      <c r="D374" s="120">
        <f>'Merytoryczna-TU WPIS DANE'!D419</f>
        <v>0</v>
      </c>
      <c r="E374" s="120">
        <f>'Merytoryczna-TU WPIS DANE'!E419</f>
        <v>0</v>
      </c>
      <c r="F374" s="106">
        <f>'Merytoryczna-TU WPIS DANE'!F419</f>
        <v>0</v>
      </c>
      <c r="G374" s="107">
        <f>'Merytoryczna-TU WPIS DANE'!H419</f>
        <v>0</v>
      </c>
      <c r="H374" s="107">
        <f>'Merytoryczna-TU WPIS DANE'!I419</f>
        <v>0</v>
      </c>
      <c r="I374" s="108">
        <f>IF('Merytoryczna-TU WPIS DANE'!Q419="tak",'Merytoryczna-TU WPIS DANE'!AJ419,'Merytoryczna-TU WPIS DANE'!R419)</f>
        <v>0</v>
      </c>
      <c r="J374" s="211">
        <f>IF(Strategiczna!L417="tak",Strategiczna!W417,Strategiczna!M417)</f>
        <v>0</v>
      </c>
      <c r="K374" s="109">
        <f t="shared" ref="K374:K437" si="20">SUM(I374:J374)</f>
        <v>0</v>
      </c>
      <c r="L374" s="109">
        <f>'Merytoryczna-TU WPIS DANE'!O419+Strategiczna!J417</f>
        <v>95</v>
      </c>
      <c r="M374" s="101">
        <f t="shared" ref="M374:M437" si="21">K374/L374</f>
        <v>0</v>
      </c>
    </row>
    <row r="375" spans="1:13">
      <c r="A375" s="106">
        <f>'Merytoryczna-TU WPIS DANE'!A420</f>
        <v>0</v>
      </c>
      <c r="B375" s="120">
        <f>'Merytoryczna-TU WPIS DANE'!B420</f>
        <v>0</v>
      </c>
      <c r="C375" s="120">
        <f>'Merytoryczna-TU WPIS DANE'!C420</f>
        <v>0</v>
      </c>
      <c r="D375" s="120">
        <f>'Merytoryczna-TU WPIS DANE'!D420</f>
        <v>0</v>
      </c>
      <c r="E375" s="120">
        <f>'Merytoryczna-TU WPIS DANE'!E420</f>
        <v>0</v>
      </c>
      <c r="F375" s="106">
        <f>'Merytoryczna-TU WPIS DANE'!F420</f>
        <v>0</v>
      </c>
      <c r="G375" s="107">
        <f>'Merytoryczna-TU WPIS DANE'!H420</f>
        <v>0</v>
      </c>
      <c r="H375" s="107">
        <f>'Merytoryczna-TU WPIS DANE'!I420</f>
        <v>0</v>
      </c>
      <c r="I375" s="108">
        <f>IF('Merytoryczna-TU WPIS DANE'!Q420="tak",'Merytoryczna-TU WPIS DANE'!AJ420,'Merytoryczna-TU WPIS DANE'!R420)</f>
        <v>0</v>
      </c>
      <c r="J375" s="211">
        <f>IF(Strategiczna!L418="tak",Strategiczna!W418,Strategiczna!M418)</f>
        <v>0</v>
      </c>
      <c r="K375" s="109">
        <f t="shared" si="20"/>
        <v>0</v>
      </c>
      <c r="L375" s="109">
        <f>'Merytoryczna-TU WPIS DANE'!O420+Strategiczna!J418</f>
        <v>95</v>
      </c>
      <c r="M375" s="101">
        <f t="shared" si="21"/>
        <v>0</v>
      </c>
    </row>
    <row r="376" spans="1:13">
      <c r="A376" s="106">
        <f>'Merytoryczna-TU WPIS DANE'!A421</f>
        <v>0</v>
      </c>
      <c r="B376" s="120">
        <f>'Merytoryczna-TU WPIS DANE'!B421</f>
        <v>0</v>
      </c>
      <c r="C376" s="120">
        <f>'Merytoryczna-TU WPIS DANE'!C421</f>
        <v>0</v>
      </c>
      <c r="D376" s="120">
        <f>'Merytoryczna-TU WPIS DANE'!D421</f>
        <v>0</v>
      </c>
      <c r="E376" s="120">
        <f>'Merytoryczna-TU WPIS DANE'!E421</f>
        <v>0</v>
      </c>
      <c r="F376" s="106">
        <f>'Merytoryczna-TU WPIS DANE'!F421</f>
        <v>0</v>
      </c>
      <c r="G376" s="107">
        <f>'Merytoryczna-TU WPIS DANE'!H421</f>
        <v>0</v>
      </c>
      <c r="H376" s="107">
        <f>'Merytoryczna-TU WPIS DANE'!I421</f>
        <v>0</v>
      </c>
      <c r="I376" s="108">
        <f>IF('Merytoryczna-TU WPIS DANE'!Q421="tak",'Merytoryczna-TU WPIS DANE'!AJ421,'Merytoryczna-TU WPIS DANE'!R421)</f>
        <v>0</v>
      </c>
      <c r="J376" s="211">
        <f>IF(Strategiczna!L419="tak",Strategiczna!W419,Strategiczna!M419)</f>
        <v>0</v>
      </c>
      <c r="K376" s="109">
        <f t="shared" si="20"/>
        <v>0</v>
      </c>
      <c r="L376" s="109">
        <f>'Merytoryczna-TU WPIS DANE'!O421+Strategiczna!J419</f>
        <v>95</v>
      </c>
      <c r="M376" s="101">
        <f t="shared" si="21"/>
        <v>0</v>
      </c>
    </row>
    <row r="377" spans="1:13">
      <c r="A377" s="106">
        <f>'Merytoryczna-TU WPIS DANE'!A422</f>
        <v>0</v>
      </c>
      <c r="B377" s="120">
        <f>'Merytoryczna-TU WPIS DANE'!B422</f>
        <v>0</v>
      </c>
      <c r="C377" s="120">
        <f>'Merytoryczna-TU WPIS DANE'!C422</f>
        <v>0</v>
      </c>
      <c r="D377" s="120">
        <f>'Merytoryczna-TU WPIS DANE'!D422</f>
        <v>0</v>
      </c>
      <c r="E377" s="120">
        <f>'Merytoryczna-TU WPIS DANE'!E422</f>
        <v>0</v>
      </c>
      <c r="F377" s="106">
        <f>'Merytoryczna-TU WPIS DANE'!F422</f>
        <v>0</v>
      </c>
      <c r="G377" s="107">
        <f>'Merytoryczna-TU WPIS DANE'!H422</f>
        <v>0</v>
      </c>
      <c r="H377" s="107">
        <f>'Merytoryczna-TU WPIS DANE'!I422</f>
        <v>0</v>
      </c>
      <c r="I377" s="108">
        <f>IF('Merytoryczna-TU WPIS DANE'!Q422="tak",'Merytoryczna-TU WPIS DANE'!AJ422,'Merytoryczna-TU WPIS DANE'!R422)</f>
        <v>0</v>
      </c>
      <c r="J377" s="211">
        <f>IF(Strategiczna!L420="tak",Strategiczna!W420,Strategiczna!M420)</f>
        <v>0</v>
      </c>
      <c r="K377" s="109">
        <f t="shared" si="20"/>
        <v>0</v>
      </c>
      <c r="L377" s="109">
        <f>'Merytoryczna-TU WPIS DANE'!O422+Strategiczna!J420</f>
        <v>95</v>
      </c>
      <c r="M377" s="101">
        <f t="shared" si="21"/>
        <v>0</v>
      </c>
    </row>
    <row r="378" spans="1:13">
      <c r="A378" s="106">
        <f>'Merytoryczna-TU WPIS DANE'!A423</f>
        <v>0</v>
      </c>
      <c r="B378" s="120">
        <f>'Merytoryczna-TU WPIS DANE'!B423</f>
        <v>0</v>
      </c>
      <c r="C378" s="120">
        <f>'Merytoryczna-TU WPIS DANE'!C423</f>
        <v>0</v>
      </c>
      <c r="D378" s="120">
        <f>'Merytoryczna-TU WPIS DANE'!D423</f>
        <v>0</v>
      </c>
      <c r="E378" s="120">
        <f>'Merytoryczna-TU WPIS DANE'!E423</f>
        <v>0</v>
      </c>
      <c r="F378" s="106">
        <f>'Merytoryczna-TU WPIS DANE'!F423</f>
        <v>0</v>
      </c>
      <c r="G378" s="107">
        <f>'Merytoryczna-TU WPIS DANE'!H423</f>
        <v>0</v>
      </c>
      <c r="H378" s="107">
        <f>'Merytoryczna-TU WPIS DANE'!I423</f>
        <v>0</v>
      </c>
      <c r="I378" s="108">
        <f>IF('Merytoryczna-TU WPIS DANE'!Q423="tak",'Merytoryczna-TU WPIS DANE'!AJ423,'Merytoryczna-TU WPIS DANE'!R423)</f>
        <v>0</v>
      </c>
      <c r="J378" s="211">
        <f>IF(Strategiczna!L421="tak",Strategiczna!W421,Strategiczna!M421)</f>
        <v>0</v>
      </c>
      <c r="K378" s="109">
        <f t="shared" si="20"/>
        <v>0</v>
      </c>
      <c r="L378" s="109">
        <f>'Merytoryczna-TU WPIS DANE'!O423+Strategiczna!J421</f>
        <v>95</v>
      </c>
      <c r="M378" s="101">
        <f t="shared" si="21"/>
        <v>0</v>
      </c>
    </row>
    <row r="379" spans="1:13">
      <c r="A379" s="106">
        <f>'Merytoryczna-TU WPIS DANE'!A424</f>
        <v>0</v>
      </c>
      <c r="B379" s="120">
        <f>'Merytoryczna-TU WPIS DANE'!B424</f>
        <v>0</v>
      </c>
      <c r="C379" s="120">
        <f>'Merytoryczna-TU WPIS DANE'!C424</f>
        <v>0</v>
      </c>
      <c r="D379" s="120">
        <f>'Merytoryczna-TU WPIS DANE'!D424</f>
        <v>0</v>
      </c>
      <c r="E379" s="120">
        <f>'Merytoryczna-TU WPIS DANE'!E424</f>
        <v>0</v>
      </c>
      <c r="F379" s="106">
        <f>'Merytoryczna-TU WPIS DANE'!F424</f>
        <v>0</v>
      </c>
      <c r="G379" s="107">
        <f>'Merytoryczna-TU WPIS DANE'!H424</f>
        <v>0</v>
      </c>
      <c r="H379" s="107">
        <f>'Merytoryczna-TU WPIS DANE'!I424</f>
        <v>0</v>
      </c>
      <c r="I379" s="108">
        <f>IF('Merytoryczna-TU WPIS DANE'!Q424="tak",'Merytoryczna-TU WPIS DANE'!AJ424,'Merytoryczna-TU WPIS DANE'!R424)</f>
        <v>0</v>
      </c>
      <c r="J379" s="211">
        <f>IF(Strategiczna!L422="tak",Strategiczna!W422,Strategiczna!M422)</f>
        <v>0</v>
      </c>
      <c r="K379" s="109">
        <f t="shared" si="20"/>
        <v>0</v>
      </c>
      <c r="L379" s="109">
        <f>'Merytoryczna-TU WPIS DANE'!O424+Strategiczna!J422</f>
        <v>95</v>
      </c>
      <c r="M379" s="101">
        <f t="shared" si="21"/>
        <v>0</v>
      </c>
    </row>
    <row r="380" spans="1:13">
      <c r="A380" s="106">
        <f>'Merytoryczna-TU WPIS DANE'!A425</f>
        <v>0</v>
      </c>
      <c r="B380" s="120">
        <f>'Merytoryczna-TU WPIS DANE'!B425</f>
        <v>0</v>
      </c>
      <c r="C380" s="120">
        <f>'Merytoryczna-TU WPIS DANE'!C425</f>
        <v>0</v>
      </c>
      <c r="D380" s="120">
        <f>'Merytoryczna-TU WPIS DANE'!D425</f>
        <v>0</v>
      </c>
      <c r="E380" s="120">
        <f>'Merytoryczna-TU WPIS DANE'!E425</f>
        <v>0</v>
      </c>
      <c r="F380" s="106">
        <f>'Merytoryczna-TU WPIS DANE'!F425</f>
        <v>0</v>
      </c>
      <c r="G380" s="107">
        <f>'Merytoryczna-TU WPIS DANE'!H425</f>
        <v>0</v>
      </c>
      <c r="H380" s="107">
        <f>'Merytoryczna-TU WPIS DANE'!I425</f>
        <v>0</v>
      </c>
      <c r="I380" s="108">
        <f>IF('Merytoryczna-TU WPIS DANE'!Q425="tak",'Merytoryczna-TU WPIS DANE'!AJ425,'Merytoryczna-TU WPIS DANE'!R425)</f>
        <v>0</v>
      </c>
      <c r="J380" s="211">
        <f>IF(Strategiczna!L423="tak",Strategiczna!W423,Strategiczna!M423)</f>
        <v>0</v>
      </c>
      <c r="K380" s="109">
        <f t="shared" si="20"/>
        <v>0</v>
      </c>
      <c r="L380" s="109">
        <f>'Merytoryczna-TU WPIS DANE'!O425+Strategiczna!J423</f>
        <v>95</v>
      </c>
      <c r="M380" s="101">
        <f t="shared" si="21"/>
        <v>0</v>
      </c>
    </row>
    <row r="381" spans="1:13">
      <c r="A381" s="106">
        <f>'Merytoryczna-TU WPIS DANE'!A426</f>
        <v>0</v>
      </c>
      <c r="B381" s="120">
        <f>'Merytoryczna-TU WPIS DANE'!B426</f>
        <v>0</v>
      </c>
      <c r="C381" s="120">
        <f>'Merytoryczna-TU WPIS DANE'!C426</f>
        <v>0</v>
      </c>
      <c r="D381" s="120">
        <f>'Merytoryczna-TU WPIS DANE'!D426</f>
        <v>0</v>
      </c>
      <c r="E381" s="120">
        <f>'Merytoryczna-TU WPIS DANE'!E426</f>
        <v>0</v>
      </c>
      <c r="F381" s="106">
        <f>'Merytoryczna-TU WPIS DANE'!F426</f>
        <v>0</v>
      </c>
      <c r="G381" s="107">
        <f>'Merytoryczna-TU WPIS DANE'!H426</f>
        <v>0</v>
      </c>
      <c r="H381" s="107">
        <f>'Merytoryczna-TU WPIS DANE'!I426</f>
        <v>0</v>
      </c>
      <c r="I381" s="108">
        <f>IF('Merytoryczna-TU WPIS DANE'!Q426="tak",'Merytoryczna-TU WPIS DANE'!AJ426,'Merytoryczna-TU WPIS DANE'!R426)</f>
        <v>0</v>
      </c>
      <c r="J381" s="211">
        <f>IF(Strategiczna!L424="tak",Strategiczna!W424,Strategiczna!M424)</f>
        <v>0</v>
      </c>
      <c r="K381" s="109">
        <f t="shared" si="20"/>
        <v>0</v>
      </c>
      <c r="L381" s="109">
        <f>'Merytoryczna-TU WPIS DANE'!O426+Strategiczna!J424</f>
        <v>95</v>
      </c>
      <c r="M381" s="101">
        <f t="shared" si="21"/>
        <v>0</v>
      </c>
    </row>
    <row r="382" spans="1:13">
      <c r="A382" s="106">
        <f>'Merytoryczna-TU WPIS DANE'!A427</f>
        <v>0</v>
      </c>
      <c r="B382" s="120">
        <f>'Merytoryczna-TU WPIS DANE'!B427</f>
        <v>0</v>
      </c>
      <c r="C382" s="120">
        <f>'Merytoryczna-TU WPIS DANE'!C427</f>
        <v>0</v>
      </c>
      <c r="D382" s="120">
        <f>'Merytoryczna-TU WPIS DANE'!D427</f>
        <v>0</v>
      </c>
      <c r="E382" s="120">
        <f>'Merytoryczna-TU WPIS DANE'!E427</f>
        <v>0</v>
      </c>
      <c r="F382" s="106">
        <f>'Merytoryczna-TU WPIS DANE'!F427</f>
        <v>0</v>
      </c>
      <c r="G382" s="107">
        <f>'Merytoryczna-TU WPIS DANE'!H427</f>
        <v>0</v>
      </c>
      <c r="H382" s="107">
        <f>'Merytoryczna-TU WPIS DANE'!I427</f>
        <v>0</v>
      </c>
      <c r="I382" s="108">
        <f>IF('Merytoryczna-TU WPIS DANE'!Q427="tak",'Merytoryczna-TU WPIS DANE'!AJ427,'Merytoryczna-TU WPIS DANE'!R427)</f>
        <v>0</v>
      </c>
      <c r="J382" s="211">
        <f>IF(Strategiczna!L425="tak",Strategiczna!W425,Strategiczna!M425)</f>
        <v>0</v>
      </c>
      <c r="K382" s="109">
        <f t="shared" si="20"/>
        <v>0</v>
      </c>
      <c r="L382" s="109">
        <f>'Merytoryczna-TU WPIS DANE'!O427+Strategiczna!J425</f>
        <v>95</v>
      </c>
      <c r="M382" s="101">
        <f t="shared" si="21"/>
        <v>0</v>
      </c>
    </row>
    <row r="383" spans="1:13">
      <c r="A383" s="106">
        <f>'Merytoryczna-TU WPIS DANE'!A428</f>
        <v>0</v>
      </c>
      <c r="B383" s="120">
        <f>'Merytoryczna-TU WPIS DANE'!B428</f>
        <v>0</v>
      </c>
      <c r="C383" s="120">
        <f>'Merytoryczna-TU WPIS DANE'!C428</f>
        <v>0</v>
      </c>
      <c r="D383" s="120">
        <f>'Merytoryczna-TU WPIS DANE'!D428</f>
        <v>0</v>
      </c>
      <c r="E383" s="120">
        <f>'Merytoryczna-TU WPIS DANE'!E428</f>
        <v>0</v>
      </c>
      <c r="F383" s="106">
        <f>'Merytoryczna-TU WPIS DANE'!F428</f>
        <v>0</v>
      </c>
      <c r="G383" s="107">
        <f>'Merytoryczna-TU WPIS DANE'!H428</f>
        <v>0</v>
      </c>
      <c r="H383" s="107">
        <f>'Merytoryczna-TU WPIS DANE'!I428</f>
        <v>0</v>
      </c>
      <c r="I383" s="108">
        <f>IF('Merytoryczna-TU WPIS DANE'!Q428="tak",'Merytoryczna-TU WPIS DANE'!AJ428,'Merytoryczna-TU WPIS DANE'!R428)</f>
        <v>0</v>
      </c>
      <c r="J383" s="211">
        <f>IF(Strategiczna!L426="tak",Strategiczna!W426,Strategiczna!M426)</f>
        <v>0</v>
      </c>
      <c r="K383" s="109">
        <f t="shared" si="20"/>
        <v>0</v>
      </c>
      <c r="L383" s="109">
        <f>'Merytoryczna-TU WPIS DANE'!O428+Strategiczna!J426</f>
        <v>95</v>
      </c>
      <c r="M383" s="101">
        <f t="shared" si="21"/>
        <v>0</v>
      </c>
    </row>
    <row r="384" spans="1:13">
      <c r="A384" s="106">
        <f>'Merytoryczna-TU WPIS DANE'!A429</f>
        <v>0</v>
      </c>
      <c r="B384" s="120">
        <f>'Merytoryczna-TU WPIS DANE'!B429</f>
        <v>0</v>
      </c>
      <c r="C384" s="120">
        <f>'Merytoryczna-TU WPIS DANE'!C429</f>
        <v>0</v>
      </c>
      <c r="D384" s="120">
        <f>'Merytoryczna-TU WPIS DANE'!D429</f>
        <v>0</v>
      </c>
      <c r="E384" s="120">
        <f>'Merytoryczna-TU WPIS DANE'!E429</f>
        <v>0</v>
      </c>
      <c r="F384" s="106">
        <f>'Merytoryczna-TU WPIS DANE'!F429</f>
        <v>0</v>
      </c>
      <c r="G384" s="107">
        <f>'Merytoryczna-TU WPIS DANE'!H429</f>
        <v>0</v>
      </c>
      <c r="H384" s="107">
        <f>'Merytoryczna-TU WPIS DANE'!I429</f>
        <v>0</v>
      </c>
      <c r="I384" s="108">
        <f>IF('Merytoryczna-TU WPIS DANE'!Q429="tak",'Merytoryczna-TU WPIS DANE'!AJ429,'Merytoryczna-TU WPIS DANE'!R429)</f>
        <v>0</v>
      </c>
      <c r="J384" s="211">
        <f>IF(Strategiczna!L427="tak",Strategiczna!W427,Strategiczna!M427)</f>
        <v>0</v>
      </c>
      <c r="K384" s="109">
        <f t="shared" si="20"/>
        <v>0</v>
      </c>
      <c r="L384" s="109">
        <f>'Merytoryczna-TU WPIS DANE'!O429+Strategiczna!J427</f>
        <v>95</v>
      </c>
      <c r="M384" s="101">
        <f t="shared" si="21"/>
        <v>0</v>
      </c>
    </row>
    <row r="385" spans="1:13">
      <c r="A385" s="106">
        <f>'Merytoryczna-TU WPIS DANE'!A430</f>
        <v>0</v>
      </c>
      <c r="B385" s="120">
        <f>'Merytoryczna-TU WPIS DANE'!B430</f>
        <v>0</v>
      </c>
      <c r="C385" s="120">
        <f>'Merytoryczna-TU WPIS DANE'!C430</f>
        <v>0</v>
      </c>
      <c r="D385" s="120">
        <f>'Merytoryczna-TU WPIS DANE'!D430</f>
        <v>0</v>
      </c>
      <c r="E385" s="120">
        <f>'Merytoryczna-TU WPIS DANE'!E430</f>
        <v>0</v>
      </c>
      <c r="F385" s="106">
        <f>'Merytoryczna-TU WPIS DANE'!F430</f>
        <v>0</v>
      </c>
      <c r="G385" s="107">
        <f>'Merytoryczna-TU WPIS DANE'!H430</f>
        <v>0</v>
      </c>
      <c r="H385" s="107">
        <f>'Merytoryczna-TU WPIS DANE'!I430</f>
        <v>0</v>
      </c>
      <c r="I385" s="108">
        <f>IF('Merytoryczna-TU WPIS DANE'!Q430="tak",'Merytoryczna-TU WPIS DANE'!AJ430,'Merytoryczna-TU WPIS DANE'!R430)</f>
        <v>0</v>
      </c>
      <c r="J385" s="211">
        <f>IF(Strategiczna!L428="tak",Strategiczna!W428,Strategiczna!M428)</f>
        <v>0</v>
      </c>
      <c r="K385" s="109">
        <f t="shared" si="20"/>
        <v>0</v>
      </c>
      <c r="L385" s="109">
        <f>'Merytoryczna-TU WPIS DANE'!O430+Strategiczna!J428</f>
        <v>95</v>
      </c>
      <c r="M385" s="101">
        <f t="shared" si="21"/>
        <v>0</v>
      </c>
    </row>
    <row r="386" spans="1:13">
      <c r="A386" s="106">
        <f>'Merytoryczna-TU WPIS DANE'!A431</f>
        <v>0</v>
      </c>
      <c r="B386" s="120">
        <f>'Merytoryczna-TU WPIS DANE'!B431</f>
        <v>0</v>
      </c>
      <c r="C386" s="120">
        <f>'Merytoryczna-TU WPIS DANE'!C431</f>
        <v>0</v>
      </c>
      <c r="D386" s="120">
        <f>'Merytoryczna-TU WPIS DANE'!D431</f>
        <v>0</v>
      </c>
      <c r="E386" s="120">
        <f>'Merytoryczna-TU WPIS DANE'!E431</f>
        <v>0</v>
      </c>
      <c r="F386" s="106">
        <f>'Merytoryczna-TU WPIS DANE'!F431</f>
        <v>0</v>
      </c>
      <c r="G386" s="107">
        <f>'Merytoryczna-TU WPIS DANE'!H431</f>
        <v>0</v>
      </c>
      <c r="H386" s="107">
        <f>'Merytoryczna-TU WPIS DANE'!I431</f>
        <v>0</v>
      </c>
      <c r="I386" s="108">
        <f>IF('Merytoryczna-TU WPIS DANE'!Q431="tak",'Merytoryczna-TU WPIS DANE'!AJ431,'Merytoryczna-TU WPIS DANE'!R431)</f>
        <v>0</v>
      </c>
      <c r="J386" s="211">
        <f>IF(Strategiczna!L429="tak",Strategiczna!W429,Strategiczna!M429)</f>
        <v>0</v>
      </c>
      <c r="K386" s="109">
        <f t="shared" si="20"/>
        <v>0</v>
      </c>
      <c r="L386" s="109">
        <f>'Merytoryczna-TU WPIS DANE'!O431+Strategiczna!J429</f>
        <v>95</v>
      </c>
      <c r="M386" s="101">
        <f t="shared" si="21"/>
        <v>0</v>
      </c>
    </row>
    <row r="387" spans="1:13">
      <c r="A387" s="106">
        <f>'Merytoryczna-TU WPIS DANE'!A432</f>
        <v>0</v>
      </c>
      <c r="B387" s="120">
        <f>'Merytoryczna-TU WPIS DANE'!B432</f>
        <v>0</v>
      </c>
      <c r="C387" s="120">
        <f>'Merytoryczna-TU WPIS DANE'!C432</f>
        <v>0</v>
      </c>
      <c r="D387" s="120">
        <f>'Merytoryczna-TU WPIS DANE'!D432</f>
        <v>0</v>
      </c>
      <c r="E387" s="120">
        <f>'Merytoryczna-TU WPIS DANE'!E432</f>
        <v>0</v>
      </c>
      <c r="F387" s="106">
        <f>'Merytoryczna-TU WPIS DANE'!F432</f>
        <v>0</v>
      </c>
      <c r="G387" s="107">
        <f>'Merytoryczna-TU WPIS DANE'!H432</f>
        <v>0</v>
      </c>
      <c r="H387" s="107">
        <f>'Merytoryczna-TU WPIS DANE'!I432</f>
        <v>0</v>
      </c>
      <c r="I387" s="108">
        <f>IF('Merytoryczna-TU WPIS DANE'!Q432="tak",'Merytoryczna-TU WPIS DANE'!AJ432,'Merytoryczna-TU WPIS DANE'!R432)</f>
        <v>0</v>
      </c>
      <c r="J387" s="211">
        <f>IF(Strategiczna!L430="tak",Strategiczna!W430,Strategiczna!M430)</f>
        <v>0</v>
      </c>
      <c r="K387" s="109">
        <f t="shared" si="20"/>
        <v>0</v>
      </c>
      <c r="L387" s="109">
        <f>'Merytoryczna-TU WPIS DANE'!O432+Strategiczna!J430</f>
        <v>95</v>
      </c>
      <c r="M387" s="101">
        <f t="shared" si="21"/>
        <v>0</v>
      </c>
    </row>
    <row r="388" spans="1:13">
      <c r="A388" s="106">
        <f>'Merytoryczna-TU WPIS DANE'!A433</f>
        <v>0</v>
      </c>
      <c r="B388" s="120">
        <f>'Merytoryczna-TU WPIS DANE'!B433</f>
        <v>0</v>
      </c>
      <c r="C388" s="120">
        <f>'Merytoryczna-TU WPIS DANE'!C433</f>
        <v>0</v>
      </c>
      <c r="D388" s="120">
        <f>'Merytoryczna-TU WPIS DANE'!D433</f>
        <v>0</v>
      </c>
      <c r="E388" s="120">
        <f>'Merytoryczna-TU WPIS DANE'!E433</f>
        <v>0</v>
      </c>
      <c r="F388" s="106">
        <f>'Merytoryczna-TU WPIS DANE'!F433</f>
        <v>0</v>
      </c>
      <c r="G388" s="107">
        <f>'Merytoryczna-TU WPIS DANE'!H433</f>
        <v>0</v>
      </c>
      <c r="H388" s="107">
        <f>'Merytoryczna-TU WPIS DANE'!I433</f>
        <v>0</v>
      </c>
      <c r="I388" s="108">
        <f>IF('Merytoryczna-TU WPIS DANE'!Q433="tak",'Merytoryczna-TU WPIS DANE'!AJ433,'Merytoryczna-TU WPIS DANE'!R433)</f>
        <v>0</v>
      </c>
      <c r="J388" s="211">
        <f>IF(Strategiczna!L431="tak",Strategiczna!W431,Strategiczna!M431)</f>
        <v>0</v>
      </c>
      <c r="K388" s="109">
        <f t="shared" si="20"/>
        <v>0</v>
      </c>
      <c r="L388" s="109">
        <f>'Merytoryczna-TU WPIS DANE'!O433+Strategiczna!J431</f>
        <v>95</v>
      </c>
      <c r="M388" s="101">
        <f t="shared" si="21"/>
        <v>0</v>
      </c>
    </row>
    <row r="389" spans="1:13">
      <c r="A389" s="106">
        <f>'Merytoryczna-TU WPIS DANE'!A434</f>
        <v>0</v>
      </c>
      <c r="B389" s="120">
        <f>'Merytoryczna-TU WPIS DANE'!B434</f>
        <v>0</v>
      </c>
      <c r="C389" s="120">
        <f>'Merytoryczna-TU WPIS DANE'!C434</f>
        <v>0</v>
      </c>
      <c r="D389" s="120">
        <f>'Merytoryczna-TU WPIS DANE'!D434</f>
        <v>0</v>
      </c>
      <c r="E389" s="120">
        <f>'Merytoryczna-TU WPIS DANE'!E434</f>
        <v>0</v>
      </c>
      <c r="F389" s="106">
        <f>'Merytoryczna-TU WPIS DANE'!F434</f>
        <v>0</v>
      </c>
      <c r="G389" s="107">
        <f>'Merytoryczna-TU WPIS DANE'!H434</f>
        <v>0</v>
      </c>
      <c r="H389" s="107">
        <f>'Merytoryczna-TU WPIS DANE'!I434</f>
        <v>0</v>
      </c>
      <c r="I389" s="108">
        <f>IF('Merytoryczna-TU WPIS DANE'!Q434="tak",'Merytoryczna-TU WPIS DANE'!AJ434,'Merytoryczna-TU WPIS DANE'!R434)</f>
        <v>0</v>
      </c>
      <c r="J389" s="211">
        <f>IF(Strategiczna!L432="tak",Strategiczna!W432,Strategiczna!M432)</f>
        <v>0</v>
      </c>
      <c r="K389" s="109">
        <f t="shared" si="20"/>
        <v>0</v>
      </c>
      <c r="L389" s="109">
        <f>'Merytoryczna-TU WPIS DANE'!O434+Strategiczna!J432</f>
        <v>95</v>
      </c>
      <c r="M389" s="101">
        <f t="shared" si="21"/>
        <v>0</v>
      </c>
    </row>
    <row r="390" spans="1:13">
      <c r="A390" s="106">
        <f>'Merytoryczna-TU WPIS DANE'!A435</f>
        <v>0</v>
      </c>
      <c r="B390" s="120">
        <f>'Merytoryczna-TU WPIS DANE'!B435</f>
        <v>0</v>
      </c>
      <c r="C390" s="120">
        <f>'Merytoryczna-TU WPIS DANE'!C435</f>
        <v>0</v>
      </c>
      <c r="D390" s="120">
        <f>'Merytoryczna-TU WPIS DANE'!D435</f>
        <v>0</v>
      </c>
      <c r="E390" s="120">
        <f>'Merytoryczna-TU WPIS DANE'!E435</f>
        <v>0</v>
      </c>
      <c r="F390" s="106">
        <f>'Merytoryczna-TU WPIS DANE'!F435</f>
        <v>0</v>
      </c>
      <c r="G390" s="107">
        <f>'Merytoryczna-TU WPIS DANE'!H435</f>
        <v>0</v>
      </c>
      <c r="H390" s="107">
        <f>'Merytoryczna-TU WPIS DANE'!I435</f>
        <v>0</v>
      </c>
      <c r="I390" s="108">
        <f>IF('Merytoryczna-TU WPIS DANE'!Q435="tak",'Merytoryczna-TU WPIS DANE'!AJ435,'Merytoryczna-TU WPIS DANE'!R435)</f>
        <v>0</v>
      </c>
      <c r="J390" s="211">
        <f>IF(Strategiczna!L433="tak",Strategiczna!W433,Strategiczna!M433)</f>
        <v>0</v>
      </c>
      <c r="K390" s="109">
        <f t="shared" si="20"/>
        <v>0</v>
      </c>
      <c r="L390" s="109">
        <f>'Merytoryczna-TU WPIS DANE'!O435+Strategiczna!J433</f>
        <v>95</v>
      </c>
      <c r="M390" s="101">
        <f t="shared" si="21"/>
        <v>0</v>
      </c>
    </row>
    <row r="391" spans="1:13">
      <c r="A391" s="106">
        <f>'Merytoryczna-TU WPIS DANE'!A436</f>
        <v>0</v>
      </c>
      <c r="B391" s="120">
        <f>'Merytoryczna-TU WPIS DANE'!B436</f>
        <v>0</v>
      </c>
      <c r="C391" s="120">
        <f>'Merytoryczna-TU WPIS DANE'!C436</f>
        <v>0</v>
      </c>
      <c r="D391" s="120">
        <f>'Merytoryczna-TU WPIS DANE'!D436</f>
        <v>0</v>
      </c>
      <c r="E391" s="120">
        <f>'Merytoryczna-TU WPIS DANE'!E436</f>
        <v>0</v>
      </c>
      <c r="F391" s="106">
        <f>'Merytoryczna-TU WPIS DANE'!F436</f>
        <v>0</v>
      </c>
      <c r="G391" s="107">
        <f>'Merytoryczna-TU WPIS DANE'!H436</f>
        <v>0</v>
      </c>
      <c r="H391" s="107">
        <f>'Merytoryczna-TU WPIS DANE'!I436</f>
        <v>0</v>
      </c>
      <c r="I391" s="108">
        <f>IF('Merytoryczna-TU WPIS DANE'!Q436="tak",'Merytoryczna-TU WPIS DANE'!AJ436,'Merytoryczna-TU WPIS DANE'!R436)</f>
        <v>0</v>
      </c>
      <c r="J391" s="211">
        <f>IF(Strategiczna!L434="tak",Strategiczna!W434,Strategiczna!M434)</f>
        <v>0</v>
      </c>
      <c r="K391" s="109">
        <f t="shared" si="20"/>
        <v>0</v>
      </c>
      <c r="L391" s="109">
        <f>'Merytoryczna-TU WPIS DANE'!O436+Strategiczna!J434</f>
        <v>95</v>
      </c>
      <c r="M391" s="101">
        <f t="shared" si="21"/>
        <v>0</v>
      </c>
    </row>
    <row r="392" spans="1:13">
      <c r="A392" s="106">
        <f>'Merytoryczna-TU WPIS DANE'!A437</f>
        <v>0</v>
      </c>
      <c r="B392" s="120">
        <f>'Merytoryczna-TU WPIS DANE'!B437</f>
        <v>0</v>
      </c>
      <c r="C392" s="120">
        <f>'Merytoryczna-TU WPIS DANE'!C437</f>
        <v>0</v>
      </c>
      <c r="D392" s="120">
        <f>'Merytoryczna-TU WPIS DANE'!D437</f>
        <v>0</v>
      </c>
      <c r="E392" s="120">
        <f>'Merytoryczna-TU WPIS DANE'!E437</f>
        <v>0</v>
      </c>
      <c r="F392" s="106">
        <f>'Merytoryczna-TU WPIS DANE'!F437</f>
        <v>0</v>
      </c>
      <c r="G392" s="107">
        <f>'Merytoryczna-TU WPIS DANE'!H437</f>
        <v>0</v>
      </c>
      <c r="H392" s="107">
        <f>'Merytoryczna-TU WPIS DANE'!I437</f>
        <v>0</v>
      </c>
      <c r="I392" s="108">
        <f>IF('Merytoryczna-TU WPIS DANE'!Q437="tak",'Merytoryczna-TU WPIS DANE'!AJ437,'Merytoryczna-TU WPIS DANE'!R437)</f>
        <v>0</v>
      </c>
      <c r="J392" s="211">
        <f>IF(Strategiczna!L435="tak",Strategiczna!W435,Strategiczna!M435)</f>
        <v>0</v>
      </c>
      <c r="K392" s="109">
        <f t="shared" si="20"/>
        <v>0</v>
      </c>
      <c r="L392" s="109">
        <f>'Merytoryczna-TU WPIS DANE'!O437+Strategiczna!J435</f>
        <v>95</v>
      </c>
      <c r="M392" s="101">
        <f t="shared" si="21"/>
        <v>0</v>
      </c>
    </row>
    <row r="393" spans="1:13">
      <c r="A393" s="106">
        <f>'Merytoryczna-TU WPIS DANE'!A438</f>
        <v>0</v>
      </c>
      <c r="B393" s="120">
        <f>'Merytoryczna-TU WPIS DANE'!B438</f>
        <v>0</v>
      </c>
      <c r="C393" s="120">
        <f>'Merytoryczna-TU WPIS DANE'!C438</f>
        <v>0</v>
      </c>
      <c r="D393" s="120">
        <f>'Merytoryczna-TU WPIS DANE'!D438</f>
        <v>0</v>
      </c>
      <c r="E393" s="120">
        <f>'Merytoryczna-TU WPIS DANE'!E438</f>
        <v>0</v>
      </c>
      <c r="F393" s="106">
        <f>'Merytoryczna-TU WPIS DANE'!F438</f>
        <v>0</v>
      </c>
      <c r="G393" s="107">
        <f>'Merytoryczna-TU WPIS DANE'!H438</f>
        <v>0</v>
      </c>
      <c r="H393" s="107">
        <f>'Merytoryczna-TU WPIS DANE'!I438</f>
        <v>0</v>
      </c>
      <c r="I393" s="108">
        <f>IF('Merytoryczna-TU WPIS DANE'!Q438="tak",'Merytoryczna-TU WPIS DANE'!AJ438,'Merytoryczna-TU WPIS DANE'!R438)</f>
        <v>0</v>
      </c>
      <c r="J393" s="211">
        <f>IF(Strategiczna!L436="tak",Strategiczna!W436,Strategiczna!M436)</f>
        <v>0</v>
      </c>
      <c r="K393" s="109">
        <f t="shared" si="20"/>
        <v>0</v>
      </c>
      <c r="L393" s="109">
        <f>'Merytoryczna-TU WPIS DANE'!O438+Strategiczna!J436</f>
        <v>95</v>
      </c>
      <c r="M393" s="101">
        <f t="shared" si="21"/>
        <v>0</v>
      </c>
    </row>
    <row r="394" spans="1:13">
      <c r="A394" s="106">
        <f>'Merytoryczna-TU WPIS DANE'!A439</f>
        <v>0</v>
      </c>
      <c r="B394" s="120">
        <f>'Merytoryczna-TU WPIS DANE'!B439</f>
        <v>0</v>
      </c>
      <c r="C394" s="120">
        <f>'Merytoryczna-TU WPIS DANE'!C439</f>
        <v>0</v>
      </c>
      <c r="D394" s="120">
        <f>'Merytoryczna-TU WPIS DANE'!D439</f>
        <v>0</v>
      </c>
      <c r="E394" s="120">
        <f>'Merytoryczna-TU WPIS DANE'!E439</f>
        <v>0</v>
      </c>
      <c r="F394" s="106">
        <f>'Merytoryczna-TU WPIS DANE'!F439</f>
        <v>0</v>
      </c>
      <c r="G394" s="107">
        <f>'Merytoryczna-TU WPIS DANE'!H439</f>
        <v>0</v>
      </c>
      <c r="H394" s="107">
        <f>'Merytoryczna-TU WPIS DANE'!I439</f>
        <v>0</v>
      </c>
      <c r="I394" s="108">
        <f>IF('Merytoryczna-TU WPIS DANE'!Q439="tak",'Merytoryczna-TU WPIS DANE'!AJ439,'Merytoryczna-TU WPIS DANE'!R439)</f>
        <v>0</v>
      </c>
      <c r="J394" s="211">
        <f>IF(Strategiczna!L437="tak",Strategiczna!W437,Strategiczna!M437)</f>
        <v>0</v>
      </c>
      <c r="K394" s="109">
        <f t="shared" si="20"/>
        <v>0</v>
      </c>
      <c r="L394" s="109">
        <f>'Merytoryczna-TU WPIS DANE'!O439+Strategiczna!J437</f>
        <v>95</v>
      </c>
      <c r="M394" s="101">
        <f t="shared" si="21"/>
        <v>0</v>
      </c>
    </row>
    <row r="395" spans="1:13">
      <c r="A395" s="106">
        <f>'Merytoryczna-TU WPIS DANE'!A440</f>
        <v>0</v>
      </c>
      <c r="B395" s="120">
        <f>'Merytoryczna-TU WPIS DANE'!B440</f>
        <v>0</v>
      </c>
      <c r="C395" s="120">
        <f>'Merytoryczna-TU WPIS DANE'!C440</f>
        <v>0</v>
      </c>
      <c r="D395" s="120">
        <f>'Merytoryczna-TU WPIS DANE'!D440</f>
        <v>0</v>
      </c>
      <c r="E395" s="120">
        <f>'Merytoryczna-TU WPIS DANE'!E440</f>
        <v>0</v>
      </c>
      <c r="F395" s="106">
        <f>'Merytoryczna-TU WPIS DANE'!F440</f>
        <v>0</v>
      </c>
      <c r="G395" s="107">
        <f>'Merytoryczna-TU WPIS DANE'!H440</f>
        <v>0</v>
      </c>
      <c r="H395" s="107">
        <f>'Merytoryczna-TU WPIS DANE'!I440</f>
        <v>0</v>
      </c>
      <c r="I395" s="108">
        <f>IF('Merytoryczna-TU WPIS DANE'!Q440="tak",'Merytoryczna-TU WPIS DANE'!AJ440,'Merytoryczna-TU WPIS DANE'!R440)</f>
        <v>0</v>
      </c>
      <c r="J395" s="211">
        <f>IF(Strategiczna!L438="tak",Strategiczna!W438,Strategiczna!M438)</f>
        <v>0</v>
      </c>
      <c r="K395" s="109">
        <f t="shared" si="20"/>
        <v>0</v>
      </c>
      <c r="L395" s="109">
        <f>'Merytoryczna-TU WPIS DANE'!O440+Strategiczna!J438</f>
        <v>95</v>
      </c>
      <c r="M395" s="101">
        <f t="shared" si="21"/>
        <v>0</v>
      </c>
    </row>
    <row r="396" spans="1:13">
      <c r="A396" s="106">
        <f>'Merytoryczna-TU WPIS DANE'!A441</f>
        <v>0</v>
      </c>
      <c r="B396" s="120">
        <f>'Merytoryczna-TU WPIS DANE'!B441</f>
        <v>0</v>
      </c>
      <c r="C396" s="120">
        <f>'Merytoryczna-TU WPIS DANE'!C441</f>
        <v>0</v>
      </c>
      <c r="D396" s="120">
        <f>'Merytoryczna-TU WPIS DANE'!D441</f>
        <v>0</v>
      </c>
      <c r="E396" s="120">
        <f>'Merytoryczna-TU WPIS DANE'!E441</f>
        <v>0</v>
      </c>
      <c r="F396" s="106">
        <f>'Merytoryczna-TU WPIS DANE'!F441</f>
        <v>0</v>
      </c>
      <c r="G396" s="107">
        <f>'Merytoryczna-TU WPIS DANE'!H441</f>
        <v>0</v>
      </c>
      <c r="H396" s="107">
        <f>'Merytoryczna-TU WPIS DANE'!I441</f>
        <v>0</v>
      </c>
      <c r="I396" s="108">
        <f>IF('Merytoryczna-TU WPIS DANE'!Q441="tak",'Merytoryczna-TU WPIS DANE'!AJ441,'Merytoryczna-TU WPIS DANE'!R441)</f>
        <v>0</v>
      </c>
      <c r="J396" s="211">
        <f>IF(Strategiczna!L439="tak",Strategiczna!W439,Strategiczna!M439)</f>
        <v>0</v>
      </c>
      <c r="K396" s="109">
        <f t="shared" si="20"/>
        <v>0</v>
      </c>
      <c r="L396" s="109">
        <f>'Merytoryczna-TU WPIS DANE'!O441+Strategiczna!J439</f>
        <v>95</v>
      </c>
      <c r="M396" s="101">
        <f t="shared" si="21"/>
        <v>0</v>
      </c>
    </row>
    <row r="397" spans="1:13">
      <c r="A397" s="106">
        <f>'Merytoryczna-TU WPIS DANE'!A442</f>
        <v>0</v>
      </c>
      <c r="B397" s="120">
        <f>'Merytoryczna-TU WPIS DANE'!B442</f>
        <v>0</v>
      </c>
      <c r="C397" s="120">
        <f>'Merytoryczna-TU WPIS DANE'!C442</f>
        <v>0</v>
      </c>
      <c r="D397" s="120">
        <f>'Merytoryczna-TU WPIS DANE'!D442</f>
        <v>0</v>
      </c>
      <c r="E397" s="120">
        <f>'Merytoryczna-TU WPIS DANE'!E442</f>
        <v>0</v>
      </c>
      <c r="F397" s="106">
        <f>'Merytoryczna-TU WPIS DANE'!F442</f>
        <v>0</v>
      </c>
      <c r="G397" s="107">
        <f>'Merytoryczna-TU WPIS DANE'!H442</f>
        <v>0</v>
      </c>
      <c r="H397" s="107">
        <f>'Merytoryczna-TU WPIS DANE'!I442</f>
        <v>0</v>
      </c>
      <c r="I397" s="108">
        <f>IF('Merytoryczna-TU WPIS DANE'!Q442="tak",'Merytoryczna-TU WPIS DANE'!AJ442,'Merytoryczna-TU WPIS DANE'!R442)</f>
        <v>0</v>
      </c>
      <c r="J397" s="211">
        <f>IF(Strategiczna!L440="tak",Strategiczna!W440,Strategiczna!M440)</f>
        <v>0</v>
      </c>
      <c r="K397" s="109">
        <f t="shared" si="20"/>
        <v>0</v>
      </c>
      <c r="L397" s="109">
        <f>'Merytoryczna-TU WPIS DANE'!O442+Strategiczna!J440</f>
        <v>95</v>
      </c>
      <c r="M397" s="101">
        <f t="shared" si="21"/>
        <v>0</v>
      </c>
    </row>
    <row r="398" spans="1:13">
      <c r="A398" s="106">
        <f>'Merytoryczna-TU WPIS DANE'!A443</f>
        <v>0</v>
      </c>
      <c r="B398" s="120">
        <f>'Merytoryczna-TU WPIS DANE'!B443</f>
        <v>0</v>
      </c>
      <c r="C398" s="120">
        <f>'Merytoryczna-TU WPIS DANE'!C443</f>
        <v>0</v>
      </c>
      <c r="D398" s="120">
        <f>'Merytoryczna-TU WPIS DANE'!D443</f>
        <v>0</v>
      </c>
      <c r="E398" s="120">
        <f>'Merytoryczna-TU WPIS DANE'!E443</f>
        <v>0</v>
      </c>
      <c r="F398" s="106">
        <f>'Merytoryczna-TU WPIS DANE'!F443</f>
        <v>0</v>
      </c>
      <c r="G398" s="107">
        <f>'Merytoryczna-TU WPIS DANE'!H443</f>
        <v>0</v>
      </c>
      <c r="H398" s="107">
        <f>'Merytoryczna-TU WPIS DANE'!I443</f>
        <v>0</v>
      </c>
      <c r="I398" s="108">
        <f>IF('Merytoryczna-TU WPIS DANE'!Q443="tak",'Merytoryczna-TU WPIS DANE'!AJ443,'Merytoryczna-TU WPIS DANE'!R443)</f>
        <v>0</v>
      </c>
      <c r="J398" s="211">
        <f>IF(Strategiczna!L441="tak",Strategiczna!W441,Strategiczna!M441)</f>
        <v>0</v>
      </c>
      <c r="K398" s="109">
        <f t="shared" si="20"/>
        <v>0</v>
      </c>
      <c r="L398" s="109">
        <f>'Merytoryczna-TU WPIS DANE'!O443+Strategiczna!J441</f>
        <v>95</v>
      </c>
      <c r="M398" s="101">
        <f t="shared" si="21"/>
        <v>0</v>
      </c>
    </row>
    <row r="399" spans="1:13">
      <c r="A399" s="106">
        <f>'Merytoryczna-TU WPIS DANE'!A444</f>
        <v>0</v>
      </c>
      <c r="B399" s="120">
        <f>'Merytoryczna-TU WPIS DANE'!B444</f>
        <v>0</v>
      </c>
      <c r="C399" s="120">
        <f>'Merytoryczna-TU WPIS DANE'!C444</f>
        <v>0</v>
      </c>
      <c r="D399" s="120">
        <f>'Merytoryczna-TU WPIS DANE'!D444</f>
        <v>0</v>
      </c>
      <c r="E399" s="120">
        <f>'Merytoryczna-TU WPIS DANE'!E444</f>
        <v>0</v>
      </c>
      <c r="F399" s="106">
        <f>'Merytoryczna-TU WPIS DANE'!F444</f>
        <v>0</v>
      </c>
      <c r="G399" s="107">
        <f>'Merytoryczna-TU WPIS DANE'!H444</f>
        <v>0</v>
      </c>
      <c r="H399" s="107">
        <f>'Merytoryczna-TU WPIS DANE'!I444</f>
        <v>0</v>
      </c>
      <c r="I399" s="108">
        <f>IF('Merytoryczna-TU WPIS DANE'!Q444="tak",'Merytoryczna-TU WPIS DANE'!AJ444,'Merytoryczna-TU WPIS DANE'!R444)</f>
        <v>0</v>
      </c>
      <c r="J399" s="211">
        <f>IF(Strategiczna!L442="tak",Strategiczna!W442,Strategiczna!M442)</f>
        <v>0</v>
      </c>
      <c r="K399" s="109">
        <f t="shared" si="20"/>
        <v>0</v>
      </c>
      <c r="L399" s="109">
        <f>'Merytoryczna-TU WPIS DANE'!O444+Strategiczna!J442</f>
        <v>95</v>
      </c>
      <c r="M399" s="101">
        <f t="shared" si="21"/>
        <v>0</v>
      </c>
    </row>
    <row r="400" spans="1:13">
      <c r="A400" s="106">
        <f>'Merytoryczna-TU WPIS DANE'!A445</f>
        <v>0</v>
      </c>
      <c r="B400" s="120">
        <f>'Merytoryczna-TU WPIS DANE'!B445</f>
        <v>0</v>
      </c>
      <c r="C400" s="120">
        <f>'Merytoryczna-TU WPIS DANE'!C445</f>
        <v>0</v>
      </c>
      <c r="D400" s="120">
        <f>'Merytoryczna-TU WPIS DANE'!D445</f>
        <v>0</v>
      </c>
      <c r="E400" s="120">
        <f>'Merytoryczna-TU WPIS DANE'!E445</f>
        <v>0</v>
      </c>
      <c r="F400" s="106">
        <f>'Merytoryczna-TU WPIS DANE'!F445</f>
        <v>0</v>
      </c>
      <c r="G400" s="107">
        <f>'Merytoryczna-TU WPIS DANE'!H445</f>
        <v>0</v>
      </c>
      <c r="H400" s="107">
        <f>'Merytoryczna-TU WPIS DANE'!I445</f>
        <v>0</v>
      </c>
      <c r="I400" s="108">
        <f>IF('Merytoryczna-TU WPIS DANE'!Q445="tak",'Merytoryczna-TU WPIS DANE'!AJ445,'Merytoryczna-TU WPIS DANE'!R445)</f>
        <v>0</v>
      </c>
      <c r="J400" s="211">
        <f>IF(Strategiczna!L443="tak",Strategiczna!W443,Strategiczna!M443)</f>
        <v>0</v>
      </c>
      <c r="K400" s="109">
        <f t="shared" si="20"/>
        <v>0</v>
      </c>
      <c r="L400" s="109">
        <f>'Merytoryczna-TU WPIS DANE'!O445+Strategiczna!J443</f>
        <v>95</v>
      </c>
      <c r="M400" s="101">
        <f t="shared" si="21"/>
        <v>0</v>
      </c>
    </row>
    <row r="401" spans="1:13">
      <c r="A401" s="106">
        <f>'Merytoryczna-TU WPIS DANE'!A446</f>
        <v>0</v>
      </c>
      <c r="B401" s="120">
        <f>'Merytoryczna-TU WPIS DANE'!B446</f>
        <v>0</v>
      </c>
      <c r="C401" s="120">
        <f>'Merytoryczna-TU WPIS DANE'!C446</f>
        <v>0</v>
      </c>
      <c r="D401" s="120">
        <f>'Merytoryczna-TU WPIS DANE'!D446</f>
        <v>0</v>
      </c>
      <c r="E401" s="120">
        <f>'Merytoryczna-TU WPIS DANE'!E446</f>
        <v>0</v>
      </c>
      <c r="F401" s="106">
        <f>'Merytoryczna-TU WPIS DANE'!F446</f>
        <v>0</v>
      </c>
      <c r="G401" s="107">
        <f>'Merytoryczna-TU WPIS DANE'!H446</f>
        <v>0</v>
      </c>
      <c r="H401" s="107">
        <f>'Merytoryczna-TU WPIS DANE'!I446</f>
        <v>0</v>
      </c>
      <c r="I401" s="108">
        <f>IF('Merytoryczna-TU WPIS DANE'!Q446="tak",'Merytoryczna-TU WPIS DANE'!AJ446,'Merytoryczna-TU WPIS DANE'!R446)</f>
        <v>0</v>
      </c>
      <c r="J401" s="211">
        <f>IF(Strategiczna!L444="tak",Strategiczna!W444,Strategiczna!M444)</f>
        <v>0</v>
      </c>
      <c r="K401" s="109">
        <f t="shared" si="20"/>
        <v>0</v>
      </c>
      <c r="L401" s="109">
        <f>'Merytoryczna-TU WPIS DANE'!O446+Strategiczna!J444</f>
        <v>95</v>
      </c>
      <c r="M401" s="101">
        <f t="shared" si="21"/>
        <v>0</v>
      </c>
    </row>
    <row r="402" spans="1:13">
      <c r="A402" s="106">
        <f>'Merytoryczna-TU WPIS DANE'!A447</f>
        <v>0</v>
      </c>
      <c r="B402" s="120">
        <f>'Merytoryczna-TU WPIS DANE'!B447</f>
        <v>0</v>
      </c>
      <c r="C402" s="120">
        <f>'Merytoryczna-TU WPIS DANE'!C447</f>
        <v>0</v>
      </c>
      <c r="D402" s="120">
        <f>'Merytoryczna-TU WPIS DANE'!D447</f>
        <v>0</v>
      </c>
      <c r="E402" s="120">
        <f>'Merytoryczna-TU WPIS DANE'!E447</f>
        <v>0</v>
      </c>
      <c r="F402" s="106">
        <f>'Merytoryczna-TU WPIS DANE'!F447</f>
        <v>0</v>
      </c>
      <c r="G402" s="107">
        <f>'Merytoryczna-TU WPIS DANE'!H447</f>
        <v>0</v>
      </c>
      <c r="H402" s="107">
        <f>'Merytoryczna-TU WPIS DANE'!I447</f>
        <v>0</v>
      </c>
      <c r="I402" s="108">
        <f>IF('Merytoryczna-TU WPIS DANE'!Q447="tak",'Merytoryczna-TU WPIS DANE'!AJ447,'Merytoryczna-TU WPIS DANE'!R447)</f>
        <v>0</v>
      </c>
      <c r="J402" s="211">
        <f>IF(Strategiczna!L445="tak",Strategiczna!W445,Strategiczna!M445)</f>
        <v>0</v>
      </c>
      <c r="K402" s="109">
        <f t="shared" si="20"/>
        <v>0</v>
      </c>
      <c r="L402" s="109">
        <f>'Merytoryczna-TU WPIS DANE'!O447+Strategiczna!J445</f>
        <v>95</v>
      </c>
      <c r="M402" s="101">
        <f t="shared" si="21"/>
        <v>0</v>
      </c>
    </row>
    <row r="403" spans="1:13">
      <c r="A403" s="106">
        <f>'Merytoryczna-TU WPIS DANE'!A448</f>
        <v>0</v>
      </c>
      <c r="B403" s="120">
        <f>'Merytoryczna-TU WPIS DANE'!B448</f>
        <v>0</v>
      </c>
      <c r="C403" s="120">
        <f>'Merytoryczna-TU WPIS DANE'!C448</f>
        <v>0</v>
      </c>
      <c r="D403" s="120">
        <f>'Merytoryczna-TU WPIS DANE'!D448</f>
        <v>0</v>
      </c>
      <c r="E403" s="120">
        <f>'Merytoryczna-TU WPIS DANE'!E448</f>
        <v>0</v>
      </c>
      <c r="F403" s="106">
        <f>'Merytoryczna-TU WPIS DANE'!F448</f>
        <v>0</v>
      </c>
      <c r="G403" s="107">
        <f>'Merytoryczna-TU WPIS DANE'!H448</f>
        <v>0</v>
      </c>
      <c r="H403" s="107">
        <f>'Merytoryczna-TU WPIS DANE'!I448</f>
        <v>0</v>
      </c>
      <c r="I403" s="108">
        <f>IF('Merytoryczna-TU WPIS DANE'!Q448="tak",'Merytoryczna-TU WPIS DANE'!AJ448,'Merytoryczna-TU WPIS DANE'!R448)</f>
        <v>0</v>
      </c>
      <c r="J403" s="211">
        <f>IF(Strategiczna!L446="tak",Strategiczna!W446,Strategiczna!M446)</f>
        <v>0</v>
      </c>
      <c r="K403" s="109">
        <f t="shared" si="20"/>
        <v>0</v>
      </c>
      <c r="L403" s="109">
        <f>'Merytoryczna-TU WPIS DANE'!O448+Strategiczna!J446</f>
        <v>95</v>
      </c>
      <c r="M403" s="101">
        <f t="shared" si="21"/>
        <v>0</v>
      </c>
    </row>
    <row r="404" spans="1:13">
      <c r="A404" s="106">
        <f>'Merytoryczna-TU WPIS DANE'!A449</f>
        <v>0</v>
      </c>
      <c r="B404" s="120">
        <f>'Merytoryczna-TU WPIS DANE'!B449</f>
        <v>0</v>
      </c>
      <c r="C404" s="120">
        <f>'Merytoryczna-TU WPIS DANE'!C449</f>
        <v>0</v>
      </c>
      <c r="D404" s="120">
        <f>'Merytoryczna-TU WPIS DANE'!D449</f>
        <v>0</v>
      </c>
      <c r="E404" s="120">
        <f>'Merytoryczna-TU WPIS DANE'!E449</f>
        <v>0</v>
      </c>
      <c r="F404" s="106">
        <f>'Merytoryczna-TU WPIS DANE'!F449</f>
        <v>0</v>
      </c>
      <c r="G404" s="107">
        <f>'Merytoryczna-TU WPIS DANE'!H449</f>
        <v>0</v>
      </c>
      <c r="H404" s="107">
        <f>'Merytoryczna-TU WPIS DANE'!I449</f>
        <v>0</v>
      </c>
      <c r="I404" s="108">
        <f>IF('Merytoryczna-TU WPIS DANE'!Q449="tak",'Merytoryczna-TU WPIS DANE'!AJ449,'Merytoryczna-TU WPIS DANE'!R449)</f>
        <v>0</v>
      </c>
      <c r="J404" s="211">
        <f>IF(Strategiczna!L447="tak",Strategiczna!W447,Strategiczna!M447)</f>
        <v>0</v>
      </c>
      <c r="K404" s="109">
        <f t="shared" si="20"/>
        <v>0</v>
      </c>
      <c r="L404" s="109">
        <f>'Merytoryczna-TU WPIS DANE'!O449+Strategiczna!J447</f>
        <v>95</v>
      </c>
      <c r="M404" s="101">
        <f t="shared" si="21"/>
        <v>0</v>
      </c>
    </row>
    <row r="405" spans="1:13">
      <c r="A405" s="106">
        <f>'Merytoryczna-TU WPIS DANE'!A450</f>
        <v>0</v>
      </c>
      <c r="B405" s="120">
        <f>'Merytoryczna-TU WPIS DANE'!B450</f>
        <v>0</v>
      </c>
      <c r="C405" s="120">
        <f>'Merytoryczna-TU WPIS DANE'!C450</f>
        <v>0</v>
      </c>
      <c r="D405" s="120">
        <f>'Merytoryczna-TU WPIS DANE'!D450</f>
        <v>0</v>
      </c>
      <c r="E405" s="120">
        <f>'Merytoryczna-TU WPIS DANE'!E450</f>
        <v>0</v>
      </c>
      <c r="F405" s="106">
        <f>'Merytoryczna-TU WPIS DANE'!F450</f>
        <v>0</v>
      </c>
      <c r="G405" s="107">
        <f>'Merytoryczna-TU WPIS DANE'!H450</f>
        <v>0</v>
      </c>
      <c r="H405" s="107">
        <f>'Merytoryczna-TU WPIS DANE'!I450</f>
        <v>0</v>
      </c>
      <c r="I405" s="108">
        <f>IF('Merytoryczna-TU WPIS DANE'!Q450="tak",'Merytoryczna-TU WPIS DANE'!AJ450,'Merytoryczna-TU WPIS DANE'!R450)</f>
        <v>0</v>
      </c>
      <c r="J405" s="211">
        <f>IF(Strategiczna!L448="tak",Strategiczna!W448,Strategiczna!M448)</f>
        <v>0</v>
      </c>
      <c r="K405" s="109">
        <f t="shared" si="20"/>
        <v>0</v>
      </c>
      <c r="L405" s="109">
        <f>'Merytoryczna-TU WPIS DANE'!O450+Strategiczna!J448</f>
        <v>95</v>
      </c>
      <c r="M405" s="101">
        <f t="shared" si="21"/>
        <v>0</v>
      </c>
    </row>
    <row r="406" spans="1:13">
      <c r="A406" s="106">
        <f>'Merytoryczna-TU WPIS DANE'!A451</f>
        <v>0</v>
      </c>
      <c r="B406" s="120">
        <f>'Merytoryczna-TU WPIS DANE'!B451</f>
        <v>0</v>
      </c>
      <c r="C406" s="120">
        <f>'Merytoryczna-TU WPIS DANE'!C451</f>
        <v>0</v>
      </c>
      <c r="D406" s="120">
        <f>'Merytoryczna-TU WPIS DANE'!D451</f>
        <v>0</v>
      </c>
      <c r="E406" s="120">
        <f>'Merytoryczna-TU WPIS DANE'!E451</f>
        <v>0</v>
      </c>
      <c r="F406" s="106">
        <f>'Merytoryczna-TU WPIS DANE'!F451</f>
        <v>0</v>
      </c>
      <c r="G406" s="107">
        <f>'Merytoryczna-TU WPIS DANE'!H451</f>
        <v>0</v>
      </c>
      <c r="H406" s="107">
        <f>'Merytoryczna-TU WPIS DANE'!I451</f>
        <v>0</v>
      </c>
      <c r="I406" s="108">
        <f>IF('Merytoryczna-TU WPIS DANE'!Q451="tak",'Merytoryczna-TU WPIS DANE'!AJ451,'Merytoryczna-TU WPIS DANE'!R451)</f>
        <v>0</v>
      </c>
      <c r="J406" s="211">
        <f>IF(Strategiczna!L449="tak",Strategiczna!W449,Strategiczna!M449)</f>
        <v>0</v>
      </c>
      <c r="K406" s="109">
        <f t="shared" si="20"/>
        <v>0</v>
      </c>
      <c r="L406" s="109">
        <f>'Merytoryczna-TU WPIS DANE'!O451+Strategiczna!J449</f>
        <v>95</v>
      </c>
      <c r="M406" s="101">
        <f t="shared" si="21"/>
        <v>0</v>
      </c>
    </row>
    <row r="407" spans="1:13">
      <c r="A407" s="106">
        <f>'Merytoryczna-TU WPIS DANE'!A452</f>
        <v>0</v>
      </c>
      <c r="B407" s="120">
        <f>'Merytoryczna-TU WPIS DANE'!B452</f>
        <v>0</v>
      </c>
      <c r="C407" s="120">
        <f>'Merytoryczna-TU WPIS DANE'!C452</f>
        <v>0</v>
      </c>
      <c r="D407" s="120">
        <f>'Merytoryczna-TU WPIS DANE'!D452</f>
        <v>0</v>
      </c>
      <c r="E407" s="120">
        <f>'Merytoryczna-TU WPIS DANE'!E452</f>
        <v>0</v>
      </c>
      <c r="F407" s="106">
        <f>'Merytoryczna-TU WPIS DANE'!F452</f>
        <v>0</v>
      </c>
      <c r="G407" s="107">
        <f>'Merytoryczna-TU WPIS DANE'!H452</f>
        <v>0</v>
      </c>
      <c r="H407" s="107">
        <f>'Merytoryczna-TU WPIS DANE'!I452</f>
        <v>0</v>
      </c>
      <c r="I407" s="108">
        <f>IF('Merytoryczna-TU WPIS DANE'!Q452="tak",'Merytoryczna-TU WPIS DANE'!AJ452,'Merytoryczna-TU WPIS DANE'!R452)</f>
        <v>0</v>
      </c>
      <c r="J407" s="211">
        <f>IF(Strategiczna!L450="tak",Strategiczna!W450,Strategiczna!M450)</f>
        <v>0</v>
      </c>
      <c r="K407" s="109">
        <f t="shared" si="20"/>
        <v>0</v>
      </c>
      <c r="L407" s="109">
        <f>'Merytoryczna-TU WPIS DANE'!O452+Strategiczna!J450</f>
        <v>95</v>
      </c>
      <c r="M407" s="101">
        <f t="shared" si="21"/>
        <v>0</v>
      </c>
    </row>
    <row r="408" spans="1:13">
      <c r="A408" s="106">
        <f>'Merytoryczna-TU WPIS DANE'!A453</f>
        <v>0</v>
      </c>
      <c r="B408" s="120">
        <f>'Merytoryczna-TU WPIS DANE'!B453</f>
        <v>0</v>
      </c>
      <c r="C408" s="120">
        <f>'Merytoryczna-TU WPIS DANE'!C453</f>
        <v>0</v>
      </c>
      <c r="D408" s="120">
        <f>'Merytoryczna-TU WPIS DANE'!D453</f>
        <v>0</v>
      </c>
      <c r="E408" s="120">
        <f>'Merytoryczna-TU WPIS DANE'!E453</f>
        <v>0</v>
      </c>
      <c r="F408" s="106">
        <f>'Merytoryczna-TU WPIS DANE'!F453</f>
        <v>0</v>
      </c>
      <c r="G408" s="107">
        <f>'Merytoryczna-TU WPIS DANE'!H453</f>
        <v>0</v>
      </c>
      <c r="H408" s="107">
        <f>'Merytoryczna-TU WPIS DANE'!I453</f>
        <v>0</v>
      </c>
      <c r="I408" s="108">
        <f>IF('Merytoryczna-TU WPIS DANE'!Q453="tak",'Merytoryczna-TU WPIS DANE'!AJ453,'Merytoryczna-TU WPIS DANE'!R453)</f>
        <v>0</v>
      </c>
      <c r="J408" s="211">
        <f>IF(Strategiczna!L451="tak",Strategiczna!W451,Strategiczna!M451)</f>
        <v>0</v>
      </c>
      <c r="K408" s="109">
        <f t="shared" si="20"/>
        <v>0</v>
      </c>
      <c r="L408" s="109">
        <f>'Merytoryczna-TU WPIS DANE'!O453+Strategiczna!J451</f>
        <v>95</v>
      </c>
      <c r="M408" s="101">
        <f t="shared" si="21"/>
        <v>0</v>
      </c>
    </row>
    <row r="409" spans="1:13">
      <c r="A409" s="106">
        <f>'Merytoryczna-TU WPIS DANE'!A454</f>
        <v>0</v>
      </c>
      <c r="B409" s="120">
        <f>'Merytoryczna-TU WPIS DANE'!B454</f>
        <v>0</v>
      </c>
      <c r="C409" s="120">
        <f>'Merytoryczna-TU WPIS DANE'!C454</f>
        <v>0</v>
      </c>
      <c r="D409" s="120">
        <f>'Merytoryczna-TU WPIS DANE'!D454</f>
        <v>0</v>
      </c>
      <c r="E409" s="120">
        <f>'Merytoryczna-TU WPIS DANE'!E454</f>
        <v>0</v>
      </c>
      <c r="F409" s="106">
        <f>'Merytoryczna-TU WPIS DANE'!F454</f>
        <v>0</v>
      </c>
      <c r="G409" s="107">
        <f>'Merytoryczna-TU WPIS DANE'!H454</f>
        <v>0</v>
      </c>
      <c r="H409" s="107">
        <f>'Merytoryczna-TU WPIS DANE'!I454</f>
        <v>0</v>
      </c>
      <c r="I409" s="108">
        <f>IF('Merytoryczna-TU WPIS DANE'!Q454="tak",'Merytoryczna-TU WPIS DANE'!AJ454,'Merytoryczna-TU WPIS DANE'!R454)</f>
        <v>0</v>
      </c>
      <c r="J409" s="211">
        <f>IF(Strategiczna!L452="tak",Strategiczna!W452,Strategiczna!M452)</f>
        <v>0</v>
      </c>
      <c r="K409" s="109">
        <f t="shared" si="20"/>
        <v>0</v>
      </c>
      <c r="L409" s="109">
        <f>'Merytoryczna-TU WPIS DANE'!O454+Strategiczna!J452</f>
        <v>95</v>
      </c>
      <c r="M409" s="101">
        <f t="shared" si="21"/>
        <v>0</v>
      </c>
    </row>
    <row r="410" spans="1:13">
      <c r="A410" s="106">
        <f>'Merytoryczna-TU WPIS DANE'!A455</f>
        <v>0</v>
      </c>
      <c r="B410" s="120">
        <f>'Merytoryczna-TU WPIS DANE'!B455</f>
        <v>0</v>
      </c>
      <c r="C410" s="120">
        <f>'Merytoryczna-TU WPIS DANE'!C455</f>
        <v>0</v>
      </c>
      <c r="D410" s="120">
        <f>'Merytoryczna-TU WPIS DANE'!D455</f>
        <v>0</v>
      </c>
      <c r="E410" s="120">
        <f>'Merytoryczna-TU WPIS DANE'!E455</f>
        <v>0</v>
      </c>
      <c r="F410" s="106">
        <f>'Merytoryczna-TU WPIS DANE'!F455</f>
        <v>0</v>
      </c>
      <c r="G410" s="107">
        <f>'Merytoryczna-TU WPIS DANE'!H455</f>
        <v>0</v>
      </c>
      <c r="H410" s="107">
        <f>'Merytoryczna-TU WPIS DANE'!I455</f>
        <v>0</v>
      </c>
      <c r="I410" s="108">
        <f>IF('Merytoryczna-TU WPIS DANE'!Q455="tak",'Merytoryczna-TU WPIS DANE'!AJ455,'Merytoryczna-TU WPIS DANE'!R455)</f>
        <v>0</v>
      </c>
      <c r="J410" s="211">
        <f>IF(Strategiczna!L453="tak",Strategiczna!W453,Strategiczna!M453)</f>
        <v>0</v>
      </c>
      <c r="K410" s="109">
        <f t="shared" si="20"/>
        <v>0</v>
      </c>
      <c r="L410" s="109">
        <f>'Merytoryczna-TU WPIS DANE'!O455+Strategiczna!J453</f>
        <v>95</v>
      </c>
      <c r="M410" s="101">
        <f t="shared" si="21"/>
        <v>0</v>
      </c>
    </row>
    <row r="411" spans="1:13">
      <c r="A411" s="106">
        <f>'Merytoryczna-TU WPIS DANE'!A456</f>
        <v>0</v>
      </c>
      <c r="B411" s="120">
        <f>'Merytoryczna-TU WPIS DANE'!B456</f>
        <v>0</v>
      </c>
      <c r="C411" s="120">
        <f>'Merytoryczna-TU WPIS DANE'!C456</f>
        <v>0</v>
      </c>
      <c r="D411" s="120">
        <f>'Merytoryczna-TU WPIS DANE'!D456</f>
        <v>0</v>
      </c>
      <c r="E411" s="120">
        <f>'Merytoryczna-TU WPIS DANE'!E456</f>
        <v>0</v>
      </c>
      <c r="F411" s="106">
        <f>'Merytoryczna-TU WPIS DANE'!F456</f>
        <v>0</v>
      </c>
      <c r="G411" s="107">
        <f>'Merytoryczna-TU WPIS DANE'!H456</f>
        <v>0</v>
      </c>
      <c r="H411" s="107">
        <f>'Merytoryczna-TU WPIS DANE'!I456</f>
        <v>0</v>
      </c>
      <c r="I411" s="108">
        <f>IF('Merytoryczna-TU WPIS DANE'!Q456="tak",'Merytoryczna-TU WPIS DANE'!AJ456,'Merytoryczna-TU WPIS DANE'!R456)</f>
        <v>0</v>
      </c>
      <c r="J411" s="211">
        <f>IF(Strategiczna!L454="tak",Strategiczna!W454,Strategiczna!M454)</f>
        <v>0</v>
      </c>
      <c r="K411" s="109">
        <f t="shared" si="20"/>
        <v>0</v>
      </c>
      <c r="L411" s="109">
        <f>'Merytoryczna-TU WPIS DANE'!O456+Strategiczna!J454</f>
        <v>95</v>
      </c>
      <c r="M411" s="101">
        <f t="shared" si="21"/>
        <v>0</v>
      </c>
    </row>
    <row r="412" spans="1:13">
      <c r="A412" s="106">
        <f>'Merytoryczna-TU WPIS DANE'!A457</f>
        <v>0</v>
      </c>
      <c r="B412" s="120">
        <f>'Merytoryczna-TU WPIS DANE'!B457</f>
        <v>0</v>
      </c>
      <c r="C412" s="120">
        <f>'Merytoryczna-TU WPIS DANE'!C457</f>
        <v>0</v>
      </c>
      <c r="D412" s="120">
        <f>'Merytoryczna-TU WPIS DANE'!D457</f>
        <v>0</v>
      </c>
      <c r="E412" s="120">
        <f>'Merytoryczna-TU WPIS DANE'!E457</f>
        <v>0</v>
      </c>
      <c r="F412" s="106">
        <f>'Merytoryczna-TU WPIS DANE'!F457</f>
        <v>0</v>
      </c>
      <c r="G412" s="107">
        <f>'Merytoryczna-TU WPIS DANE'!H457</f>
        <v>0</v>
      </c>
      <c r="H412" s="107">
        <f>'Merytoryczna-TU WPIS DANE'!I457</f>
        <v>0</v>
      </c>
      <c r="I412" s="108">
        <f>IF('Merytoryczna-TU WPIS DANE'!Q457="tak",'Merytoryczna-TU WPIS DANE'!AJ457,'Merytoryczna-TU WPIS DANE'!R457)</f>
        <v>0</v>
      </c>
      <c r="J412" s="211">
        <f>IF(Strategiczna!L455="tak",Strategiczna!W455,Strategiczna!M455)</f>
        <v>0</v>
      </c>
      <c r="K412" s="109">
        <f t="shared" si="20"/>
        <v>0</v>
      </c>
      <c r="L412" s="109">
        <f>'Merytoryczna-TU WPIS DANE'!O457+Strategiczna!J455</f>
        <v>95</v>
      </c>
      <c r="M412" s="101">
        <f t="shared" si="21"/>
        <v>0</v>
      </c>
    </row>
    <row r="413" spans="1:13">
      <c r="A413" s="106">
        <f>'Merytoryczna-TU WPIS DANE'!A458</f>
        <v>0</v>
      </c>
      <c r="B413" s="120">
        <f>'Merytoryczna-TU WPIS DANE'!B458</f>
        <v>0</v>
      </c>
      <c r="C413" s="120">
        <f>'Merytoryczna-TU WPIS DANE'!C458</f>
        <v>0</v>
      </c>
      <c r="D413" s="120">
        <f>'Merytoryczna-TU WPIS DANE'!D458</f>
        <v>0</v>
      </c>
      <c r="E413" s="120">
        <f>'Merytoryczna-TU WPIS DANE'!E458</f>
        <v>0</v>
      </c>
      <c r="F413" s="106">
        <f>'Merytoryczna-TU WPIS DANE'!F458</f>
        <v>0</v>
      </c>
      <c r="G413" s="107">
        <f>'Merytoryczna-TU WPIS DANE'!H458</f>
        <v>0</v>
      </c>
      <c r="H413" s="107">
        <f>'Merytoryczna-TU WPIS DANE'!I458</f>
        <v>0</v>
      </c>
      <c r="I413" s="108">
        <f>IF('Merytoryczna-TU WPIS DANE'!Q458="tak",'Merytoryczna-TU WPIS DANE'!AJ458,'Merytoryczna-TU WPIS DANE'!R458)</f>
        <v>0</v>
      </c>
      <c r="J413" s="211">
        <f>IF(Strategiczna!L456="tak",Strategiczna!W456,Strategiczna!M456)</f>
        <v>0</v>
      </c>
      <c r="K413" s="109">
        <f t="shared" si="20"/>
        <v>0</v>
      </c>
      <c r="L413" s="109">
        <f>'Merytoryczna-TU WPIS DANE'!O458+Strategiczna!J456</f>
        <v>95</v>
      </c>
      <c r="M413" s="101">
        <f t="shared" si="21"/>
        <v>0</v>
      </c>
    </row>
    <row r="414" spans="1:13">
      <c r="A414" s="106">
        <f>'Merytoryczna-TU WPIS DANE'!A459</f>
        <v>0</v>
      </c>
      <c r="B414" s="120">
        <f>'Merytoryczna-TU WPIS DANE'!B459</f>
        <v>0</v>
      </c>
      <c r="C414" s="120">
        <f>'Merytoryczna-TU WPIS DANE'!C459</f>
        <v>0</v>
      </c>
      <c r="D414" s="120">
        <f>'Merytoryczna-TU WPIS DANE'!D459</f>
        <v>0</v>
      </c>
      <c r="E414" s="120">
        <f>'Merytoryczna-TU WPIS DANE'!E459</f>
        <v>0</v>
      </c>
      <c r="F414" s="106">
        <f>'Merytoryczna-TU WPIS DANE'!F459</f>
        <v>0</v>
      </c>
      <c r="G414" s="107">
        <f>'Merytoryczna-TU WPIS DANE'!H459</f>
        <v>0</v>
      </c>
      <c r="H414" s="107">
        <f>'Merytoryczna-TU WPIS DANE'!I459</f>
        <v>0</v>
      </c>
      <c r="I414" s="108">
        <f>IF('Merytoryczna-TU WPIS DANE'!Q459="tak",'Merytoryczna-TU WPIS DANE'!AJ459,'Merytoryczna-TU WPIS DANE'!R459)</f>
        <v>0</v>
      </c>
      <c r="J414" s="211">
        <f>IF(Strategiczna!L457="tak",Strategiczna!W457,Strategiczna!M457)</f>
        <v>0</v>
      </c>
      <c r="K414" s="109">
        <f t="shared" si="20"/>
        <v>0</v>
      </c>
      <c r="L414" s="109">
        <f>'Merytoryczna-TU WPIS DANE'!O459+Strategiczna!J457</f>
        <v>95</v>
      </c>
      <c r="M414" s="101">
        <f t="shared" si="21"/>
        <v>0</v>
      </c>
    </row>
    <row r="415" spans="1:13">
      <c r="A415" s="106">
        <f>'Merytoryczna-TU WPIS DANE'!A460</f>
        <v>0</v>
      </c>
      <c r="B415" s="120">
        <f>'Merytoryczna-TU WPIS DANE'!B460</f>
        <v>0</v>
      </c>
      <c r="C415" s="120">
        <f>'Merytoryczna-TU WPIS DANE'!C460</f>
        <v>0</v>
      </c>
      <c r="D415" s="120">
        <f>'Merytoryczna-TU WPIS DANE'!D460</f>
        <v>0</v>
      </c>
      <c r="E415" s="120">
        <f>'Merytoryczna-TU WPIS DANE'!E460</f>
        <v>0</v>
      </c>
      <c r="F415" s="106">
        <f>'Merytoryczna-TU WPIS DANE'!F460</f>
        <v>0</v>
      </c>
      <c r="G415" s="107">
        <f>'Merytoryczna-TU WPIS DANE'!H460</f>
        <v>0</v>
      </c>
      <c r="H415" s="107">
        <f>'Merytoryczna-TU WPIS DANE'!I460</f>
        <v>0</v>
      </c>
      <c r="I415" s="108">
        <f>IF('Merytoryczna-TU WPIS DANE'!Q460="tak",'Merytoryczna-TU WPIS DANE'!AJ460,'Merytoryczna-TU WPIS DANE'!R460)</f>
        <v>0</v>
      </c>
      <c r="J415" s="211">
        <f>IF(Strategiczna!L458="tak",Strategiczna!W458,Strategiczna!M458)</f>
        <v>0</v>
      </c>
      <c r="K415" s="109">
        <f t="shared" si="20"/>
        <v>0</v>
      </c>
      <c r="L415" s="109">
        <f>'Merytoryczna-TU WPIS DANE'!O460+Strategiczna!J458</f>
        <v>95</v>
      </c>
      <c r="M415" s="101">
        <f t="shared" si="21"/>
        <v>0</v>
      </c>
    </row>
    <row r="416" spans="1:13">
      <c r="A416" s="106">
        <f>'Merytoryczna-TU WPIS DANE'!A461</f>
        <v>0</v>
      </c>
      <c r="B416" s="120">
        <f>'Merytoryczna-TU WPIS DANE'!B461</f>
        <v>0</v>
      </c>
      <c r="C416" s="120">
        <f>'Merytoryczna-TU WPIS DANE'!C461</f>
        <v>0</v>
      </c>
      <c r="D416" s="120">
        <f>'Merytoryczna-TU WPIS DANE'!D461</f>
        <v>0</v>
      </c>
      <c r="E416" s="120">
        <f>'Merytoryczna-TU WPIS DANE'!E461</f>
        <v>0</v>
      </c>
      <c r="F416" s="106">
        <f>'Merytoryczna-TU WPIS DANE'!F461</f>
        <v>0</v>
      </c>
      <c r="G416" s="107">
        <f>'Merytoryczna-TU WPIS DANE'!H461</f>
        <v>0</v>
      </c>
      <c r="H416" s="107">
        <f>'Merytoryczna-TU WPIS DANE'!I461</f>
        <v>0</v>
      </c>
      <c r="I416" s="108">
        <f>IF('Merytoryczna-TU WPIS DANE'!Q461="tak",'Merytoryczna-TU WPIS DANE'!AJ461,'Merytoryczna-TU WPIS DANE'!R461)</f>
        <v>0</v>
      </c>
      <c r="J416" s="211">
        <f>IF(Strategiczna!L459="tak",Strategiczna!W459,Strategiczna!M459)</f>
        <v>0</v>
      </c>
      <c r="K416" s="109">
        <f t="shared" si="20"/>
        <v>0</v>
      </c>
      <c r="L416" s="109">
        <f>'Merytoryczna-TU WPIS DANE'!O461+Strategiczna!J459</f>
        <v>95</v>
      </c>
      <c r="M416" s="101">
        <f t="shared" si="21"/>
        <v>0</v>
      </c>
    </row>
    <row r="417" spans="1:13">
      <c r="A417" s="106">
        <f>'Merytoryczna-TU WPIS DANE'!A462</f>
        <v>0</v>
      </c>
      <c r="B417" s="120">
        <f>'Merytoryczna-TU WPIS DANE'!B462</f>
        <v>0</v>
      </c>
      <c r="C417" s="120">
        <f>'Merytoryczna-TU WPIS DANE'!C462</f>
        <v>0</v>
      </c>
      <c r="D417" s="120">
        <f>'Merytoryczna-TU WPIS DANE'!D462</f>
        <v>0</v>
      </c>
      <c r="E417" s="120">
        <f>'Merytoryczna-TU WPIS DANE'!E462</f>
        <v>0</v>
      </c>
      <c r="F417" s="106">
        <f>'Merytoryczna-TU WPIS DANE'!F462</f>
        <v>0</v>
      </c>
      <c r="G417" s="107">
        <f>'Merytoryczna-TU WPIS DANE'!H462</f>
        <v>0</v>
      </c>
      <c r="H417" s="107">
        <f>'Merytoryczna-TU WPIS DANE'!I462</f>
        <v>0</v>
      </c>
      <c r="I417" s="108">
        <f>IF('Merytoryczna-TU WPIS DANE'!Q462="tak",'Merytoryczna-TU WPIS DANE'!AJ462,'Merytoryczna-TU WPIS DANE'!R462)</f>
        <v>0</v>
      </c>
      <c r="J417" s="211">
        <f>IF(Strategiczna!L460="tak",Strategiczna!W460,Strategiczna!M460)</f>
        <v>0</v>
      </c>
      <c r="K417" s="109">
        <f t="shared" si="20"/>
        <v>0</v>
      </c>
      <c r="L417" s="109">
        <f>'Merytoryczna-TU WPIS DANE'!O462+Strategiczna!J460</f>
        <v>95</v>
      </c>
      <c r="M417" s="101">
        <f t="shared" si="21"/>
        <v>0</v>
      </c>
    </row>
    <row r="418" spans="1:13">
      <c r="A418" s="106">
        <f>'Merytoryczna-TU WPIS DANE'!A463</f>
        <v>0</v>
      </c>
      <c r="B418" s="120">
        <f>'Merytoryczna-TU WPIS DANE'!B463</f>
        <v>0</v>
      </c>
      <c r="C418" s="120">
        <f>'Merytoryczna-TU WPIS DANE'!C463</f>
        <v>0</v>
      </c>
      <c r="D418" s="120">
        <f>'Merytoryczna-TU WPIS DANE'!D463</f>
        <v>0</v>
      </c>
      <c r="E418" s="120">
        <f>'Merytoryczna-TU WPIS DANE'!E463</f>
        <v>0</v>
      </c>
      <c r="F418" s="106">
        <f>'Merytoryczna-TU WPIS DANE'!F463</f>
        <v>0</v>
      </c>
      <c r="G418" s="107">
        <f>'Merytoryczna-TU WPIS DANE'!H463</f>
        <v>0</v>
      </c>
      <c r="H418" s="107">
        <f>'Merytoryczna-TU WPIS DANE'!I463</f>
        <v>0</v>
      </c>
      <c r="I418" s="108">
        <f>IF('Merytoryczna-TU WPIS DANE'!Q463="tak",'Merytoryczna-TU WPIS DANE'!AJ463,'Merytoryczna-TU WPIS DANE'!R463)</f>
        <v>0</v>
      </c>
      <c r="J418" s="211">
        <f>IF(Strategiczna!L461="tak",Strategiczna!W461,Strategiczna!M461)</f>
        <v>0</v>
      </c>
      <c r="K418" s="109">
        <f t="shared" si="20"/>
        <v>0</v>
      </c>
      <c r="L418" s="109">
        <f>'Merytoryczna-TU WPIS DANE'!O463+Strategiczna!J461</f>
        <v>95</v>
      </c>
      <c r="M418" s="101">
        <f t="shared" si="21"/>
        <v>0</v>
      </c>
    </row>
    <row r="419" spans="1:13">
      <c r="A419" s="106">
        <f>'Merytoryczna-TU WPIS DANE'!A464</f>
        <v>0</v>
      </c>
      <c r="B419" s="120">
        <f>'Merytoryczna-TU WPIS DANE'!B464</f>
        <v>0</v>
      </c>
      <c r="C419" s="120">
        <f>'Merytoryczna-TU WPIS DANE'!C464</f>
        <v>0</v>
      </c>
      <c r="D419" s="120">
        <f>'Merytoryczna-TU WPIS DANE'!D464</f>
        <v>0</v>
      </c>
      <c r="E419" s="120">
        <f>'Merytoryczna-TU WPIS DANE'!E464</f>
        <v>0</v>
      </c>
      <c r="F419" s="106">
        <f>'Merytoryczna-TU WPIS DANE'!F464</f>
        <v>0</v>
      </c>
      <c r="G419" s="107">
        <f>'Merytoryczna-TU WPIS DANE'!H464</f>
        <v>0</v>
      </c>
      <c r="H419" s="107">
        <f>'Merytoryczna-TU WPIS DANE'!I464</f>
        <v>0</v>
      </c>
      <c r="I419" s="108">
        <f>IF('Merytoryczna-TU WPIS DANE'!Q464="tak",'Merytoryczna-TU WPIS DANE'!AJ464,'Merytoryczna-TU WPIS DANE'!R464)</f>
        <v>0</v>
      </c>
      <c r="J419" s="211">
        <f>IF(Strategiczna!L462="tak",Strategiczna!W462,Strategiczna!M462)</f>
        <v>0</v>
      </c>
      <c r="K419" s="109">
        <f t="shared" si="20"/>
        <v>0</v>
      </c>
      <c r="L419" s="109">
        <f>'Merytoryczna-TU WPIS DANE'!O464+Strategiczna!J462</f>
        <v>95</v>
      </c>
      <c r="M419" s="101">
        <f t="shared" si="21"/>
        <v>0</v>
      </c>
    </row>
    <row r="420" spans="1:13">
      <c r="A420" s="106">
        <f>'Merytoryczna-TU WPIS DANE'!A465</f>
        <v>0</v>
      </c>
      <c r="B420" s="120">
        <f>'Merytoryczna-TU WPIS DANE'!B465</f>
        <v>0</v>
      </c>
      <c r="C420" s="120">
        <f>'Merytoryczna-TU WPIS DANE'!C465</f>
        <v>0</v>
      </c>
      <c r="D420" s="120">
        <f>'Merytoryczna-TU WPIS DANE'!D465</f>
        <v>0</v>
      </c>
      <c r="E420" s="120">
        <f>'Merytoryczna-TU WPIS DANE'!E465</f>
        <v>0</v>
      </c>
      <c r="F420" s="106">
        <f>'Merytoryczna-TU WPIS DANE'!F465</f>
        <v>0</v>
      </c>
      <c r="G420" s="107">
        <f>'Merytoryczna-TU WPIS DANE'!H465</f>
        <v>0</v>
      </c>
      <c r="H420" s="107">
        <f>'Merytoryczna-TU WPIS DANE'!I465</f>
        <v>0</v>
      </c>
      <c r="I420" s="108">
        <f>IF('Merytoryczna-TU WPIS DANE'!Q465="tak",'Merytoryczna-TU WPIS DANE'!AJ465,'Merytoryczna-TU WPIS DANE'!R465)</f>
        <v>0</v>
      </c>
      <c r="J420" s="211">
        <f>IF(Strategiczna!L463="tak",Strategiczna!W463,Strategiczna!M463)</f>
        <v>0</v>
      </c>
      <c r="K420" s="109">
        <f t="shared" si="20"/>
        <v>0</v>
      </c>
      <c r="L420" s="109">
        <f>'Merytoryczna-TU WPIS DANE'!O465+Strategiczna!J463</f>
        <v>95</v>
      </c>
      <c r="M420" s="101">
        <f t="shared" si="21"/>
        <v>0</v>
      </c>
    </row>
    <row r="421" spans="1:13">
      <c r="A421" s="106">
        <f>'Merytoryczna-TU WPIS DANE'!A466</f>
        <v>0</v>
      </c>
      <c r="B421" s="120">
        <f>'Merytoryczna-TU WPIS DANE'!B466</f>
        <v>0</v>
      </c>
      <c r="C421" s="120">
        <f>'Merytoryczna-TU WPIS DANE'!C466</f>
        <v>0</v>
      </c>
      <c r="D421" s="120">
        <f>'Merytoryczna-TU WPIS DANE'!D466</f>
        <v>0</v>
      </c>
      <c r="E421" s="120">
        <f>'Merytoryczna-TU WPIS DANE'!E466</f>
        <v>0</v>
      </c>
      <c r="F421" s="106">
        <f>'Merytoryczna-TU WPIS DANE'!F466</f>
        <v>0</v>
      </c>
      <c r="G421" s="107">
        <f>'Merytoryczna-TU WPIS DANE'!H466</f>
        <v>0</v>
      </c>
      <c r="H421" s="107">
        <f>'Merytoryczna-TU WPIS DANE'!I466</f>
        <v>0</v>
      </c>
      <c r="I421" s="108">
        <f>IF('Merytoryczna-TU WPIS DANE'!Q466="tak",'Merytoryczna-TU WPIS DANE'!AJ466,'Merytoryczna-TU WPIS DANE'!R466)</f>
        <v>0</v>
      </c>
      <c r="J421" s="211">
        <f>IF(Strategiczna!L464="tak",Strategiczna!W464,Strategiczna!M464)</f>
        <v>0</v>
      </c>
      <c r="K421" s="109">
        <f t="shared" si="20"/>
        <v>0</v>
      </c>
      <c r="L421" s="109">
        <f>'Merytoryczna-TU WPIS DANE'!O466+Strategiczna!J464</f>
        <v>95</v>
      </c>
      <c r="M421" s="101">
        <f t="shared" si="21"/>
        <v>0</v>
      </c>
    </row>
    <row r="422" spans="1:13">
      <c r="A422" s="106">
        <f>'Merytoryczna-TU WPIS DANE'!A467</f>
        <v>0</v>
      </c>
      <c r="B422" s="120">
        <f>'Merytoryczna-TU WPIS DANE'!B467</f>
        <v>0</v>
      </c>
      <c r="C422" s="120">
        <f>'Merytoryczna-TU WPIS DANE'!C467</f>
        <v>0</v>
      </c>
      <c r="D422" s="120">
        <f>'Merytoryczna-TU WPIS DANE'!D467</f>
        <v>0</v>
      </c>
      <c r="E422" s="120">
        <f>'Merytoryczna-TU WPIS DANE'!E467</f>
        <v>0</v>
      </c>
      <c r="F422" s="106">
        <f>'Merytoryczna-TU WPIS DANE'!F467</f>
        <v>0</v>
      </c>
      <c r="G422" s="107">
        <f>'Merytoryczna-TU WPIS DANE'!H467</f>
        <v>0</v>
      </c>
      <c r="H422" s="107">
        <f>'Merytoryczna-TU WPIS DANE'!I467</f>
        <v>0</v>
      </c>
      <c r="I422" s="108">
        <f>IF('Merytoryczna-TU WPIS DANE'!Q467="tak",'Merytoryczna-TU WPIS DANE'!AJ467,'Merytoryczna-TU WPIS DANE'!R467)</f>
        <v>0</v>
      </c>
      <c r="J422" s="211">
        <f>IF(Strategiczna!L465="tak",Strategiczna!W465,Strategiczna!M465)</f>
        <v>0</v>
      </c>
      <c r="K422" s="109">
        <f t="shared" si="20"/>
        <v>0</v>
      </c>
      <c r="L422" s="109">
        <f>'Merytoryczna-TU WPIS DANE'!O467+Strategiczna!J465</f>
        <v>95</v>
      </c>
      <c r="M422" s="101">
        <f t="shared" si="21"/>
        <v>0</v>
      </c>
    </row>
    <row r="423" spans="1:13">
      <c r="A423" s="106">
        <f>'Merytoryczna-TU WPIS DANE'!A468</f>
        <v>0</v>
      </c>
      <c r="B423" s="120">
        <f>'Merytoryczna-TU WPIS DANE'!B468</f>
        <v>0</v>
      </c>
      <c r="C423" s="120">
        <f>'Merytoryczna-TU WPIS DANE'!C468</f>
        <v>0</v>
      </c>
      <c r="D423" s="120">
        <f>'Merytoryczna-TU WPIS DANE'!D468</f>
        <v>0</v>
      </c>
      <c r="E423" s="120">
        <f>'Merytoryczna-TU WPIS DANE'!E468</f>
        <v>0</v>
      </c>
      <c r="F423" s="106">
        <f>'Merytoryczna-TU WPIS DANE'!F468</f>
        <v>0</v>
      </c>
      <c r="G423" s="107">
        <f>'Merytoryczna-TU WPIS DANE'!H468</f>
        <v>0</v>
      </c>
      <c r="H423" s="107">
        <f>'Merytoryczna-TU WPIS DANE'!I468</f>
        <v>0</v>
      </c>
      <c r="I423" s="108">
        <f>IF('Merytoryczna-TU WPIS DANE'!Q468="tak",'Merytoryczna-TU WPIS DANE'!AJ468,'Merytoryczna-TU WPIS DANE'!R468)</f>
        <v>0</v>
      </c>
      <c r="J423" s="211">
        <f>IF(Strategiczna!L466="tak",Strategiczna!W466,Strategiczna!M466)</f>
        <v>0</v>
      </c>
      <c r="K423" s="109">
        <f t="shared" si="20"/>
        <v>0</v>
      </c>
      <c r="L423" s="109">
        <f>'Merytoryczna-TU WPIS DANE'!O468+Strategiczna!J466</f>
        <v>95</v>
      </c>
      <c r="M423" s="101">
        <f t="shared" si="21"/>
        <v>0</v>
      </c>
    </row>
    <row r="424" spans="1:13">
      <c r="A424" s="106">
        <f>'Merytoryczna-TU WPIS DANE'!A469</f>
        <v>0</v>
      </c>
      <c r="B424" s="120">
        <f>'Merytoryczna-TU WPIS DANE'!B469</f>
        <v>0</v>
      </c>
      <c r="C424" s="120">
        <f>'Merytoryczna-TU WPIS DANE'!C469</f>
        <v>0</v>
      </c>
      <c r="D424" s="120">
        <f>'Merytoryczna-TU WPIS DANE'!D469</f>
        <v>0</v>
      </c>
      <c r="E424" s="120">
        <f>'Merytoryczna-TU WPIS DANE'!E469</f>
        <v>0</v>
      </c>
      <c r="F424" s="106">
        <f>'Merytoryczna-TU WPIS DANE'!F469</f>
        <v>0</v>
      </c>
      <c r="G424" s="107">
        <f>'Merytoryczna-TU WPIS DANE'!H469</f>
        <v>0</v>
      </c>
      <c r="H424" s="107">
        <f>'Merytoryczna-TU WPIS DANE'!I469</f>
        <v>0</v>
      </c>
      <c r="I424" s="108">
        <f>IF('Merytoryczna-TU WPIS DANE'!Q469="tak",'Merytoryczna-TU WPIS DANE'!AJ469,'Merytoryczna-TU WPIS DANE'!R469)</f>
        <v>0</v>
      </c>
      <c r="J424" s="211">
        <f>IF(Strategiczna!L467="tak",Strategiczna!W467,Strategiczna!M467)</f>
        <v>0</v>
      </c>
      <c r="K424" s="109">
        <f t="shared" si="20"/>
        <v>0</v>
      </c>
      <c r="L424" s="109">
        <f>'Merytoryczna-TU WPIS DANE'!O469+Strategiczna!J467</f>
        <v>95</v>
      </c>
      <c r="M424" s="101">
        <f t="shared" si="21"/>
        <v>0</v>
      </c>
    </row>
    <row r="425" spans="1:13">
      <c r="A425" s="106">
        <f>'Merytoryczna-TU WPIS DANE'!A470</f>
        <v>0</v>
      </c>
      <c r="B425" s="120">
        <f>'Merytoryczna-TU WPIS DANE'!B470</f>
        <v>0</v>
      </c>
      <c r="C425" s="120">
        <f>'Merytoryczna-TU WPIS DANE'!C470</f>
        <v>0</v>
      </c>
      <c r="D425" s="120">
        <f>'Merytoryczna-TU WPIS DANE'!D470</f>
        <v>0</v>
      </c>
      <c r="E425" s="120">
        <f>'Merytoryczna-TU WPIS DANE'!E470</f>
        <v>0</v>
      </c>
      <c r="F425" s="106">
        <f>'Merytoryczna-TU WPIS DANE'!F470</f>
        <v>0</v>
      </c>
      <c r="G425" s="107">
        <f>'Merytoryczna-TU WPIS DANE'!H470</f>
        <v>0</v>
      </c>
      <c r="H425" s="107">
        <f>'Merytoryczna-TU WPIS DANE'!I470</f>
        <v>0</v>
      </c>
      <c r="I425" s="108">
        <f>IF('Merytoryczna-TU WPIS DANE'!Q470="tak",'Merytoryczna-TU WPIS DANE'!AJ470,'Merytoryczna-TU WPIS DANE'!R470)</f>
        <v>0</v>
      </c>
      <c r="J425" s="211">
        <f>IF(Strategiczna!L468="tak",Strategiczna!W468,Strategiczna!M468)</f>
        <v>0</v>
      </c>
      <c r="K425" s="109">
        <f t="shared" si="20"/>
        <v>0</v>
      </c>
      <c r="L425" s="109">
        <f>'Merytoryczna-TU WPIS DANE'!O470+Strategiczna!J468</f>
        <v>95</v>
      </c>
      <c r="M425" s="101">
        <f t="shared" si="21"/>
        <v>0</v>
      </c>
    </row>
    <row r="426" spans="1:13">
      <c r="A426" s="106">
        <f>'Merytoryczna-TU WPIS DANE'!A471</f>
        <v>0</v>
      </c>
      <c r="B426" s="120">
        <f>'Merytoryczna-TU WPIS DANE'!B471</f>
        <v>0</v>
      </c>
      <c r="C426" s="120">
        <f>'Merytoryczna-TU WPIS DANE'!C471</f>
        <v>0</v>
      </c>
      <c r="D426" s="120">
        <f>'Merytoryczna-TU WPIS DANE'!D471</f>
        <v>0</v>
      </c>
      <c r="E426" s="120">
        <f>'Merytoryczna-TU WPIS DANE'!E471</f>
        <v>0</v>
      </c>
      <c r="F426" s="106">
        <f>'Merytoryczna-TU WPIS DANE'!F471</f>
        <v>0</v>
      </c>
      <c r="G426" s="107">
        <f>'Merytoryczna-TU WPIS DANE'!H471</f>
        <v>0</v>
      </c>
      <c r="H426" s="107">
        <f>'Merytoryczna-TU WPIS DANE'!I471</f>
        <v>0</v>
      </c>
      <c r="I426" s="108">
        <f>IF('Merytoryczna-TU WPIS DANE'!Q471="tak",'Merytoryczna-TU WPIS DANE'!AJ471,'Merytoryczna-TU WPIS DANE'!R471)</f>
        <v>0</v>
      </c>
      <c r="J426" s="211">
        <f>IF(Strategiczna!L469="tak",Strategiczna!W469,Strategiczna!M469)</f>
        <v>0</v>
      </c>
      <c r="K426" s="109">
        <f t="shared" si="20"/>
        <v>0</v>
      </c>
      <c r="L426" s="109">
        <f>'Merytoryczna-TU WPIS DANE'!O471+Strategiczna!J469</f>
        <v>95</v>
      </c>
      <c r="M426" s="101">
        <f t="shared" si="21"/>
        <v>0</v>
      </c>
    </row>
    <row r="427" spans="1:13">
      <c r="A427" s="106">
        <f>'Merytoryczna-TU WPIS DANE'!A472</f>
        <v>0</v>
      </c>
      <c r="B427" s="120">
        <f>'Merytoryczna-TU WPIS DANE'!B472</f>
        <v>0</v>
      </c>
      <c r="C427" s="120">
        <f>'Merytoryczna-TU WPIS DANE'!C472</f>
        <v>0</v>
      </c>
      <c r="D427" s="120">
        <f>'Merytoryczna-TU WPIS DANE'!D472</f>
        <v>0</v>
      </c>
      <c r="E427" s="120">
        <f>'Merytoryczna-TU WPIS DANE'!E472</f>
        <v>0</v>
      </c>
      <c r="F427" s="106">
        <f>'Merytoryczna-TU WPIS DANE'!F472</f>
        <v>0</v>
      </c>
      <c r="G427" s="107">
        <f>'Merytoryczna-TU WPIS DANE'!H472</f>
        <v>0</v>
      </c>
      <c r="H427" s="107">
        <f>'Merytoryczna-TU WPIS DANE'!I472</f>
        <v>0</v>
      </c>
      <c r="I427" s="108">
        <f>IF('Merytoryczna-TU WPIS DANE'!Q472="tak",'Merytoryczna-TU WPIS DANE'!AJ472,'Merytoryczna-TU WPIS DANE'!R472)</f>
        <v>0</v>
      </c>
      <c r="J427" s="211">
        <f>IF(Strategiczna!L470="tak",Strategiczna!W470,Strategiczna!M470)</f>
        <v>0</v>
      </c>
      <c r="K427" s="109">
        <f t="shared" si="20"/>
        <v>0</v>
      </c>
      <c r="L427" s="109">
        <f>'Merytoryczna-TU WPIS DANE'!O472+Strategiczna!J470</f>
        <v>95</v>
      </c>
      <c r="M427" s="101">
        <f t="shared" si="21"/>
        <v>0</v>
      </c>
    </row>
    <row r="428" spans="1:13">
      <c r="A428" s="106">
        <f>'Merytoryczna-TU WPIS DANE'!A473</f>
        <v>0</v>
      </c>
      <c r="B428" s="120">
        <f>'Merytoryczna-TU WPIS DANE'!B473</f>
        <v>0</v>
      </c>
      <c r="C428" s="120">
        <f>'Merytoryczna-TU WPIS DANE'!C473</f>
        <v>0</v>
      </c>
      <c r="D428" s="120">
        <f>'Merytoryczna-TU WPIS DANE'!D473</f>
        <v>0</v>
      </c>
      <c r="E428" s="120">
        <f>'Merytoryczna-TU WPIS DANE'!E473</f>
        <v>0</v>
      </c>
      <c r="F428" s="106">
        <f>'Merytoryczna-TU WPIS DANE'!F473</f>
        <v>0</v>
      </c>
      <c r="G428" s="107">
        <f>'Merytoryczna-TU WPIS DANE'!H473</f>
        <v>0</v>
      </c>
      <c r="H428" s="107">
        <f>'Merytoryczna-TU WPIS DANE'!I473</f>
        <v>0</v>
      </c>
      <c r="I428" s="108">
        <f>IF('Merytoryczna-TU WPIS DANE'!Q473="tak",'Merytoryczna-TU WPIS DANE'!AJ473,'Merytoryczna-TU WPIS DANE'!R473)</f>
        <v>0</v>
      </c>
      <c r="J428" s="211">
        <f>IF(Strategiczna!L471="tak",Strategiczna!W471,Strategiczna!M471)</f>
        <v>0</v>
      </c>
      <c r="K428" s="109">
        <f t="shared" si="20"/>
        <v>0</v>
      </c>
      <c r="L428" s="109">
        <f>'Merytoryczna-TU WPIS DANE'!O473+Strategiczna!J471</f>
        <v>95</v>
      </c>
      <c r="M428" s="101">
        <f t="shared" si="21"/>
        <v>0</v>
      </c>
    </row>
    <row r="429" spans="1:13">
      <c r="A429" s="106">
        <f>'Merytoryczna-TU WPIS DANE'!A474</f>
        <v>0</v>
      </c>
      <c r="B429" s="120">
        <f>'Merytoryczna-TU WPIS DANE'!B474</f>
        <v>0</v>
      </c>
      <c r="C429" s="120">
        <f>'Merytoryczna-TU WPIS DANE'!C474</f>
        <v>0</v>
      </c>
      <c r="D429" s="120">
        <f>'Merytoryczna-TU WPIS DANE'!D474</f>
        <v>0</v>
      </c>
      <c r="E429" s="120">
        <f>'Merytoryczna-TU WPIS DANE'!E474</f>
        <v>0</v>
      </c>
      <c r="F429" s="106">
        <f>'Merytoryczna-TU WPIS DANE'!F474</f>
        <v>0</v>
      </c>
      <c r="G429" s="107">
        <f>'Merytoryczna-TU WPIS DANE'!H474</f>
        <v>0</v>
      </c>
      <c r="H429" s="107">
        <f>'Merytoryczna-TU WPIS DANE'!I474</f>
        <v>0</v>
      </c>
      <c r="I429" s="108">
        <f>IF('Merytoryczna-TU WPIS DANE'!Q474="tak",'Merytoryczna-TU WPIS DANE'!AJ474,'Merytoryczna-TU WPIS DANE'!R474)</f>
        <v>0</v>
      </c>
      <c r="J429" s="211">
        <f>IF(Strategiczna!L472="tak",Strategiczna!W472,Strategiczna!M472)</f>
        <v>0</v>
      </c>
      <c r="K429" s="109">
        <f t="shared" si="20"/>
        <v>0</v>
      </c>
      <c r="L429" s="109">
        <f>'Merytoryczna-TU WPIS DANE'!O474+Strategiczna!J472</f>
        <v>95</v>
      </c>
      <c r="M429" s="101">
        <f t="shared" si="21"/>
        <v>0</v>
      </c>
    </row>
    <row r="430" spans="1:13">
      <c r="A430" s="106">
        <f>'Merytoryczna-TU WPIS DANE'!A475</f>
        <v>0</v>
      </c>
      <c r="B430" s="120">
        <f>'Merytoryczna-TU WPIS DANE'!B475</f>
        <v>0</v>
      </c>
      <c r="C430" s="120">
        <f>'Merytoryczna-TU WPIS DANE'!C475</f>
        <v>0</v>
      </c>
      <c r="D430" s="120">
        <f>'Merytoryczna-TU WPIS DANE'!D475</f>
        <v>0</v>
      </c>
      <c r="E430" s="120">
        <f>'Merytoryczna-TU WPIS DANE'!E475</f>
        <v>0</v>
      </c>
      <c r="F430" s="106">
        <f>'Merytoryczna-TU WPIS DANE'!F475</f>
        <v>0</v>
      </c>
      <c r="G430" s="107">
        <f>'Merytoryczna-TU WPIS DANE'!H475</f>
        <v>0</v>
      </c>
      <c r="H430" s="107">
        <f>'Merytoryczna-TU WPIS DANE'!I475</f>
        <v>0</v>
      </c>
      <c r="I430" s="108">
        <f>IF('Merytoryczna-TU WPIS DANE'!Q475="tak",'Merytoryczna-TU WPIS DANE'!AJ475,'Merytoryczna-TU WPIS DANE'!R475)</f>
        <v>0</v>
      </c>
      <c r="J430" s="211">
        <f>IF(Strategiczna!L473="tak",Strategiczna!W473,Strategiczna!M473)</f>
        <v>0</v>
      </c>
      <c r="K430" s="109">
        <f t="shared" si="20"/>
        <v>0</v>
      </c>
      <c r="L430" s="109">
        <f>'Merytoryczna-TU WPIS DANE'!O475+Strategiczna!J473</f>
        <v>95</v>
      </c>
      <c r="M430" s="101">
        <f t="shared" si="21"/>
        <v>0</v>
      </c>
    </row>
    <row r="431" spans="1:13">
      <c r="A431" s="106">
        <f>'Merytoryczna-TU WPIS DANE'!A476</f>
        <v>0</v>
      </c>
      <c r="B431" s="120">
        <f>'Merytoryczna-TU WPIS DANE'!B476</f>
        <v>0</v>
      </c>
      <c r="C431" s="120">
        <f>'Merytoryczna-TU WPIS DANE'!C476</f>
        <v>0</v>
      </c>
      <c r="D431" s="120">
        <f>'Merytoryczna-TU WPIS DANE'!D476</f>
        <v>0</v>
      </c>
      <c r="E431" s="120">
        <f>'Merytoryczna-TU WPIS DANE'!E476</f>
        <v>0</v>
      </c>
      <c r="F431" s="106">
        <f>'Merytoryczna-TU WPIS DANE'!F476</f>
        <v>0</v>
      </c>
      <c r="G431" s="107">
        <f>'Merytoryczna-TU WPIS DANE'!H476</f>
        <v>0</v>
      </c>
      <c r="H431" s="107">
        <f>'Merytoryczna-TU WPIS DANE'!I476</f>
        <v>0</v>
      </c>
      <c r="I431" s="108">
        <f>IF('Merytoryczna-TU WPIS DANE'!Q476="tak",'Merytoryczna-TU WPIS DANE'!AJ476,'Merytoryczna-TU WPIS DANE'!R476)</f>
        <v>0</v>
      </c>
      <c r="J431" s="211">
        <f>IF(Strategiczna!L474="tak",Strategiczna!W474,Strategiczna!M474)</f>
        <v>0</v>
      </c>
      <c r="K431" s="109">
        <f t="shared" si="20"/>
        <v>0</v>
      </c>
      <c r="L431" s="109">
        <f>'Merytoryczna-TU WPIS DANE'!O476+Strategiczna!J474</f>
        <v>95</v>
      </c>
      <c r="M431" s="101">
        <f t="shared" si="21"/>
        <v>0</v>
      </c>
    </row>
    <row r="432" spans="1:13">
      <c r="A432" s="106">
        <f>'Merytoryczna-TU WPIS DANE'!A477</f>
        <v>0</v>
      </c>
      <c r="B432" s="120">
        <f>'Merytoryczna-TU WPIS DANE'!B477</f>
        <v>0</v>
      </c>
      <c r="C432" s="120">
        <f>'Merytoryczna-TU WPIS DANE'!C477</f>
        <v>0</v>
      </c>
      <c r="D432" s="120">
        <f>'Merytoryczna-TU WPIS DANE'!D477</f>
        <v>0</v>
      </c>
      <c r="E432" s="120">
        <f>'Merytoryczna-TU WPIS DANE'!E477</f>
        <v>0</v>
      </c>
      <c r="F432" s="106">
        <f>'Merytoryczna-TU WPIS DANE'!F477</f>
        <v>0</v>
      </c>
      <c r="G432" s="107">
        <f>'Merytoryczna-TU WPIS DANE'!H477</f>
        <v>0</v>
      </c>
      <c r="H432" s="107">
        <f>'Merytoryczna-TU WPIS DANE'!I477</f>
        <v>0</v>
      </c>
      <c r="I432" s="108">
        <f>IF('Merytoryczna-TU WPIS DANE'!Q477="tak",'Merytoryczna-TU WPIS DANE'!AJ477,'Merytoryczna-TU WPIS DANE'!R477)</f>
        <v>0</v>
      </c>
      <c r="J432" s="211">
        <f>IF(Strategiczna!L475="tak",Strategiczna!W475,Strategiczna!M475)</f>
        <v>0</v>
      </c>
      <c r="K432" s="109">
        <f t="shared" si="20"/>
        <v>0</v>
      </c>
      <c r="L432" s="109">
        <f>'Merytoryczna-TU WPIS DANE'!O477+Strategiczna!J475</f>
        <v>95</v>
      </c>
      <c r="M432" s="101">
        <f t="shared" si="21"/>
        <v>0</v>
      </c>
    </row>
    <row r="433" spans="1:13">
      <c r="A433" s="106">
        <f>'Merytoryczna-TU WPIS DANE'!A478</f>
        <v>0</v>
      </c>
      <c r="B433" s="120">
        <f>'Merytoryczna-TU WPIS DANE'!B478</f>
        <v>0</v>
      </c>
      <c r="C433" s="120">
        <f>'Merytoryczna-TU WPIS DANE'!C478</f>
        <v>0</v>
      </c>
      <c r="D433" s="120">
        <f>'Merytoryczna-TU WPIS DANE'!D478</f>
        <v>0</v>
      </c>
      <c r="E433" s="120">
        <f>'Merytoryczna-TU WPIS DANE'!E478</f>
        <v>0</v>
      </c>
      <c r="F433" s="106">
        <f>'Merytoryczna-TU WPIS DANE'!F478</f>
        <v>0</v>
      </c>
      <c r="G433" s="107">
        <f>'Merytoryczna-TU WPIS DANE'!H478</f>
        <v>0</v>
      </c>
      <c r="H433" s="107">
        <f>'Merytoryczna-TU WPIS DANE'!I478</f>
        <v>0</v>
      </c>
      <c r="I433" s="108">
        <f>IF('Merytoryczna-TU WPIS DANE'!Q478="tak",'Merytoryczna-TU WPIS DANE'!AJ478,'Merytoryczna-TU WPIS DANE'!R478)</f>
        <v>0</v>
      </c>
      <c r="J433" s="211">
        <f>IF(Strategiczna!L476="tak",Strategiczna!W476,Strategiczna!M476)</f>
        <v>0</v>
      </c>
      <c r="K433" s="109">
        <f t="shared" si="20"/>
        <v>0</v>
      </c>
      <c r="L433" s="109">
        <f>'Merytoryczna-TU WPIS DANE'!O478+Strategiczna!J476</f>
        <v>95</v>
      </c>
      <c r="M433" s="101">
        <f t="shared" si="21"/>
        <v>0</v>
      </c>
    </row>
    <row r="434" spans="1:13">
      <c r="A434" s="106">
        <f>'Merytoryczna-TU WPIS DANE'!A479</f>
        <v>0</v>
      </c>
      <c r="B434" s="120">
        <f>'Merytoryczna-TU WPIS DANE'!B479</f>
        <v>0</v>
      </c>
      <c r="C434" s="120">
        <f>'Merytoryczna-TU WPIS DANE'!C479</f>
        <v>0</v>
      </c>
      <c r="D434" s="120">
        <f>'Merytoryczna-TU WPIS DANE'!D479</f>
        <v>0</v>
      </c>
      <c r="E434" s="120">
        <f>'Merytoryczna-TU WPIS DANE'!E479</f>
        <v>0</v>
      </c>
      <c r="F434" s="106">
        <f>'Merytoryczna-TU WPIS DANE'!F479</f>
        <v>0</v>
      </c>
      <c r="G434" s="107">
        <f>'Merytoryczna-TU WPIS DANE'!H479</f>
        <v>0</v>
      </c>
      <c r="H434" s="107">
        <f>'Merytoryczna-TU WPIS DANE'!I479</f>
        <v>0</v>
      </c>
      <c r="I434" s="108">
        <f>IF('Merytoryczna-TU WPIS DANE'!Q479="tak",'Merytoryczna-TU WPIS DANE'!AJ479,'Merytoryczna-TU WPIS DANE'!R479)</f>
        <v>0</v>
      </c>
      <c r="J434" s="211">
        <f>IF(Strategiczna!L477="tak",Strategiczna!W477,Strategiczna!M477)</f>
        <v>0</v>
      </c>
      <c r="K434" s="109">
        <f t="shared" si="20"/>
        <v>0</v>
      </c>
      <c r="L434" s="109">
        <f>'Merytoryczna-TU WPIS DANE'!O479+Strategiczna!J477</f>
        <v>95</v>
      </c>
      <c r="M434" s="101">
        <f t="shared" si="21"/>
        <v>0</v>
      </c>
    </row>
    <row r="435" spans="1:13">
      <c r="A435" s="106">
        <f>'Merytoryczna-TU WPIS DANE'!A480</f>
        <v>0</v>
      </c>
      <c r="B435" s="120">
        <f>'Merytoryczna-TU WPIS DANE'!B480</f>
        <v>0</v>
      </c>
      <c r="C435" s="120">
        <f>'Merytoryczna-TU WPIS DANE'!C480</f>
        <v>0</v>
      </c>
      <c r="D435" s="120">
        <f>'Merytoryczna-TU WPIS DANE'!D480</f>
        <v>0</v>
      </c>
      <c r="E435" s="120">
        <f>'Merytoryczna-TU WPIS DANE'!E480</f>
        <v>0</v>
      </c>
      <c r="F435" s="106">
        <f>'Merytoryczna-TU WPIS DANE'!F480</f>
        <v>0</v>
      </c>
      <c r="G435" s="107">
        <f>'Merytoryczna-TU WPIS DANE'!H480</f>
        <v>0</v>
      </c>
      <c r="H435" s="107">
        <f>'Merytoryczna-TU WPIS DANE'!I480</f>
        <v>0</v>
      </c>
      <c r="I435" s="108">
        <f>IF('Merytoryczna-TU WPIS DANE'!Q480="tak",'Merytoryczna-TU WPIS DANE'!AJ480,'Merytoryczna-TU WPIS DANE'!R480)</f>
        <v>0</v>
      </c>
      <c r="J435" s="211">
        <f>IF(Strategiczna!L478="tak",Strategiczna!W478,Strategiczna!M478)</f>
        <v>0</v>
      </c>
      <c r="K435" s="109">
        <f t="shared" si="20"/>
        <v>0</v>
      </c>
      <c r="L435" s="109">
        <f>'Merytoryczna-TU WPIS DANE'!O480+Strategiczna!J478</f>
        <v>95</v>
      </c>
      <c r="M435" s="101">
        <f t="shared" si="21"/>
        <v>0</v>
      </c>
    </row>
    <row r="436" spans="1:13">
      <c r="A436" s="106">
        <f>'Merytoryczna-TU WPIS DANE'!A481</f>
        <v>0</v>
      </c>
      <c r="B436" s="120">
        <f>'Merytoryczna-TU WPIS DANE'!B481</f>
        <v>0</v>
      </c>
      <c r="C436" s="120">
        <f>'Merytoryczna-TU WPIS DANE'!C481</f>
        <v>0</v>
      </c>
      <c r="D436" s="120">
        <f>'Merytoryczna-TU WPIS DANE'!D481</f>
        <v>0</v>
      </c>
      <c r="E436" s="120">
        <f>'Merytoryczna-TU WPIS DANE'!E481</f>
        <v>0</v>
      </c>
      <c r="F436" s="106">
        <f>'Merytoryczna-TU WPIS DANE'!F481</f>
        <v>0</v>
      </c>
      <c r="G436" s="107">
        <f>'Merytoryczna-TU WPIS DANE'!H481</f>
        <v>0</v>
      </c>
      <c r="H436" s="107">
        <f>'Merytoryczna-TU WPIS DANE'!I481</f>
        <v>0</v>
      </c>
      <c r="I436" s="108">
        <f>IF('Merytoryczna-TU WPIS DANE'!Q481="tak",'Merytoryczna-TU WPIS DANE'!AJ481,'Merytoryczna-TU WPIS DANE'!R481)</f>
        <v>0</v>
      </c>
      <c r="J436" s="211">
        <f>IF(Strategiczna!L479="tak",Strategiczna!W479,Strategiczna!M479)</f>
        <v>0</v>
      </c>
      <c r="K436" s="109">
        <f t="shared" si="20"/>
        <v>0</v>
      </c>
      <c r="L436" s="109">
        <f>'Merytoryczna-TU WPIS DANE'!O481+Strategiczna!J479</f>
        <v>95</v>
      </c>
      <c r="M436" s="101">
        <f t="shared" si="21"/>
        <v>0</v>
      </c>
    </row>
    <row r="437" spans="1:13">
      <c r="A437" s="106">
        <f>'Merytoryczna-TU WPIS DANE'!A482</f>
        <v>0</v>
      </c>
      <c r="B437" s="120">
        <f>'Merytoryczna-TU WPIS DANE'!B482</f>
        <v>0</v>
      </c>
      <c r="C437" s="120">
        <f>'Merytoryczna-TU WPIS DANE'!C482</f>
        <v>0</v>
      </c>
      <c r="D437" s="120">
        <f>'Merytoryczna-TU WPIS DANE'!D482</f>
        <v>0</v>
      </c>
      <c r="E437" s="120">
        <f>'Merytoryczna-TU WPIS DANE'!E482</f>
        <v>0</v>
      </c>
      <c r="F437" s="106">
        <f>'Merytoryczna-TU WPIS DANE'!F482</f>
        <v>0</v>
      </c>
      <c r="G437" s="107">
        <f>'Merytoryczna-TU WPIS DANE'!H482</f>
        <v>0</v>
      </c>
      <c r="H437" s="107">
        <f>'Merytoryczna-TU WPIS DANE'!I482</f>
        <v>0</v>
      </c>
      <c r="I437" s="108">
        <f>IF('Merytoryczna-TU WPIS DANE'!Q482="tak",'Merytoryczna-TU WPIS DANE'!AJ482,'Merytoryczna-TU WPIS DANE'!R482)</f>
        <v>0</v>
      </c>
      <c r="J437" s="211">
        <f>IF(Strategiczna!L480="tak",Strategiczna!W480,Strategiczna!M480)</f>
        <v>0</v>
      </c>
      <c r="K437" s="109">
        <f t="shared" si="20"/>
        <v>0</v>
      </c>
      <c r="L437" s="109">
        <f>'Merytoryczna-TU WPIS DANE'!O482+Strategiczna!J480</f>
        <v>95</v>
      </c>
      <c r="M437" s="101">
        <f t="shared" si="21"/>
        <v>0</v>
      </c>
    </row>
    <row r="438" spans="1:13">
      <c r="A438" s="106">
        <f>'Merytoryczna-TU WPIS DANE'!A483</f>
        <v>0</v>
      </c>
      <c r="B438" s="120">
        <f>'Merytoryczna-TU WPIS DANE'!B483</f>
        <v>0</v>
      </c>
      <c r="C438" s="120">
        <f>'Merytoryczna-TU WPIS DANE'!C483</f>
        <v>0</v>
      </c>
      <c r="D438" s="120">
        <f>'Merytoryczna-TU WPIS DANE'!D483</f>
        <v>0</v>
      </c>
      <c r="E438" s="120">
        <f>'Merytoryczna-TU WPIS DANE'!E483</f>
        <v>0</v>
      </c>
      <c r="F438" s="106">
        <f>'Merytoryczna-TU WPIS DANE'!F483</f>
        <v>0</v>
      </c>
      <c r="G438" s="107">
        <f>'Merytoryczna-TU WPIS DANE'!H483</f>
        <v>0</v>
      </c>
      <c r="H438" s="107">
        <f>'Merytoryczna-TU WPIS DANE'!I483</f>
        <v>0</v>
      </c>
      <c r="I438" s="108">
        <f>IF('Merytoryczna-TU WPIS DANE'!Q483="tak",'Merytoryczna-TU WPIS DANE'!AJ483,'Merytoryczna-TU WPIS DANE'!R483)</f>
        <v>0</v>
      </c>
      <c r="J438" s="211">
        <f>IF(Strategiczna!L481="tak",Strategiczna!W481,Strategiczna!M481)</f>
        <v>0</v>
      </c>
      <c r="K438" s="109">
        <f t="shared" ref="K438:K501" si="22">SUM(I438:J438)</f>
        <v>0</v>
      </c>
      <c r="L438" s="109">
        <f>'Merytoryczna-TU WPIS DANE'!O483+Strategiczna!J481</f>
        <v>95</v>
      </c>
      <c r="M438" s="101">
        <f t="shared" ref="M438:M501" si="23">K438/L438</f>
        <v>0</v>
      </c>
    </row>
    <row r="439" spans="1:13">
      <c r="A439" s="106">
        <f>'Merytoryczna-TU WPIS DANE'!A484</f>
        <v>0</v>
      </c>
      <c r="B439" s="120">
        <f>'Merytoryczna-TU WPIS DANE'!B484</f>
        <v>0</v>
      </c>
      <c r="C439" s="120">
        <f>'Merytoryczna-TU WPIS DANE'!C484</f>
        <v>0</v>
      </c>
      <c r="D439" s="120">
        <f>'Merytoryczna-TU WPIS DANE'!D484</f>
        <v>0</v>
      </c>
      <c r="E439" s="120">
        <f>'Merytoryczna-TU WPIS DANE'!E484</f>
        <v>0</v>
      </c>
      <c r="F439" s="106">
        <f>'Merytoryczna-TU WPIS DANE'!F484</f>
        <v>0</v>
      </c>
      <c r="G439" s="107">
        <f>'Merytoryczna-TU WPIS DANE'!H484</f>
        <v>0</v>
      </c>
      <c r="H439" s="107">
        <f>'Merytoryczna-TU WPIS DANE'!I484</f>
        <v>0</v>
      </c>
      <c r="I439" s="108">
        <f>IF('Merytoryczna-TU WPIS DANE'!Q484="tak",'Merytoryczna-TU WPIS DANE'!AJ484,'Merytoryczna-TU WPIS DANE'!R484)</f>
        <v>0</v>
      </c>
      <c r="J439" s="211">
        <f>IF(Strategiczna!L482="tak",Strategiczna!W482,Strategiczna!M482)</f>
        <v>0</v>
      </c>
      <c r="K439" s="109">
        <f t="shared" si="22"/>
        <v>0</v>
      </c>
      <c r="L439" s="109">
        <f>'Merytoryczna-TU WPIS DANE'!O484+Strategiczna!J482</f>
        <v>95</v>
      </c>
      <c r="M439" s="101">
        <f t="shared" si="23"/>
        <v>0</v>
      </c>
    </row>
    <row r="440" spans="1:13">
      <c r="A440" s="106">
        <f>'Merytoryczna-TU WPIS DANE'!A485</f>
        <v>0</v>
      </c>
      <c r="B440" s="120">
        <f>'Merytoryczna-TU WPIS DANE'!B485</f>
        <v>0</v>
      </c>
      <c r="C440" s="120">
        <f>'Merytoryczna-TU WPIS DANE'!C485</f>
        <v>0</v>
      </c>
      <c r="D440" s="120">
        <f>'Merytoryczna-TU WPIS DANE'!D485</f>
        <v>0</v>
      </c>
      <c r="E440" s="120">
        <f>'Merytoryczna-TU WPIS DANE'!E485</f>
        <v>0</v>
      </c>
      <c r="F440" s="106">
        <f>'Merytoryczna-TU WPIS DANE'!F485</f>
        <v>0</v>
      </c>
      <c r="G440" s="107">
        <f>'Merytoryczna-TU WPIS DANE'!H485</f>
        <v>0</v>
      </c>
      <c r="H440" s="107">
        <f>'Merytoryczna-TU WPIS DANE'!I485</f>
        <v>0</v>
      </c>
      <c r="I440" s="108">
        <f>IF('Merytoryczna-TU WPIS DANE'!Q485="tak",'Merytoryczna-TU WPIS DANE'!AJ485,'Merytoryczna-TU WPIS DANE'!R485)</f>
        <v>0</v>
      </c>
      <c r="J440" s="211">
        <f>IF(Strategiczna!L483="tak",Strategiczna!W483,Strategiczna!M483)</f>
        <v>0</v>
      </c>
      <c r="K440" s="109">
        <f t="shared" si="22"/>
        <v>0</v>
      </c>
      <c r="L440" s="109">
        <f>'Merytoryczna-TU WPIS DANE'!O485+Strategiczna!J483</f>
        <v>95</v>
      </c>
      <c r="M440" s="101">
        <f t="shared" si="23"/>
        <v>0</v>
      </c>
    </row>
    <row r="441" spans="1:13">
      <c r="A441" s="106">
        <f>'Merytoryczna-TU WPIS DANE'!A486</f>
        <v>0</v>
      </c>
      <c r="B441" s="120">
        <f>'Merytoryczna-TU WPIS DANE'!B486</f>
        <v>0</v>
      </c>
      <c r="C441" s="120">
        <f>'Merytoryczna-TU WPIS DANE'!C486</f>
        <v>0</v>
      </c>
      <c r="D441" s="120">
        <f>'Merytoryczna-TU WPIS DANE'!D486</f>
        <v>0</v>
      </c>
      <c r="E441" s="120">
        <f>'Merytoryczna-TU WPIS DANE'!E486</f>
        <v>0</v>
      </c>
      <c r="F441" s="106">
        <f>'Merytoryczna-TU WPIS DANE'!F486</f>
        <v>0</v>
      </c>
      <c r="G441" s="107">
        <f>'Merytoryczna-TU WPIS DANE'!H486</f>
        <v>0</v>
      </c>
      <c r="H441" s="107">
        <f>'Merytoryczna-TU WPIS DANE'!I486</f>
        <v>0</v>
      </c>
      <c r="I441" s="108">
        <f>IF('Merytoryczna-TU WPIS DANE'!Q486="tak",'Merytoryczna-TU WPIS DANE'!AJ486,'Merytoryczna-TU WPIS DANE'!R486)</f>
        <v>0</v>
      </c>
      <c r="J441" s="211">
        <f>IF(Strategiczna!L484="tak",Strategiczna!W484,Strategiczna!M484)</f>
        <v>0</v>
      </c>
      <c r="K441" s="109">
        <f t="shared" si="22"/>
        <v>0</v>
      </c>
      <c r="L441" s="109">
        <f>'Merytoryczna-TU WPIS DANE'!O486+Strategiczna!J484</f>
        <v>95</v>
      </c>
      <c r="M441" s="101">
        <f t="shared" si="23"/>
        <v>0</v>
      </c>
    </row>
    <row r="442" spans="1:13">
      <c r="A442" s="106">
        <f>'Merytoryczna-TU WPIS DANE'!A487</f>
        <v>0</v>
      </c>
      <c r="B442" s="120">
        <f>'Merytoryczna-TU WPIS DANE'!B487</f>
        <v>0</v>
      </c>
      <c r="C442" s="120">
        <f>'Merytoryczna-TU WPIS DANE'!C487</f>
        <v>0</v>
      </c>
      <c r="D442" s="120">
        <f>'Merytoryczna-TU WPIS DANE'!D487</f>
        <v>0</v>
      </c>
      <c r="E442" s="120">
        <f>'Merytoryczna-TU WPIS DANE'!E487</f>
        <v>0</v>
      </c>
      <c r="F442" s="106">
        <f>'Merytoryczna-TU WPIS DANE'!F487</f>
        <v>0</v>
      </c>
      <c r="G442" s="107">
        <f>'Merytoryczna-TU WPIS DANE'!H487</f>
        <v>0</v>
      </c>
      <c r="H442" s="107">
        <f>'Merytoryczna-TU WPIS DANE'!I487</f>
        <v>0</v>
      </c>
      <c r="I442" s="108">
        <f>IF('Merytoryczna-TU WPIS DANE'!Q487="tak",'Merytoryczna-TU WPIS DANE'!AJ487,'Merytoryczna-TU WPIS DANE'!R487)</f>
        <v>0</v>
      </c>
      <c r="J442" s="211">
        <f>IF(Strategiczna!L485="tak",Strategiczna!W485,Strategiczna!M485)</f>
        <v>0</v>
      </c>
      <c r="K442" s="109">
        <f t="shared" si="22"/>
        <v>0</v>
      </c>
      <c r="L442" s="109">
        <f>'Merytoryczna-TU WPIS DANE'!O487+Strategiczna!J485</f>
        <v>95</v>
      </c>
      <c r="M442" s="101">
        <f t="shared" si="23"/>
        <v>0</v>
      </c>
    </row>
    <row r="443" spans="1:13">
      <c r="A443" s="106">
        <f>'Merytoryczna-TU WPIS DANE'!A488</f>
        <v>0</v>
      </c>
      <c r="B443" s="120">
        <f>'Merytoryczna-TU WPIS DANE'!B488</f>
        <v>0</v>
      </c>
      <c r="C443" s="120">
        <f>'Merytoryczna-TU WPIS DANE'!C488</f>
        <v>0</v>
      </c>
      <c r="D443" s="120">
        <f>'Merytoryczna-TU WPIS DANE'!D488</f>
        <v>0</v>
      </c>
      <c r="E443" s="120">
        <f>'Merytoryczna-TU WPIS DANE'!E488</f>
        <v>0</v>
      </c>
      <c r="F443" s="106">
        <f>'Merytoryczna-TU WPIS DANE'!F488</f>
        <v>0</v>
      </c>
      <c r="G443" s="107">
        <f>'Merytoryczna-TU WPIS DANE'!H488</f>
        <v>0</v>
      </c>
      <c r="H443" s="107">
        <f>'Merytoryczna-TU WPIS DANE'!I488</f>
        <v>0</v>
      </c>
      <c r="I443" s="108">
        <f>IF('Merytoryczna-TU WPIS DANE'!Q488="tak",'Merytoryczna-TU WPIS DANE'!AJ488,'Merytoryczna-TU WPIS DANE'!R488)</f>
        <v>0</v>
      </c>
      <c r="J443" s="211">
        <f>IF(Strategiczna!L486="tak",Strategiczna!W486,Strategiczna!M486)</f>
        <v>0</v>
      </c>
      <c r="K443" s="109">
        <f t="shared" si="22"/>
        <v>0</v>
      </c>
      <c r="L443" s="109">
        <f>'Merytoryczna-TU WPIS DANE'!O488+Strategiczna!J486</f>
        <v>95</v>
      </c>
      <c r="M443" s="101">
        <f t="shared" si="23"/>
        <v>0</v>
      </c>
    </row>
    <row r="444" spans="1:13">
      <c r="A444" s="106">
        <f>'Merytoryczna-TU WPIS DANE'!A489</f>
        <v>0</v>
      </c>
      <c r="B444" s="120">
        <f>'Merytoryczna-TU WPIS DANE'!B489</f>
        <v>0</v>
      </c>
      <c r="C444" s="120">
        <f>'Merytoryczna-TU WPIS DANE'!C489</f>
        <v>0</v>
      </c>
      <c r="D444" s="120">
        <f>'Merytoryczna-TU WPIS DANE'!D489</f>
        <v>0</v>
      </c>
      <c r="E444" s="120">
        <f>'Merytoryczna-TU WPIS DANE'!E489</f>
        <v>0</v>
      </c>
      <c r="F444" s="106">
        <f>'Merytoryczna-TU WPIS DANE'!F489</f>
        <v>0</v>
      </c>
      <c r="G444" s="107">
        <f>'Merytoryczna-TU WPIS DANE'!H489</f>
        <v>0</v>
      </c>
      <c r="H444" s="107">
        <f>'Merytoryczna-TU WPIS DANE'!I489</f>
        <v>0</v>
      </c>
      <c r="I444" s="108">
        <f>IF('Merytoryczna-TU WPIS DANE'!Q489="tak",'Merytoryczna-TU WPIS DANE'!AJ489,'Merytoryczna-TU WPIS DANE'!R489)</f>
        <v>0</v>
      </c>
      <c r="J444" s="211">
        <f>IF(Strategiczna!L487="tak",Strategiczna!W487,Strategiczna!M487)</f>
        <v>0</v>
      </c>
      <c r="K444" s="109">
        <f t="shared" si="22"/>
        <v>0</v>
      </c>
      <c r="L444" s="109">
        <f>'Merytoryczna-TU WPIS DANE'!O489+Strategiczna!J487</f>
        <v>95</v>
      </c>
      <c r="M444" s="101">
        <f t="shared" si="23"/>
        <v>0</v>
      </c>
    </row>
    <row r="445" spans="1:13">
      <c r="A445" s="106">
        <f>'Merytoryczna-TU WPIS DANE'!A490</f>
        <v>0</v>
      </c>
      <c r="B445" s="120">
        <f>'Merytoryczna-TU WPIS DANE'!B490</f>
        <v>0</v>
      </c>
      <c r="C445" s="120">
        <f>'Merytoryczna-TU WPIS DANE'!C490</f>
        <v>0</v>
      </c>
      <c r="D445" s="120">
        <f>'Merytoryczna-TU WPIS DANE'!D490</f>
        <v>0</v>
      </c>
      <c r="E445" s="120">
        <f>'Merytoryczna-TU WPIS DANE'!E490</f>
        <v>0</v>
      </c>
      <c r="F445" s="106">
        <f>'Merytoryczna-TU WPIS DANE'!F490</f>
        <v>0</v>
      </c>
      <c r="G445" s="107">
        <f>'Merytoryczna-TU WPIS DANE'!H490</f>
        <v>0</v>
      </c>
      <c r="H445" s="107">
        <f>'Merytoryczna-TU WPIS DANE'!I490</f>
        <v>0</v>
      </c>
      <c r="I445" s="108">
        <f>IF('Merytoryczna-TU WPIS DANE'!Q490="tak",'Merytoryczna-TU WPIS DANE'!AJ490,'Merytoryczna-TU WPIS DANE'!R490)</f>
        <v>0</v>
      </c>
      <c r="J445" s="211">
        <f>IF(Strategiczna!L488="tak",Strategiczna!W488,Strategiczna!M488)</f>
        <v>0</v>
      </c>
      <c r="K445" s="109">
        <f t="shared" si="22"/>
        <v>0</v>
      </c>
      <c r="L445" s="109">
        <f>'Merytoryczna-TU WPIS DANE'!O490+Strategiczna!J488</f>
        <v>95</v>
      </c>
      <c r="M445" s="101">
        <f t="shared" si="23"/>
        <v>0</v>
      </c>
    </row>
    <row r="446" spans="1:13">
      <c r="A446" s="106">
        <f>'Merytoryczna-TU WPIS DANE'!A491</f>
        <v>0</v>
      </c>
      <c r="B446" s="120">
        <f>'Merytoryczna-TU WPIS DANE'!B491</f>
        <v>0</v>
      </c>
      <c r="C446" s="120">
        <f>'Merytoryczna-TU WPIS DANE'!C491</f>
        <v>0</v>
      </c>
      <c r="D446" s="120">
        <f>'Merytoryczna-TU WPIS DANE'!D491</f>
        <v>0</v>
      </c>
      <c r="E446" s="120">
        <f>'Merytoryczna-TU WPIS DANE'!E491</f>
        <v>0</v>
      </c>
      <c r="F446" s="106">
        <f>'Merytoryczna-TU WPIS DANE'!F491</f>
        <v>0</v>
      </c>
      <c r="G446" s="107">
        <f>'Merytoryczna-TU WPIS DANE'!H491</f>
        <v>0</v>
      </c>
      <c r="H446" s="107">
        <f>'Merytoryczna-TU WPIS DANE'!I491</f>
        <v>0</v>
      </c>
      <c r="I446" s="108">
        <f>IF('Merytoryczna-TU WPIS DANE'!Q491="tak",'Merytoryczna-TU WPIS DANE'!AJ491,'Merytoryczna-TU WPIS DANE'!R491)</f>
        <v>0</v>
      </c>
      <c r="J446" s="211">
        <f>IF(Strategiczna!L489="tak",Strategiczna!W489,Strategiczna!M489)</f>
        <v>0</v>
      </c>
      <c r="K446" s="109">
        <f t="shared" si="22"/>
        <v>0</v>
      </c>
      <c r="L446" s="109">
        <f>'Merytoryczna-TU WPIS DANE'!O491+Strategiczna!J489</f>
        <v>95</v>
      </c>
      <c r="M446" s="101">
        <f t="shared" si="23"/>
        <v>0</v>
      </c>
    </row>
    <row r="447" spans="1:13">
      <c r="A447" s="106">
        <f>'Merytoryczna-TU WPIS DANE'!A492</f>
        <v>0</v>
      </c>
      <c r="B447" s="120">
        <f>'Merytoryczna-TU WPIS DANE'!B492</f>
        <v>0</v>
      </c>
      <c r="C447" s="120">
        <f>'Merytoryczna-TU WPIS DANE'!C492</f>
        <v>0</v>
      </c>
      <c r="D447" s="120">
        <f>'Merytoryczna-TU WPIS DANE'!D492</f>
        <v>0</v>
      </c>
      <c r="E447" s="120">
        <f>'Merytoryczna-TU WPIS DANE'!E492</f>
        <v>0</v>
      </c>
      <c r="F447" s="106">
        <f>'Merytoryczna-TU WPIS DANE'!F492</f>
        <v>0</v>
      </c>
      <c r="G447" s="107">
        <f>'Merytoryczna-TU WPIS DANE'!H492</f>
        <v>0</v>
      </c>
      <c r="H447" s="107">
        <f>'Merytoryczna-TU WPIS DANE'!I492</f>
        <v>0</v>
      </c>
      <c r="I447" s="108">
        <f>IF('Merytoryczna-TU WPIS DANE'!Q492="tak",'Merytoryczna-TU WPIS DANE'!AJ492,'Merytoryczna-TU WPIS DANE'!R492)</f>
        <v>0</v>
      </c>
      <c r="J447" s="211">
        <f>IF(Strategiczna!L490="tak",Strategiczna!W490,Strategiczna!M490)</f>
        <v>0</v>
      </c>
      <c r="K447" s="109">
        <f t="shared" si="22"/>
        <v>0</v>
      </c>
      <c r="L447" s="109">
        <f>'Merytoryczna-TU WPIS DANE'!O492+Strategiczna!J490</f>
        <v>95</v>
      </c>
      <c r="M447" s="101">
        <f t="shared" si="23"/>
        <v>0</v>
      </c>
    </row>
    <row r="448" spans="1:13">
      <c r="A448" s="106">
        <f>'Merytoryczna-TU WPIS DANE'!A493</f>
        <v>0</v>
      </c>
      <c r="B448" s="120">
        <f>'Merytoryczna-TU WPIS DANE'!B493</f>
        <v>0</v>
      </c>
      <c r="C448" s="120">
        <f>'Merytoryczna-TU WPIS DANE'!C493</f>
        <v>0</v>
      </c>
      <c r="D448" s="120">
        <f>'Merytoryczna-TU WPIS DANE'!D493</f>
        <v>0</v>
      </c>
      <c r="E448" s="120">
        <f>'Merytoryczna-TU WPIS DANE'!E493</f>
        <v>0</v>
      </c>
      <c r="F448" s="106">
        <f>'Merytoryczna-TU WPIS DANE'!F493</f>
        <v>0</v>
      </c>
      <c r="G448" s="107">
        <f>'Merytoryczna-TU WPIS DANE'!H493</f>
        <v>0</v>
      </c>
      <c r="H448" s="107">
        <f>'Merytoryczna-TU WPIS DANE'!I493</f>
        <v>0</v>
      </c>
      <c r="I448" s="108">
        <f>IF('Merytoryczna-TU WPIS DANE'!Q493="tak",'Merytoryczna-TU WPIS DANE'!AJ493,'Merytoryczna-TU WPIS DANE'!R493)</f>
        <v>0</v>
      </c>
      <c r="J448" s="211">
        <f>IF(Strategiczna!L491="tak",Strategiczna!W491,Strategiczna!M491)</f>
        <v>0</v>
      </c>
      <c r="K448" s="109">
        <f t="shared" si="22"/>
        <v>0</v>
      </c>
      <c r="L448" s="109">
        <f>'Merytoryczna-TU WPIS DANE'!O493+Strategiczna!J491</f>
        <v>95</v>
      </c>
      <c r="M448" s="101">
        <f t="shared" si="23"/>
        <v>0</v>
      </c>
    </row>
    <row r="449" spans="1:13">
      <c r="A449" s="106">
        <f>'Merytoryczna-TU WPIS DANE'!A494</f>
        <v>0</v>
      </c>
      <c r="B449" s="120">
        <f>'Merytoryczna-TU WPIS DANE'!B494</f>
        <v>0</v>
      </c>
      <c r="C449" s="120">
        <f>'Merytoryczna-TU WPIS DANE'!C494</f>
        <v>0</v>
      </c>
      <c r="D449" s="120">
        <f>'Merytoryczna-TU WPIS DANE'!D494</f>
        <v>0</v>
      </c>
      <c r="E449" s="120">
        <f>'Merytoryczna-TU WPIS DANE'!E494</f>
        <v>0</v>
      </c>
      <c r="F449" s="106">
        <f>'Merytoryczna-TU WPIS DANE'!F494</f>
        <v>0</v>
      </c>
      <c r="G449" s="107">
        <f>'Merytoryczna-TU WPIS DANE'!H494</f>
        <v>0</v>
      </c>
      <c r="H449" s="107">
        <f>'Merytoryczna-TU WPIS DANE'!I494</f>
        <v>0</v>
      </c>
      <c r="I449" s="108">
        <f>IF('Merytoryczna-TU WPIS DANE'!Q494="tak",'Merytoryczna-TU WPIS DANE'!AJ494,'Merytoryczna-TU WPIS DANE'!R494)</f>
        <v>0</v>
      </c>
      <c r="J449" s="211">
        <f>IF(Strategiczna!L492="tak",Strategiczna!W492,Strategiczna!M492)</f>
        <v>0</v>
      </c>
      <c r="K449" s="109">
        <f t="shared" si="22"/>
        <v>0</v>
      </c>
      <c r="L449" s="109">
        <f>'Merytoryczna-TU WPIS DANE'!O494+Strategiczna!J492</f>
        <v>95</v>
      </c>
      <c r="M449" s="101">
        <f t="shared" si="23"/>
        <v>0</v>
      </c>
    </row>
    <row r="450" spans="1:13">
      <c r="A450" s="106">
        <f>'Merytoryczna-TU WPIS DANE'!A495</f>
        <v>0</v>
      </c>
      <c r="B450" s="120">
        <f>'Merytoryczna-TU WPIS DANE'!B495</f>
        <v>0</v>
      </c>
      <c r="C450" s="120">
        <f>'Merytoryczna-TU WPIS DANE'!C495</f>
        <v>0</v>
      </c>
      <c r="D450" s="120">
        <f>'Merytoryczna-TU WPIS DANE'!D495</f>
        <v>0</v>
      </c>
      <c r="E450" s="120">
        <f>'Merytoryczna-TU WPIS DANE'!E495</f>
        <v>0</v>
      </c>
      <c r="F450" s="106">
        <f>'Merytoryczna-TU WPIS DANE'!F495</f>
        <v>0</v>
      </c>
      <c r="G450" s="107">
        <f>'Merytoryczna-TU WPIS DANE'!H495</f>
        <v>0</v>
      </c>
      <c r="H450" s="107">
        <f>'Merytoryczna-TU WPIS DANE'!I495</f>
        <v>0</v>
      </c>
      <c r="I450" s="108">
        <f>IF('Merytoryczna-TU WPIS DANE'!Q495="tak",'Merytoryczna-TU WPIS DANE'!AJ495,'Merytoryczna-TU WPIS DANE'!R495)</f>
        <v>0</v>
      </c>
      <c r="J450" s="211">
        <f>IF(Strategiczna!L493="tak",Strategiczna!W493,Strategiczna!M493)</f>
        <v>0</v>
      </c>
      <c r="K450" s="109">
        <f t="shared" si="22"/>
        <v>0</v>
      </c>
      <c r="L450" s="109">
        <f>'Merytoryczna-TU WPIS DANE'!O495+Strategiczna!J493</f>
        <v>95</v>
      </c>
      <c r="M450" s="101">
        <f t="shared" si="23"/>
        <v>0</v>
      </c>
    </row>
    <row r="451" spans="1:13">
      <c r="A451" s="106">
        <f>'Merytoryczna-TU WPIS DANE'!A496</f>
        <v>0</v>
      </c>
      <c r="B451" s="120">
        <f>'Merytoryczna-TU WPIS DANE'!B496</f>
        <v>0</v>
      </c>
      <c r="C451" s="120">
        <f>'Merytoryczna-TU WPIS DANE'!C496</f>
        <v>0</v>
      </c>
      <c r="D451" s="120">
        <f>'Merytoryczna-TU WPIS DANE'!D496</f>
        <v>0</v>
      </c>
      <c r="E451" s="120">
        <f>'Merytoryczna-TU WPIS DANE'!E496</f>
        <v>0</v>
      </c>
      <c r="F451" s="106">
        <f>'Merytoryczna-TU WPIS DANE'!F496</f>
        <v>0</v>
      </c>
      <c r="G451" s="107">
        <f>'Merytoryczna-TU WPIS DANE'!H496</f>
        <v>0</v>
      </c>
      <c r="H451" s="107">
        <f>'Merytoryczna-TU WPIS DANE'!I496</f>
        <v>0</v>
      </c>
      <c r="I451" s="108">
        <f>IF('Merytoryczna-TU WPIS DANE'!Q496="tak",'Merytoryczna-TU WPIS DANE'!AJ496,'Merytoryczna-TU WPIS DANE'!R496)</f>
        <v>0</v>
      </c>
      <c r="J451" s="211">
        <f>IF(Strategiczna!L494="tak",Strategiczna!W494,Strategiczna!M494)</f>
        <v>0</v>
      </c>
      <c r="K451" s="109">
        <f t="shared" si="22"/>
        <v>0</v>
      </c>
      <c r="L451" s="109">
        <f>'Merytoryczna-TU WPIS DANE'!O496+Strategiczna!J494</f>
        <v>95</v>
      </c>
      <c r="M451" s="101">
        <f t="shared" si="23"/>
        <v>0</v>
      </c>
    </row>
    <row r="452" spans="1:13">
      <c r="A452" s="106">
        <f>'Merytoryczna-TU WPIS DANE'!A497</f>
        <v>0</v>
      </c>
      <c r="B452" s="120">
        <f>'Merytoryczna-TU WPIS DANE'!B497</f>
        <v>0</v>
      </c>
      <c r="C452" s="120">
        <f>'Merytoryczna-TU WPIS DANE'!C497</f>
        <v>0</v>
      </c>
      <c r="D452" s="120">
        <f>'Merytoryczna-TU WPIS DANE'!D497</f>
        <v>0</v>
      </c>
      <c r="E452" s="120">
        <f>'Merytoryczna-TU WPIS DANE'!E497</f>
        <v>0</v>
      </c>
      <c r="F452" s="106">
        <f>'Merytoryczna-TU WPIS DANE'!F497</f>
        <v>0</v>
      </c>
      <c r="G452" s="107">
        <f>'Merytoryczna-TU WPIS DANE'!H497</f>
        <v>0</v>
      </c>
      <c r="H452" s="107">
        <f>'Merytoryczna-TU WPIS DANE'!I497</f>
        <v>0</v>
      </c>
      <c r="I452" s="108">
        <f>IF('Merytoryczna-TU WPIS DANE'!Q497="tak",'Merytoryczna-TU WPIS DANE'!AJ497,'Merytoryczna-TU WPIS DANE'!R497)</f>
        <v>0</v>
      </c>
      <c r="J452" s="211">
        <f>IF(Strategiczna!L495="tak",Strategiczna!W495,Strategiczna!M495)</f>
        <v>0</v>
      </c>
      <c r="K452" s="109">
        <f t="shared" si="22"/>
        <v>0</v>
      </c>
      <c r="L452" s="109">
        <f>'Merytoryczna-TU WPIS DANE'!O497+Strategiczna!J495</f>
        <v>95</v>
      </c>
      <c r="M452" s="101">
        <f t="shared" si="23"/>
        <v>0</v>
      </c>
    </row>
    <row r="453" spans="1:13">
      <c r="A453" s="106">
        <f>'Merytoryczna-TU WPIS DANE'!A498</f>
        <v>0</v>
      </c>
      <c r="B453" s="120">
        <f>'Merytoryczna-TU WPIS DANE'!B498</f>
        <v>0</v>
      </c>
      <c r="C453" s="120">
        <f>'Merytoryczna-TU WPIS DANE'!C498</f>
        <v>0</v>
      </c>
      <c r="D453" s="120">
        <f>'Merytoryczna-TU WPIS DANE'!D498</f>
        <v>0</v>
      </c>
      <c r="E453" s="120">
        <f>'Merytoryczna-TU WPIS DANE'!E498</f>
        <v>0</v>
      </c>
      <c r="F453" s="106">
        <f>'Merytoryczna-TU WPIS DANE'!F498</f>
        <v>0</v>
      </c>
      <c r="G453" s="107">
        <f>'Merytoryczna-TU WPIS DANE'!H498</f>
        <v>0</v>
      </c>
      <c r="H453" s="107">
        <f>'Merytoryczna-TU WPIS DANE'!I498</f>
        <v>0</v>
      </c>
      <c r="I453" s="108">
        <f>IF('Merytoryczna-TU WPIS DANE'!Q498="tak",'Merytoryczna-TU WPIS DANE'!AJ498,'Merytoryczna-TU WPIS DANE'!R498)</f>
        <v>0</v>
      </c>
      <c r="J453" s="211">
        <f>IF(Strategiczna!L496="tak",Strategiczna!W496,Strategiczna!M496)</f>
        <v>0</v>
      </c>
      <c r="K453" s="109">
        <f t="shared" si="22"/>
        <v>0</v>
      </c>
      <c r="L453" s="109">
        <f>'Merytoryczna-TU WPIS DANE'!O498+Strategiczna!J496</f>
        <v>95</v>
      </c>
      <c r="M453" s="101">
        <f t="shared" si="23"/>
        <v>0</v>
      </c>
    </row>
    <row r="454" spans="1:13">
      <c r="A454" s="106">
        <f>'Merytoryczna-TU WPIS DANE'!A499</f>
        <v>0</v>
      </c>
      <c r="B454" s="120">
        <f>'Merytoryczna-TU WPIS DANE'!B499</f>
        <v>0</v>
      </c>
      <c r="C454" s="120">
        <f>'Merytoryczna-TU WPIS DANE'!C499</f>
        <v>0</v>
      </c>
      <c r="D454" s="120">
        <f>'Merytoryczna-TU WPIS DANE'!D499</f>
        <v>0</v>
      </c>
      <c r="E454" s="120">
        <f>'Merytoryczna-TU WPIS DANE'!E499</f>
        <v>0</v>
      </c>
      <c r="F454" s="106">
        <f>'Merytoryczna-TU WPIS DANE'!F499</f>
        <v>0</v>
      </c>
      <c r="G454" s="107">
        <f>'Merytoryczna-TU WPIS DANE'!H499</f>
        <v>0</v>
      </c>
      <c r="H454" s="107">
        <f>'Merytoryczna-TU WPIS DANE'!I499</f>
        <v>0</v>
      </c>
      <c r="I454" s="108">
        <f>IF('Merytoryczna-TU WPIS DANE'!Q499="tak",'Merytoryczna-TU WPIS DANE'!AJ499,'Merytoryczna-TU WPIS DANE'!R499)</f>
        <v>0</v>
      </c>
      <c r="J454" s="211">
        <f>IF(Strategiczna!L497="tak",Strategiczna!W497,Strategiczna!M497)</f>
        <v>0</v>
      </c>
      <c r="K454" s="109">
        <f t="shared" si="22"/>
        <v>0</v>
      </c>
      <c r="L454" s="109">
        <f>'Merytoryczna-TU WPIS DANE'!O499+Strategiczna!J497</f>
        <v>95</v>
      </c>
      <c r="M454" s="101">
        <f t="shared" si="23"/>
        <v>0</v>
      </c>
    </row>
    <row r="455" spans="1:13">
      <c r="A455" s="106">
        <f>'Merytoryczna-TU WPIS DANE'!A500</f>
        <v>0</v>
      </c>
      <c r="B455" s="120">
        <f>'Merytoryczna-TU WPIS DANE'!B500</f>
        <v>0</v>
      </c>
      <c r="C455" s="120">
        <f>'Merytoryczna-TU WPIS DANE'!C500</f>
        <v>0</v>
      </c>
      <c r="D455" s="120">
        <f>'Merytoryczna-TU WPIS DANE'!D500</f>
        <v>0</v>
      </c>
      <c r="E455" s="120">
        <f>'Merytoryczna-TU WPIS DANE'!E500</f>
        <v>0</v>
      </c>
      <c r="F455" s="106">
        <f>'Merytoryczna-TU WPIS DANE'!F500</f>
        <v>0</v>
      </c>
      <c r="G455" s="107">
        <f>'Merytoryczna-TU WPIS DANE'!H500</f>
        <v>0</v>
      </c>
      <c r="H455" s="107">
        <f>'Merytoryczna-TU WPIS DANE'!I500</f>
        <v>0</v>
      </c>
      <c r="I455" s="108">
        <f>IF('Merytoryczna-TU WPIS DANE'!Q500="tak",'Merytoryczna-TU WPIS DANE'!AJ500,'Merytoryczna-TU WPIS DANE'!R500)</f>
        <v>0</v>
      </c>
      <c r="J455" s="211">
        <f>IF(Strategiczna!L498="tak",Strategiczna!W498,Strategiczna!M498)</f>
        <v>0</v>
      </c>
      <c r="K455" s="109">
        <f t="shared" si="22"/>
        <v>0</v>
      </c>
      <c r="L455" s="109">
        <f>'Merytoryczna-TU WPIS DANE'!O500+Strategiczna!J498</f>
        <v>95</v>
      </c>
      <c r="M455" s="101">
        <f t="shared" si="23"/>
        <v>0</v>
      </c>
    </row>
    <row r="456" spans="1:13">
      <c r="A456" s="106">
        <f>'Merytoryczna-TU WPIS DANE'!A501</f>
        <v>0</v>
      </c>
      <c r="B456" s="120">
        <f>'Merytoryczna-TU WPIS DANE'!B501</f>
        <v>0</v>
      </c>
      <c r="C456" s="120">
        <f>'Merytoryczna-TU WPIS DANE'!C501</f>
        <v>0</v>
      </c>
      <c r="D456" s="120">
        <f>'Merytoryczna-TU WPIS DANE'!D501</f>
        <v>0</v>
      </c>
      <c r="E456" s="120">
        <f>'Merytoryczna-TU WPIS DANE'!E501</f>
        <v>0</v>
      </c>
      <c r="F456" s="106">
        <f>'Merytoryczna-TU WPIS DANE'!F501</f>
        <v>0</v>
      </c>
      <c r="G456" s="107">
        <f>'Merytoryczna-TU WPIS DANE'!H501</f>
        <v>0</v>
      </c>
      <c r="H456" s="107">
        <f>'Merytoryczna-TU WPIS DANE'!I501</f>
        <v>0</v>
      </c>
      <c r="I456" s="108">
        <f>IF('Merytoryczna-TU WPIS DANE'!Q501="tak",'Merytoryczna-TU WPIS DANE'!AJ501,'Merytoryczna-TU WPIS DANE'!R501)</f>
        <v>0</v>
      </c>
      <c r="J456" s="211">
        <f>IF(Strategiczna!L499="tak",Strategiczna!W499,Strategiczna!M499)</f>
        <v>0</v>
      </c>
      <c r="K456" s="109">
        <f t="shared" si="22"/>
        <v>0</v>
      </c>
      <c r="L456" s="109">
        <f>'Merytoryczna-TU WPIS DANE'!O501+Strategiczna!J499</f>
        <v>95</v>
      </c>
      <c r="M456" s="101">
        <f t="shared" si="23"/>
        <v>0</v>
      </c>
    </row>
    <row r="457" spans="1:13">
      <c r="A457" s="106">
        <f>'Merytoryczna-TU WPIS DANE'!A502</f>
        <v>0</v>
      </c>
      <c r="B457" s="120">
        <f>'Merytoryczna-TU WPIS DANE'!B502</f>
        <v>0</v>
      </c>
      <c r="C457" s="120">
        <f>'Merytoryczna-TU WPIS DANE'!C502</f>
        <v>0</v>
      </c>
      <c r="D457" s="120">
        <f>'Merytoryczna-TU WPIS DANE'!D502</f>
        <v>0</v>
      </c>
      <c r="E457" s="120">
        <f>'Merytoryczna-TU WPIS DANE'!E502</f>
        <v>0</v>
      </c>
      <c r="F457" s="106">
        <f>'Merytoryczna-TU WPIS DANE'!F502</f>
        <v>0</v>
      </c>
      <c r="G457" s="107">
        <f>'Merytoryczna-TU WPIS DANE'!H502</f>
        <v>0</v>
      </c>
      <c r="H457" s="107">
        <f>'Merytoryczna-TU WPIS DANE'!I502</f>
        <v>0</v>
      </c>
      <c r="I457" s="108">
        <f>IF('Merytoryczna-TU WPIS DANE'!Q502="tak",'Merytoryczna-TU WPIS DANE'!AJ502,'Merytoryczna-TU WPIS DANE'!R502)</f>
        <v>0</v>
      </c>
      <c r="J457" s="211">
        <f>IF(Strategiczna!L500="tak",Strategiczna!W500,Strategiczna!M500)</f>
        <v>0</v>
      </c>
      <c r="K457" s="109">
        <f t="shared" si="22"/>
        <v>0</v>
      </c>
      <c r="L457" s="109">
        <f>'Merytoryczna-TU WPIS DANE'!O502+Strategiczna!J500</f>
        <v>95</v>
      </c>
      <c r="M457" s="101">
        <f t="shared" si="23"/>
        <v>0</v>
      </c>
    </row>
    <row r="458" spans="1:13">
      <c r="A458" s="106">
        <f>'Merytoryczna-TU WPIS DANE'!A503</f>
        <v>0</v>
      </c>
      <c r="B458" s="120">
        <f>'Merytoryczna-TU WPIS DANE'!B503</f>
        <v>0</v>
      </c>
      <c r="C458" s="120">
        <f>'Merytoryczna-TU WPIS DANE'!C503</f>
        <v>0</v>
      </c>
      <c r="D458" s="120">
        <f>'Merytoryczna-TU WPIS DANE'!D503</f>
        <v>0</v>
      </c>
      <c r="E458" s="120">
        <f>'Merytoryczna-TU WPIS DANE'!E503</f>
        <v>0</v>
      </c>
      <c r="F458" s="106">
        <f>'Merytoryczna-TU WPIS DANE'!F503</f>
        <v>0</v>
      </c>
      <c r="G458" s="107">
        <f>'Merytoryczna-TU WPIS DANE'!H503</f>
        <v>0</v>
      </c>
      <c r="H458" s="107">
        <f>'Merytoryczna-TU WPIS DANE'!I503</f>
        <v>0</v>
      </c>
      <c r="I458" s="108">
        <f>IF('Merytoryczna-TU WPIS DANE'!Q503="tak",'Merytoryczna-TU WPIS DANE'!AJ503,'Merytoryczna-TU WPIS DANE'!R503)</f>
        <v>0</v>
      </c>
      <c r="J458" s="211">
        <f>IF(Strategiczna!L501="tak",Strategiczna!W501,Strategiczna!M501)</f>
        <v>0</v>
      </c>
      <c r="K458" s="109">
        <f t="shared" si="22"/>
        <v>0</v>
      </c>
      <c r="L458" s="109">
        <f>'Merytoryczna-TU WPIS DANE'!O503+Strategiczna!J501</f>
        <v>95</v>
      </c>
      <c r="M458" s="101">
        <f t="shared" si="23"/>
        <v>0</v>
      </c>
    </row>
    <row r="459" spans="1:13">
      <c r="A459" s="106">
        <f>'Merytoryczna-TU WPIS DANE'!A504</f>
        <v>0</v>
      </c>
      <c r="B459" s="120">
        <f>'Merytoryczna-TU WPIS DANE'!B504</f>
        <v>0</v>
      </c>
      <c r="C459" s="120">
        <f>'Merytoryczna-TU WPIS DANE'!C504</f>
        <v>0</v>
      </c>
      <c r="D459" s="120">
        <f>'Merytoryczna-TU WPIS DANE'!D504</f>
        <v>0</v>
      </c>
      <c r="E459" s="120">
        <f>'Merytoryczna-TU WPIS DANE'!E504</f>
        <v>0</v>
      </c>
      <c r="F459" s="106">
        <f>'Merytoryczna-TU WPIS DANE'!F504</f>
        <v>0</v>
      </c>
      <c r="G459" s="107">
        <f>'Merytoryczna-TU WPIS DANE'!H504</f>
        <v>0</v>
      </c>
      <c r="H459" s="107">
        <f>'Merytoryczna-TU WPIS DANE'!I504</f>
        <v>0</v>
      </c>
      <c r="I459" s="108">
        <f>IF('Merytoryczna-TU WPIS DANE'!Q504="tak",'Merytoryczna-TU WPIS DANE'!AJ504,'Merytoryczna-TU WPIS DANE'!R504)</f>
        <v>0</v>
      </c>
      <c r="J459" s="211">
        <f>IF(Strategiczna!L502="tak",Strategiczna!W502,Strategiczna!M502)</f>
        <v>0</v>
      </c>
      <c r="K459" s="109">
        <f t="shared" si="22"/>
        <v>0</v>
      </c>
      <c r="L459" s="109">
        <f>'Merytoryczna-TU WPIS DANE'!O504+Strategiczna!J502</f>
        <v>95</v>
      </c>
      <c r="M459" s="101">
        <f t="shared" si="23"/>
        <v>0</v>
      </c>
    </row>
    <row r="460" spans="1:13">
      <c r="A460" s="106">
        <f>'Merytoryczna-TU WPIS DANE'!A505</f>
        <v>0</v>
      </c>
      <c r="B460" s="120">
        <f>'Merytoryczna-TU WPIS DANE'!B505</f>
        <v>0</v>
      </c>
      <c r="C460" s="120">
        <f>'Merytoryczna-TU WPIS DANE'!C505</f>
        <v>0</v>
      </c>
      <c r="D460" s="120">
        <f>'Merytoryczna-TU WPIS DANE'!D505</f>
        <v>0</v>
      </c>
      <c r="E460" s="120">
        <f>'Merytoryczna-TU WPIS DANE'!E505</f>
        <v>0</v>
      </c>
      <c r="F460" s="106">
        <f>'Merytoryczna-TU WPIS DANE'!F505</f>
        <v>0</v>
      </c>
      <c r="G460" s="107">
        <f>'Merytoryczna-TU WPIS DANE'!H505</f>
        <v>0</v>
      </c>
      <c r="H460" s="107">
        <f>'Merytoryczna-TU WPIS DANE'!I505</f>
        <v>0</v>
      </c>
      <c r="I460" s="108">
        <f>IF('Merytoryczna-TU WPIS DANE'!Q505="tak",'Merytoryczna-TU WPIS DANE'!AJ505,'Merytoryczna-TU WPIS DANE'!R505)</f>
        <v>0</v>
      </c>
      <c r="J460" s="211">
        <f>IF(Strategiczna!L503="tak",Strategiczna!W503,Strategiczna!M503)</f>
        <v>0</v>
      </c>
      <c r="K460" s="109">
        <f t="shared" si="22"/>
        <v>0</v>
      </c>
      <c r="L460" s="109">
        <f>'Merytoryczna-TU WPIS DANE'!O505+Strategiczna!J503</f>
        <v>95</v>
      </c>
      <c r="M460" s="101">
        <f t="shared" si="23"/>
        <v>0</v>
      </c>
    </row>
    <row r="461" spans="1:13">
      <c r="A461" s="106">
        <f>'Merytoryczna-TU WPIS DANE'!A506</f>
        <v>0</v>
      </c>
      <c r="B461" s="120">
        <f>'Merytoryczna-TU WPIS DANE'!B506</f>
        <v>0</v>
      </c>
      <c r="C461" s="120">
        <f>'Merytoryczna-TU WPIS DANE'!C506</f>
        <v>0</v>
      </c>
      <c r="D461" s="120">
        <f>'Merytoryczna-TU WPIS DANE'!D506</f>
        <v>0</v>
      </c>
      <c r="E461" s="120">
        <f>'Merytoryczna-TU WPIS DANE'!E506</f>
        <v>0</v>
      </c>
      <c r="F461" s="106">
        <f>'Merytoryczna-TU WPIS DANE'!F506</f>
        <v>0</v>
      </c>
      <c r="G461" s="107">
        <f>'Merytoryczna-TU WPIS DANE'!H506</f>
        <v>0</v>
      </c>
      <c r="H461" s="107">
        <f>'Merytoryczna-TU WPIS DANE'!I506</f>
        <v>0</v>
      </c>
      <c r="I461" s="108">
        <f>IF('Merytoryczna-TU WPIS DANE'!Q506="tak",'Merytoryczna-TU WPIS DANE'!AJ506,'Merytoryczna-TU WPIS DANE'!R506)</f>
        <v>0</v>
      </c>
      <c r="J461" s="211">
        <f>IF(Strategiczna!L504="tak",Strategiczna!W504,Strategiczna!M504)</f>
        <v>0</v>
      </c>
      <c r="K461" s="109">
        <f t="shared" si="22"/>
        <v>0</v>
      </c>
      <c r="L461" s="109">
        <f>'Merytoryczna-TU WPIS DANE'!O506+Strategiczna!J504</f>
        <v>95</v>
      </c>
      <c r="M461" s="101">
        <f t="shared" si="23"/>
        <v>0</v>
      </c>
    </row>
    <row r="462" spans="1:13">
      <c r="A462" s="106">
        <f>'Merytoryczna-TU WPIS DANE'!A507</f>
        <v>0</v>
      </c>
      <c r="B462" s="120">
        <f>'Merytoryczna-TU WPIS DANE'!B507</f>
        <v>0</v>
      </c>
      <c r="C462" s="120">
        <f>'Merytoryczna-TU WPIS DANE'!C507</f>
        <v>0</v>
      </c>
      <c r="D462" s="120">
        <f>'Merytoryczna-TU WPIS DANE'!D507</f>
        <v>0</v>
      </c>
      <c r="E462" s="120">
        <f>'Merytoryczna-TU WPIS DANE'!E507</f>
        <v>0</v>
      </c>
      <c r="F462" s="106">
        <f>'Merytoryczna-TU WPIS DANE'!F507</f>
        <v>0</v>
      </c>
      <c r="G462" s="107">
        <f>'Merytoryczna-TU WPIS DANE'!H507</f>
        <v>0</v>
      </c>
      <c r="H462" s="107">
        <f>'Merytoryczna-TU WPIS DANE'!I507</f>
        <v>0</v>
      </c>
      <c r="I462" s="108">
        <f>IF('Merytoryczna-TU WPIS DANE'!Q507="tak",'Merytoryczna-TU WPIS DANE'!AJ507,'Merytoryczna-TU WPIS DANE'!R507)</f>
        <v>0</v>
      </c>
      <c r="J462" s="211">
        <f>IF(Strategiczna!L505="tak",Strategiczna!W505,Strategiczna!M505)</f>
        <v>0</v>
      </c>
      <c r="K462" s="109">
        <f t="shared" si="22"/>
        <v>0</v>
      </c>
      <c r="L462" s="109">
        <f>'Merytoryczna-TU WPIS DANE'!O507+Strategiczna!J505</f>
        <v>95</v>
      </c>
      <c r="M462" s="101">
        <f t="shared" si="23"/>
        <v>0</v>
      </c>
    </row>
    <row r="463" spans="1:13">
      <c r="A463" s="106">
        <f>'Merytoryczna-TU WPIS DANE'!A508</f>
        <v>0</v>
      </c>
      <c r="B463" s="120">
        <f>'Merytoryczna-TU WPIS DANE'!B508</f>
        <v>0</v>
      </c>
      <c r="C463" s="120">
        <f>'Merytoryczna-TU WPIS DANE'!C508</f>
        <v>0</v>
      </c>
      <c r="D463" s="120">
        <f>'Merytoryczna-TU WPIS DANE'!D508</f>
        <v>0</v>
      </c>
      <c r="E463" s="120">
        <f>'Merytoryczna-TU WPIS DANE'!E508</f>
        <v>0</v>
      </c>
      <c r="F463" s="106">
        <f>'Merytoryczna-TU WPIS DANE'!F508</f>
        <v>0</v>
      </c>
      <c r="G463" s="107">
        <f>'Merytoryczna-TU WPIS DANE'!H508</f>
        <v>0</v>
      </c>
      <c r="H463" s="107">
        <f>'Merytoryczna-TU WPIS DANE'!I508</f>
        <v>0</v>
      </c>
      <c r="I463" s="108">
        <f>IF('Merytoryczna-TU WPIS DANE'!Q508="tak",'Merytoryczna-TU WPIS DANE'!AJ508,'Merytoryczna-TU WPIS DANE'!R508)</f>
        <v>0</v>
      </c>
      <c r="J463" s="211">
        <f>IF(Strategiczna!L506="tak",Strategiczna!W506,Strategiczna!M506)</f>
        <v>0</v>
      </c>
      <c r="K463" s="109">
        <f t="shared" si="22"/>
        <v>0</v>
      </c>
      <c r="L463" s="109">
        <f>'Merytoryczna-TU WPIS DANE'!O508+Strategiczna!J506</f>
        <v>95</v>
      </c>
      <c r="M463" s="101">
        <f t="shared" si="23"/>
        <v>0</v>
      </c>
    </row>
    <row r="464" spans="1:13">
      <c r="A464" s="106">
        <f>'Merytoryczna-TU WPIS DANE'!A509</f>
        <v>0</v>
      </c>
      <c r="B464" s="120">
        <f>'Merytoryczna-TU WPIS DANE'!B509</f>
        <v>0</v>
      </c>
      <c r="C464" s="120">
        <f>'Merytoryczna-TU WPIS DANE'!C509</f>
        <v>0</v>
      </c>
      <c r="D464" s="120">
        <f>'Merytoryczna-TU WPIS DANE'!D509</f>
        <v>0</v>
      </c>
      <c r="E464" s="120">
        <f>'Merytoryczna-TU WPIS DANE'!E509</f>
        <v>0</v>
      </c>
      <c r="F464" s="106">
        <f>'Merytoryczna-TU WPIS DANE'!F509</f>
        <v>0</v>
      </c>
      <c r="G464" s="107">
        <f>'Merytoryczna-TU WPIS DANE'!H509</f>
        <v>0</v>
      </c>
      <c r="H464" s="107">
        <f>'Merytoryczna-TU WPIS DANE'!I509</f>
        <v>0</v>
      </c>
      <c r="I464" s="108">
        <f>IF('Merytoryczna-TU WPIS DANE'!Q509="tak",'Merytoryczna-TU WPIS DANE'!AJ509,'Merytoryczna-TU WPIS DANE'!R509)</f>
        <v>0</v>
      </c>
      <c r="J464" s="211">
        <f>IF(Strategiczna!L507="tak",Strategiczna!W507,Strategiczna!M507)</f>
        <v>0</v>
      </c>
      <c r="K464" s="109">
        <f t="shared" si="22"/>
        <v>0</v>
      </c>
      <c r="L464" s="109">
        <f>'Merytoryczna-TU WPIS DANE'!O509+Strategiczna!J507</f>
        <v>95</v>
      </c>
      <c r="M464" s="101">
        <f t="shared" si="23"/>
        <v>0</v>
      </c>
    </row>
    <row r="465" spans="1:13">
      <c r="A465" s="106">
        <f>'Merytoryczna-TU WPIS DANE'!A510</f>
        <v>0</v>
      </c>
      <c r="B465" s="120">
        <f>'Merytoryczna-TU WPIS DANE'!B510</f>
        <v>0</v>
      </c>
      <c r="C465" s="120">
        <f>'Merytoryczna-TU WPIS DANE'!C510</f>
        <v>0</v>
      </c>
      <c r="D465" s="120">
        <f>'Merytoryczna-TU WPIS DANE'!D510</f>
        <v>0</v>
      </c>
      <c r="E465" s="120">
        <f>'Merytoryczna-TU WPIS DANE'!E510</f>
        <v>0</v>
      </c>
      <c r="F465" s="106">
        <f>'Merytoryczna-TU WPIS DANE'!F510</f>
        <v>0</v>
      </c>
      <c r="G465" s="107">
        <f>'Merytoryczna-TU WPIS DANE'!H510</f>
        <v>0</v>
      </c>
      <c r="H465" s="107">
        <f>'Merytoryczna-TU WPIS DANE'!I510</f>
        <v>0</v>
      </c>
      <c r="I465" s="108">
        <f>IF('Merytoryczna-TU WPIS DANE'!Q510="tak",'Merytoryczna-TU WPIS DANE'!AJ510,'Merytoryczna-TU WPIS DANE'!R510)</f>
        <v>0</v>
      </c>
      <c r="J465" s="211">
        <f>IF(Strategiczna!L508="tak",Strategiczna!W508,Strategiczna!M508)</f>
        <v>0</v>
      </c>
      <c r="K465" s="109">
        <f t="shared" si="22"/>
        <v>0</v>
      </c>
      <c r="L465" s="109">
        <f>'Merytoryczna-TU WPIS DANE'!O510+Strategiczna!J508</f>
        <v>95</v>
      </c>
      <c r="M465" s="101">
        <f t="shared" si="23"/>
        <v>0</v>
      </c>
    </row>
    <row r="466" spans="1:13">
      <c r="A466" s="106">
        <f>'Merytoryczna-TU WPIS DANE'!A511</f>
        <v>0</v>
      </c>
      <c r="B466" s="120">
        <f>'Merytoryczna-TU WPIS DANE'!B511</f>
        <v>0</v>
      </c>
      <c r="C466" s="120">
        <f>'Merytoryczna-TU WPIS DANE'!C511</f>
        <v>0</v>
      </c>
      <c r="D466" s="120">
        <f>'Merytoryczna-TU WPIS DANE'!D511</f>
        <v>0</v>
      </c>
      <c r="E466" s="120">
        <f>'Merytoryczna-TU WPIS DANE'!E511</f>
        <v>0</v>
      </c>
      <c r="F466" s="106">
        <f>'Merytoryczna-TU WPIS DANE'!F511</f>
        <v>0</v>
      </c>
      <c r="G466" s="107">
        <f>'Merytoryczna-TU WPIS DANE'!H511</f>
        <v>0</v>
      </c>
      <c r="H466" s="107">
        <f>'Merytoryczna-TU WPIS DANE'!I511</f>
        <v>0</v>
      </c>
      <c r="I466" s="108">
        <f>IF('Merytoryczna-TU WPIS DANE'!Q511="tak",'Merytoryczna-TU WPIS DANE'!AJ511,'Merytoryczna-TU WPIS DANE'!R511)</f>
        <v>0</v>
      </c>
      <c r="J466" s="211">
        <f>IF(Strategiczna!L509="tak",Strategiczna!W509,Strategiczna!M509)</f>
        <v>0</v>
      </c>
      <c r="K466" s="109">
        <f t="shared" si="22"/>
        <v>0</v>
      </c>
      <c r="L466" s="109">
        <f>'Merytoryczna-TU WPIS DANE'!O511+Strategiczna!J509</f>
        <v>95</v>
      </c>
      <c r="M466" s="101">
        <f t="shared" si="23"/>
        <v>0</v>
      </c>
    </row>
    <row r="467" spans="1:13">
      <c r="A467" s="106">
        <f>'Merytoryczna-TU WPIS DANE'!A512</f>
        <v>0</v>
      </c>
      <c r="B467" s="120">
        <f>'Merytoryczna-TU WPIS DANE'!B512</f>
        <v>0</v>
      </c>
      <c r="C467" s="120">
        <f>'Merytoryczna-TU WPIS DANE'!C512</f>
        <v>0</v>
      </c>
      <c r="D467" s="120">
        <f>'Merytoryczna-TU WPIS DANE'!D512</f>
        <v>0</v>
      </c>
      <c r="E467" s="120">
        <f>'Merytoryczna-TU WPIS DANE'!E512</f>
        <v>0</v>
      </c>
      <c r="F467" s="106">
        <f>'Merytoryczna-TU WPIS DANE'!F512</f>
        <v>0</v>
      </c>
      <c r="G467" s="107">
        <f>'Merytoryczna-TU WPIS DANE'!H512</f>
        <v>0</v>
      </c>
      <c r="H467" s="107">
        <f>'Merytoryczna-TU WPIS DANE'!I512</f>
        <v>0</v>
      </c>
      <c r="I467" s="108">
        <f>IF('Merytoryczna-TU WPIS DANE'!Q512="tak",'Merytoryczna-TU WPIS DANE'!AJ512,'Merytoryczna-TU WPIS DANE'!R512)</f>
        <v>0</v>
      </c>
      <c r="J467" s="211">
        <f>IF(Strategiczna!L510="tak",Strategiczna!W510,Strategiczna!M510)</f>
        <v>0</v>
      </c>
      <c r="K467" s="109">
        <f t="shared" si="22"/>
        <v>0</v>
      </c>
      <c r="L467" s="109">
        <f>'Merytoryczna-TU WPIS DANE'!O512+Strategiczna!J510</f>
        <v>95</v>
      </c>
      <c r="M467" s="101">
        <f t="shared" si="23"/>
        <v>0</v>
      </c>
    </row>
    <row r="468" spans="1:13">
      <c r="A468" s="106">
        <f>'Merytoryczna-TU WPIS DANE'!A513</f>
        <v>0</v>
      </c>
      <c r="B468" s="120">
        <f>'Merytoryczna-TU WPIS DANE'!B513</f>
        <v>0</v>
      </c>
      <c r="C468" s="120">
        <f>'Merytoryczna-TU WPIS DANE'!C513</f>
        <v>0</v>
      </c>
      <c r="D468" s="120">
        <f>'Merytoryczna-TU WPIS DANE'!D513</f>
        <v>0</v>
      </c>
      <c r="E468" s="120">
        <f>'Merytoryczna-TU WPIS DANE'!E513</f>
        <v>0</v>
      </c>
      <c r="F468" s="106">
        <f>'Merytoryczna-TU WPIS DANE'!F513</f>
        <v>0</v>
      </c>
      <c r="G468" s="107">
        <f>'Merytoryczna-TU WPIS DANE'!H513</f>
        <v>0</v>
      </c>
      <c r="H468" s="107">
        <f>'Merytoryczna-TU WPIS DANE'!I513</f>
        <v>0</v>
      </c>
      <c r="I468" s="108">
        <f>IF('Merytoryczna-TU WPIS DANE'!Q513="tak",'Merytoryczna-TU WPIS DANE'!AJ513,'Merytoryczna-TU WPIS DANE'!R513)</f>
        <v>0</v>
      </c>
      <c r="J468" s="211">
        <f>IF(Strategiczna!L511="tak",Strategiczna!W511,Strategiczna!M511)</f>
        <v>0</v>
      </c>
      <c r="K468" s="109">
        <f t="shared" si="22"/>
        <v>0</v>
      </c>
      <c r="L468" s="109">
        <f>'Merytoryczna-TU WPIS DANE'!O513+Strategiczna!J511</f>
        <v>95</v>
      </c>
      <c r="M468" s="101">
        <f t="shared" si="23"/>
        <v>0</v>
      </c>
    </row>
    <row r="469" spans="1:13">
      <c r="A469" s="106">
        <f>'Merytoryczna-TU WPIS DANE'!A514</f>
        <v>0</v>
      </c>
      <c r="B469" s="120">
        <f>'Merytoryczna-TU WPIS DANE'!B514</f>
        <v>0</v>
      </c>
      <c r="C469" s="120">
        <f>'Merytoryczna-TU WPIS DANE'!C514</f>
        <v>0</v>
      </c>
      <c r="D469" s="120">
        <f>'Merytoryczna-TU WPIS DANE'!D514</f>
        <v>0</v>
      </c>
      <c r="E469" s="120">
        <f>'Merytoryczna-TU WPIS DANE'!E514</f>
        <v>0</v>
      </c>
      <c r="F469" s="106">
        <f>'Merytoryczna-TU WPIS DANE'!F514</f>
        <v>0</v>
      </c>
      <c r="G469" s="107">
        <f>'Merytoryczna-TU WPIS DANE'!H514</f>
        <v>0</v>
      </c>
      <c r="H469" s="107">
        <f>'Merytoryczna-TU WPIS DANE'!I514</f>
        <v>0</v>
      </c>
      <c r="I469" s="108">
        <f>IF('Merytoryczna-TU WPIS DANE'!Q514="tak",'Merytoryczna-TU WPIS DANE'!AJ514,'Merytoryczna-TU WPIS DANE'!R514)</f>
        <v>0</v>
      </c>
      <c r="J469" s="211">
        <f>IF(Strategiczna!L512="tak",Strategiczna!W512,Strategiczna!M512)</f>
        <v>0</v>
      </c>
      <c r="K469" s="109">
        <f t="shared" si="22"/>
        <v>0</v>
      </c>
      <c r="L469" s="109">
        <f>'Merytoryczna-TU WPIS DANE'!O514+Strategiczna!J512</f>
        <v>95</v>
      </c>
      <c r="M469" s="101">
        <f t="shared" si="23"/>
        <v>0</v>
      </c>
    </row>
    <row r="470" spans="1:13">
      <c r="A470" s="106">
        <f>'Merytoryczna-TU WPIS DANE'!A515</f>
        <v>0</v>
      </c>
      <c r="B470" s="120">
        <f>'Merytoryczna-TU WPIS DANE'!B515</f>
        <v>0</v>
      </c>
      <c r="C470" s="120">
        <f>'Merytoryczna-TU WPIS DANE'!C515</f>
        <v>0</v>
      </c>
      <c r="D470" s="120">
        <f>'Merytoryczna-TU WPIS DANE'!D515</f>
        <v>0</v>
      </c>
      <c r="E470" s="120">
        <f>'Merytoryczna-TU WPIS DANE'!E515</f>
        <v>0</v>
      </c>
      <c r="F470" s="106">
        <f>'Merytoryczna-TU WPIS DANE'!F515</f>
        <v>0</v>
      </c>
      <c r="G470" s="107">
        <f>'Merytoryczna-TU WPIS DANE'!H515</f>
        <v>0</v>
      </c>
      <c r="H470" s="107">
        <f>'Merytoryczna-TU WPIS DANE'!I515</f>
        <v>0</v>
      </c>
      <c r="I470" s="108">
        <f>IF('Merytoryczna-TU WPIS DANE'!Q515="tak",'Merytoryczna-TU WPIS DANE'!AJ515,'Merytoryczna-TU WPIS DANE'!R515)</f>
        <v>0</v>
      </c>
      <c r="J470" s="211">
        <f>IF(Strategiczna!L513="tak",Strategiczna!W513,Strategiczna!M513)</f>
        <v>0</v>
      </c>
      <c r="K470" s="109">
        <f t="shared" si="22"/>
        <v>0</v>
      </c>
      <c r="L470" s="109">
        <f>'Merytoryczna-TU WPIS DANE'!O515+Strategiczna!J513</f>
        <v>95</v>
      </c>
      <c r="M470" s="101">
        <f t="shared" si="23"/>
        <v>0</v>
      </c>
    </row>
    <row r="471" spans="1:13">
      <c r="A471" s="106">
        <f>'Merytoryczna-TU WPIS DANE'!A516</f>
        <v>0</v>
      </c>
      <c r="B471" s="120">
        <f>'Merytoryczna-TU WPIS DANE'!B516</f>
        <v>0</v>
      </c>
      <c r="C471" s="120">
        <f>'Merytoryczna-TU WPIS DANE'!C516</f>
        <v>0</v>
      </c>
      <c r="D471" s="120">
        <f>'Merytoryczna-TU WPIS DANE'!D516</f>
        <v>0</v>
      </c>
      <c r="E471" s="120">
        <f>'Merytoryczna-TU WPIS DANE'!E516</f>
        <v>0</v>
      </c>
      <c r="F471" s="106">
        <f>'Merytoryczna-TU WPIS DANE'!F516</f>
        <v>0</v>
      </c>
      <c r="G471" s="107">
        <f>'Merytoryczna-TU WPIS DANE'!H516</f>
        <v>0</v>
      </c>
      <c r="H471" s="107">
        <f>'Merytoryczna-TU WPIS DANE'!I516</f>
        <v>0</v>
      </c>
      <c r="I471" s="108">
        <f>IF('Merytoryczna-TU WPIS DANE'!Q516="tak",'Merytoryczna-TU WPIS DANE'!AJ516,'Merytoryczna-TU WPIS DANE'!R516)</f>
        <v>0</v>
      </c>
      <c r="J471" s="211">
        <f>IF(Strategiczna!L514="tak",Strategiczna!W514,Strategiczna!M514)</f>
        <v>0</v>
      </c>
      <c r="K471" s="109">
        <f t="shared" si="22"/>
        <v>0</v>
      </c>
      <c r="L471" s="109">
        <f>'Merytoryczna-TU WPIS DANE'!O516+Strategiczna!J514</f>
        <v>95</v>
      </c>
      <c r="M471" s="101">
        <f t="shared" si="23"/>
        <v>0</v>
      </c>
    </row>
    <row r="472" spans="1:13">
      <c r="A472" s="106">
        <f>'Merytoryczna-TU WPIS DANE'!A517</f>
        <v>0</v>
      </c>
      <c r="B472" s="120">
        <f>'Merytoryczna-TU WPIS DANE'!B517</f>
        <v>0</v>
      </c>
      <c r="C472" s="120">
        <f>'Merytoryczna-TU WPIS DANE'!C517</f>
        <v>0</v>
      </c>
      <c r="D472" s="120">
        <f>'Merytoryczna-TU WPIS DANE'!D517</f>
        <v>0</v>
      </c>
      <c r="E472" s="120">
        <f>'Merytoryczna-TU WPIS DANE'!E517</f>
        <v>0</v>
      </c>
      <c r="F472" s="106">
        <f>'Merytoryczna-TU WPIS DANE'!F517</f>
        <v>0</v>
      </c>
      <c r="G472" s="107">
        <f>'Merytoryczna-TU WPIS DANE'!H517</f>
        <v>0</v>
      </c>
      <c r="H472" s="107">
        <f>'Merytoryczna-TU WPIS DANE'!I517</f>
        <v>0</v>
      </c>
      <c r="I472" s="108">
        <f>IF('Merytoryczna-TU WPIS DANE'!Q517="tak",'Merytoryczna-TU WPIS DANE'!AJ517,'Merytoryczna-TU WPIS DANE'!R517)</f>
        <v>0</v>
      </c>
      <c r="J472" s="211">
        <f>IF(Strategiczna!L515="tak",Strategiczna!W515,Strategiczna!M515)</f>
        <v>0</v>
      </c>
      <c r="K472" s="109">
        <f t="shared" si="22"/>
        <v>0</v>
      </c>
      <c r="L472" s="109">
        <f>'Merytoryczna-TU WPIS DANE'!O517+Strategiczna!J515</f>
        <v>95</v>
      </c>
      <c r="M472" s="101">
        <f t="shared" si="23"/>
        <v>0</v>
      </c>
    </row>
    <row r="473" spans="1:13">
      <c r="A473" s="106">
        <f>'Merytoryczna-TU WPIS DANE'!A518</f>
        <v>0</v>
      </c>
      <c r="B473" s="120">
        <f>'Merytoryczna-TU WPIS DANE'!B518</f>
        <v>0</v>
      </c>
      <c r="C473" s="120">
        <f>'Merytoryczna-TU WPIS DANE'!C518</f>
        <v>0</v>
      </c>
      <c r="D473" s="120">
        <f>'Merytoryczna-TU WPIS DANE'!D518</f>
        <v>0</v>
      </c>
      <c r="E473" s="120">
        <f>'Merytoryczna-TU WPIS DANE'!E518</f>
        <v>0</v>
      </c>
      <c r="F473" s="106">
        <f>'Merytoryczna-TU WPIS DANE'!F518</f>
        <v>0</v>
      </c>
      <c r="G473" s="107">
        <f>'Merytoryczna-TU WPIS DANE'!H518</f>
        <v>0</v>
      </c>
      <c r="H473" s="107">
        <f>'Merytoryczna-TU WPIS DANE'!I518</f>
        <v>0</v>
      </c>
      <c r="I473" s="108">
        <f>IF('Merytoryczna-TU WPIS DANE'!Q518="tak",'Merytoryczna-TU WPIS DANE'!AJ518,'Merytoryczna-TU WPIS DANE'!R518)</f>
        <v>0</v>
      </c>
      <c r="J473" s="211">
        <f>IF(Strategiczna!L516="tak",Strategiczna!W516,Strategiczna!M516)</f>
        <v>0</v>
      </c>
      <c r="K473" s="109">
        <f t="shared" si="22"/>
        <v>0</v>
      </c>
      <c r="L473" s="109">
        <f>'Merytoryczna-TU WPIS DANE'!O518+Strategiczna!J516</f>
        <v>95</v>
      </c>
      <c r="M473" s="101">
        <f t="shared" si="23"/>
        <v>0</v>
      </c>
    </row>
    <row r="474" spans="1:13">
      <c r="A474" s="106">
        <f>'Merytoryczna-TU WPIS DANE'!A519</f>
        <v>0</v>
      </c>
      <c r="B474" s="120">
        <f>'Merytoryczna-TU WPIS DANE'!B519</f>
        <v>0</v>
      </c>
      <c r="C474" s="120">
        <f>'Merytoryczna-TU WPIS DANE'!C519</f>
        <v>0</v>
      </c>
      <c r="D474" s="120">
        <f>'Merytoryczna-TU WPIS DANE'!D519</f>
        <v>0</v>
      </c>
      <c r="E474" s="120">
        <f>'Merytoryczna-TU WPIS DANE'!E519</f>
        <v>0</v>
      </c>
      <c r="F474" s="106">
        <f>'Merytoryczna-TU WPIS DANE'!F519</f>
        <v>0</v>
      </c>
      <c r="G474" s="107">
        <f>'Merytoryczna-TU WPIS DANE'!H519</f>
        <v>0</v>
      </c>
      <c r="H474" s="107">
        <f>'Merytoryczna-TU WPIS DANE'!I519</f>
        <v>0</v>
      </c>
      <c r="I474" s="108">
        <f>IF('Merytoryczna-TU WPIS DANE'!Q519="tak",'Merytoryczna-TU WPIS DANE'!AJ519,'Merytoryczna-TU WPIS DANE'!R519)</f>
        <v>0</v>
      </c>
      <c r="J474" s="211">
        <f>IF(Strategiczna!L517="tak",Strategiczna!W517,Strategiczna!M517)</f>
        <v>0</v>
      </c>
      <c r="K474" s="109">
        <f t="shared" si="22"/>
        <v>0</v>
      </c>
      <c r="L474" s="109">
        <f>'Merytoryczna-TU WPIS DANE'!O519+Strategiczna!J517</f>
        <v>95</v>
      </c>
      <c r="M474" s="101">
        <f t="shared" si="23"/>
        <v>0</v>
      </c>
    </row>
    <row r="475" spans="1:13">
      <c r="A475" s="106">
        <f>'Merytoryczna-TU WPIS DANE'!A520</f>
        <v>0</v>
      </c>
      <c r="B475" s="120">
        <f>'Merytoryczna-TU WPIS DANE'!B520</f>
        <v>0</v>
      </c>
      <c r="C475" s="120">
        <f>'Merytoryczna-TU WPIS DANE'!C520</f>
        <v>0</v>
      </c>
      <c r="D475" s="120">
        <f>'Merytoryczna-TU WPIS DANE'!D520</f>
        <v>0</v>
      </c>
      <c r="E475" s="120">
        <f>'Merytoryczna-TU WPIS DANE'!E520</f>
        <v>0</v>
      </c>
      <c r="F475" s="106">
        <f>'Merytoryczna-TU WPIS DANE'!F520</f>
        <v>0</v>
      </c>
      <c r="G475" s="107">
        <f>'Merytoryczna-TU WPIS DANE'!H520</f>
        <v>0</v>
      </c>
      <c r="H475" s="107">
        <f>'Merytoryczna-TU WPIS DANE'!I520</f>
        <v>0</v>
      </c>
      <c r="I475" s="108">
        <f>IF('Merytoryczna-TU WPIS DANE'!Q520="tak",'Merytoryczna-TU WPIS DANE'!AJ520,'Merytoryczna-TU WPIS DANE'!R520)</f>
        <v>0</v>
      </c>
      <c r="J475" s="211">
        <f>IF(Strategiczna!L518="tak",Strategiczna!W518,Strategiczna!M518)</f>
        <v>0</v>
      </c>
      <c r="K475" s="109">
        <f t="shared" si="22"/>
        <v>0</v>
      </c>
      <c r="L475" s="109">
        <f>'Merytoryczna-TU WPIS DANE'!O520+Strategiczna!J518</f>
        <v>95</v>
      </c>
      <c r="M475" s="101">
        <f t="shared" si="23"/>
        <v>0</v>
      </c>
    </row>
    <row r="476" spans="1:13">
      <c r="A476" s="106">
        <f>'Merytoryczna-TU WPIS DANE'!A521</f>
        <v>0</v>
      </c>
      <c r="B476" s="120">
        <f>'Merytoryczna-TU WPIS DANE'!B521</f>
        <v>0</v>
      </c>
      <c r="C476" s="120">
        <f>'Merytoryczna-TU WPIS DANE'!C521</f>
        <v>0</v>
      </c>
      <c r="D476" s="120">
        <f>'Merytoryczna-TU WPIS DANE'!D521</f>
        <v>0</v>
      </c>
      <c r="E476" s="120">
        <f>'Merytoryczna-TU WPIS DANE'!E521</f>
        <v>0</v>
      </c>
      <c r="F476" s="106">
        <f>'Merytoryczna-TU WPIS DANE'!F521</f>
        <v>0</v>
      </c>
      <c r="G476" s="107">
        <f>'Merytoryczna-TU WPIS DANE'!H521</f>
        <v>0</v>
      </c>
      <c r="H476" s="107">
        <f>'Merytoryczna-TU WPIS DANE'!I521</f>
        <v>0</v>
      </c>
      <c r="I476" s="108">
        <f>IF('Merytoryczna-TU WPIS DANE'!Q521="tak",'Merytoryczna-TU WPIS DANE'!AJ521,'Merytoryczna-TU WPIS DANE'!R521)</f>
        <v>0</v>
      </c>
      <c r="J476" s="211">
        <f>IF(Strategiczna!L519="tak",Strategiczna!W519,Strategiczna!M519)</f>
        <v>0</v>
      </c>
      <c r="K476" s="109">
        <f t="shared" si="22"/>
        <v>0</v>
      </c>
      <c r="L476" s="109">
        <f>'Merytoryczna-TU WPIS DANE'!O521+Strategiczna!J519</f>
        <v>95</v>
      </c>
      <c r="M476" s="101">
        <f t="shared" si="23"/>
        <v>0</v>
      </c>
    </row>
    <row r="477" spans="1:13">
      <c r="A477" s="106">
        <f>'Merytoryczna-TU WPIS DANE'!A522</f>
        <v>0</v>
      </c>
      <c r="B477" s="120">
        <f>'Merytoryczna-TU WPIS DANE'!B522</f>
        <v>0</v>
      </c>
      <c r="C477" s="120">
        <f>'Merytoryczna-TU WPIS DANE'!C522</f>
        <v>0</v>
      </c>
      <c r="D477" s="120">
        <f>'Merytoryczna-TU WPIS DANE'!D522</f>
        <v>0</v>
      </c>
      <c r="E477" s="120">
        <f>'Merytoryczna-TU WPIS DANE'!E522</f>
        <v>0</v>
      </c>
      <c r="F477" s="106">
        <f>'Merytoryczna-TU WPIS DANE'!F522</f>
        <v>0</v>
      </c>
      <c r="G477" s="107">
        <f>'Merytoryczna-TU WPIS DANE'!H522</f>
        <v>0</v>
      </c>
      <c r="H477" s="107">
        <f>'Merytoryczna-TU WPIS DANE'!I522</f>
        <v>0</v>
      </c>
      <c r="I477" s="108">
        <f>IF('Merytoryczna-TU WPIS DANE'!Q522="tak",'Merytoryczna-TU WPIS DANE'!AJ522,'Merytoryczna-TU WPIS DANE'!R522)</f>
        <v>0</v>
      </c>
      <c r="J477" s="211">
        <f>IF(Strategiczna!L520="tak",Strategiczna!W520,Strategiczna!M520)</f>
        <v>0</v>
      </c>
      <c r="K477" s="109">
        <f t="shared" si="22"/>
        <v>0</v>
      </c>
      <c r="L477" s="109">
        <f>'Merytoryczna-TU WPIS DANE'!O522+Strategiczna!J520</f>
        <v>95</v>
      </c>
      <c r="M477" s="101">
        <f t="shared" si="23"/>
        <v>0</v>
      </c>
    </row>
    <row r="478" spans="1:13">
      <c r="A478" s="106">
        <f>'Merytoryczna-TU WPIS DANE'!A523</f>
        <v>0</v>
      </c>
      <c r="B478" s="120">
        <f>'Merytoryczna-TU WPIS DANE'!B523</f>
        <v>0</v>
      </c>
      <c r="C478" s="120">
        <f>'Merytoryczna-TU WPIS DANE'!C523</f>
        <v>0</v>
      </c>
      <c r="D478" s="120">
        <f>'Merytoryczna-TU WPIS DANE'!D523</f>
        <v>0</v>
      </c>
      <c r="E478" s="120">
        <f>'Merytoryczna-TU WPIS DANE'!E523</f>
        <v>0</v>
      </c>
      <c r="F478" s="106">
        <f>'Merytoryczna-TU WPIS DANE'!F523</f>
        <v>0</v>
      </c>
      <c r="G478" s="107">
        <f>'Merytoryczna-TU WPIS DANE'!H523</f>
        <v>0</v>
      </c>
      <c r="H478" s="107">
        <f>'Merytoryczna-TU WPIS DANE'!I523</f>
        <v>0</v>
      </c>
      <c r="I478" s="108">
        <f>IF('Merytoryczna-TU WPIS DANE'!Q523="tak",'Merytoryczna-TU WPIS DANE'!AJ523,'Merytoryczna-TU WPIS DANE'!R523)</f>
        <v>0</v>
      </c>
      <c r="J478" s="211">
        <f>IF(Strategiczna!L521="tak",Strategiczna!W521,Strategiczna!M521)</f>
        <v>0</v>
      </c>
      <c r="K478" s="109">
        <f t="shared" si="22"/>
        <v>0</v>
      </c>
      <c r="L478" s="109">
        <f>'Merytoryczna-TU WPIS DANE'!O523+Strategiczna!J521</f>
        <v>95</v>
      </c>
      <c r="M478" s="101">
        <f t="shared" si="23"/>
        <v>0</v>
      </c>
    </row>
    <row r="479" spans="1:13">
      <c r="A479" s="106">
        <f>'Merytoryczna-TU WPIS DANE'!A524</f>
        <v>0</v>
      </c>
      <c r="B479" s="120">
        <f>'Merytoryczna-TU WPIS DANE'!B524</f>
        <v>0</v>
      </c>
      <c r="C479" s="120">
        <f>'Merytoryczna-TU WPIS DANE'!C524</f>
        <v>0</v>
      </c>
      <c r="D479" s="120">
        <f>'Merytoryczna-TU WPIS DANE'!D524</f>
        <v>0</v>
      </c>
      <c r="E479" s="120">
        <f>'Merytoryczna-TU WPIS DANE'!E524</f>
        <v>0</v>
      </c>
      <c r="F479" s="106">
        <f>'Merytoryczna-TU WPIS DANE'!F524</f>
        <v>0</v>
      </c>
      <c r="G479" s="107">
        <f>'Merytoryczna-TU WPIS DANE'!H524</f>
        <v>0</v>
      </c>
      <c r="H479" s="107">
        <f>'Merytoryczna-TU WPIS DANE'!I524</f>
        <v>0</v>
      </c>
      <c r="I479" s="108">
        <f>IF('Merytoryczna-TU WPIS DANE'!Q524="tak",'Merytoryczna-TU WPIS DANE'!AJ524,'Merytoryczna-TU WPIS DANE'!R524)</f>
        <v>0</v>
      </c>
      <c r="J479" s="211">
        <f>IF(Strategiczna!L522="tak",Strategiczna!W522,Strategiczna!M522)</f>
        <v>0</v>
      </c>
      <c r="K479" s="109">
        <f t="shared" si="22"/>
        <v>0</v>
      </c>
      <c r="L479" s="109">
        <f>'Merytoryczna-TU WPIS DANE'!O524+Strategiczna!J522</f>
        <v>95</v>
      </c>
      <c r="M479" s="101">
        <f t="shared" si="23"/>
        <v>0</v>
      </c>
    </row>
    <row r="480" spans="1:13">
      <c r="A480" s="106">
        <f>'Merytoryczna-TU WPIS DANE'!A525</f>
        <v>0</v>
      </c>
      <c r="B480" s="120">
        <f>'Merytoryczna-TU WPIS DANE'!B525</f>
        <v>0</v>
      </c>
      <c r="C480" s="120">
        <f>'Merytoryczna-TU WPIS DANE'!C525</f>
        <v>0</v>
      </c>
      <c r="D480" s="120">
        <f>'Merytoryczna-TU WPIS DANE'!D525</f>
        <v>0</v>
      </c>
      <c r="E480" s="120">
        <f>'Merytoryczna-TU WPIS DANE'!E525</f>
        <v>0</v>
      </c>
      <c r="F480" s="106">
        <f>'Merytoryczna-TU WPIS DANE'!F525</f>
        <v>0</v>
      </c>
      <c r="G480" s="107">
        <f>'Merytoryczna-TU WPIS DANE'!H525</f>
        <v>0</v>
      </c>
      <c r="H480" s="107">
        <f>'Merytoryczna-TU WPIS DANE'!I525</f>
        <v>0</v>
      </c>
      <c r="I480" s="108">
        <f>IF('Merytoryczna-TU WPIS DANE'!Q525="tak",'Merytoryczna-TU WPIS DANE'!AJ525,'Merytoryczna-TU WPIS DANE'!R525)</f>
        <v>0</v>
      </c>
      <c r="J480" s="211">
        <f>IF(Strategiczna!L523="tak",Strategiczna!W523,Strategiczna!M523)</f>
        <v>0</v>
      </c>
      <c r="K480" s="109">
        <f t="shared" si="22"/>
        <v>0</v>
      </c>
      <c r="L480" s="109">
        <f>'Merytoryczna-TU WPIS DANE'!O525+Strategiczna!J523</f>
        <v>95</v>
      </c>
      <c r="M480" s="101">
        <f t="shared" si="23"/>
        <v>0</v>
      </c>
    </row>
    <row r="481" spans="1:13">
      <c r="A481" s="106">
        <f>'Merytoryczna-TU WPIS DANE'!A526</f>
        <v>0</v>
      </c>
      <c r="B481" s="120">
        <f>'Merytoryczna-TU WPIS DANE'!B526</f>
        <v>0</v>
      </c>
      <c r="C481" s="120">
        <f>'Merytoryczna-TU WPIS DANE'!C526</f>
        <v>0</v>
      </c>
      <c r="D481" s="120">
        <f>'Merytoryczna-TU WPIS DANE'!D526</f>
        <v>0</v>
      </c>
      <c r="E481" s="120">
        <f>'Merytoryczna-TU WPIS DANE'!E526</f>
        <v>0</v>
      </c>
      <c r="F481" s="106">
        <f>'Merytoryczna-TU WPIS DANE'!F526</f>
        <v>0</v>
      </c>
      <c r="G481" s="107">
        <f>'Merytoryczna-TU WPIS DANE'!H526</f>
        <v>0</v>
      </c>
      <c r="H481" s="107">
        <f>'Merytoryczna-TU WPIS DANE'!I526</f>
        <v>0</v>
      </c>
      <c r="I481" s="108">
        <f>IF('Merytoryczna-TU WPIS DANE'!Q526="tak",'Merytoryczna-TU WPIS DANE'!AJ526,'Merytoryczna-TU WPIS DANE'!R526)</f>
        <v>0</v>
      </c>
      <c r="J481" s="211">
        <f>IF(Strategiczna!L524="tak",Strategiczna!W524,Strategiczna!M524)</f>
        <v>0</v>
      </c>
      <c r="K481" s="109">
        <f t="shared" si="22"/>
        <v>0</v>
      </c>
      <c r="L481" s="109">
        <f>'Merytoryczna-TU WPIS DANE'!O526+Strategiczna!J524</f>
        <v>95</v>
      </c>
      <c r="M481" s="101">
        <f t="shared" si="23"/>
        <v>0</v>
      </c>
    </row>
    <row r="482" spans="1:13">
      <c r="A482" s="106">
        <f>'Merytoryczna-TU WPIS DANE'!A527</f>
        <v>0</v>
      </c>
      <c r="B482" s="120">
        <f>'Merytoryczna-TU WPIS DANE'!B527</f>
        <v>0</v>
      </c>
      <c r="C482" s="120">
        <f>'Merytoryczna-TU WPIS DANE'!C527</f>
        <v>0</v>
      </c>
      <c r="D482" s="120">
        <f>'Merytoryczna-TU WPIS DANE'!D527</f>
        <v>0</v>
      </c>
      <c r="E482" s="120">
        <f>'Merytoryczna-TU WPIS DANE'!E527</f>
        <v>0</v>
      </c>
      <c r="F482" s="106">
        <f>'Merytoryczna-TU WPIS DANE'!F527</f>
        <v>0</v>
      </c>
      <c r="G482" s="107">
        <f>'Merytoryczna-TU WPIS DANE'!H527</f>
        <v>0</v>
      </c>
      <c r="H482" s="107">
        <f>'Merytoryczna-TU WPIS DANE'!I527</f>
        <v>0</v>
      </c>
      <c r="I482" s="108">
        <f>IF('Merytoryczna-TU WPIS DANE'!Q527="tak",'Merytoryczna-TU WPIS DANE'!AJ527,'Merytoryczna-TU WPIS DANE'!R527)</f>
        <v>0</v>
      </c>
      <c r="J482" s="211">
        <f>IF(Strategiczna!L525="tak",Strategiczna!W525,Strategiczna!M525)</f>
        <v>0</v>
      </c>
      <c r="K482" s="109">
        <f t="shared" si="22"/>
        <v>0</v>
      </c>
      <c r="L482" s="109">
        <f>'Merytoryczna-TU WPIS DANE'!O527+Strategiczna!J525</f>
        <v>95</v>
      </c>
      <c r="M482" s="101">
        <f t="shared" si="23"/>
        <v>0</v>
      </c>
    </row>
    <row r="483" spans="1:13">
      <c r="A483" s="106">
        <f>'Merytoryczna-TU WPIS DANE'!A528</f>
        <v>0</v>
      </c>
      <c r="B483" s="120">
        <f>'Merytoryczna-TU WPIS DANE'!B528</f>
        <v>0</v>
      </c>
      <c r="C483" s="120">
        <f>'Merytoryczna-TU WPIS DANE'!C528</f>
        <v>0</v>
      </c>
      <c r="D483" s="120">
        <f>'Merytoryczna-TU WPIS DANE'!D528</f>
        <v>0</v>
      </c>
      <c r="E483" s="120">
        <f>'Merytoryczna-TU WPIS DANE'!E528</f>
        <v>0</v>
      </c>
      <c r="F483" s="106">
        <f>'Merytoryczna-TU WPIS DANE'!F528</f>
        <v>0</v>
      </c>
      <c r="G483" s="107">
        <f>'Merytoryczna-TU WPIS DANE'!H528</f>
        <v>0</v>
      </c>
      <c r="H483" s="107">
        <f>'Merytoryczna-TU WPIS DANE'!I528</f>
        <v>0</v>
      </c>
      <c r="I483" s="108">
        <f>IF('Merytoryczna-TU WPIS DANE'!Q528="tak",'Merytoryczna-TU WPIS DANE'!AJ528,'Merytoryczna-TU WPIS DANE'!R528)</f>
        <v>0</v>
      </c>
      <c r="J483" s="211">
        <f>IF(Strategiczna!L526="tak",Strategiczna!W526,Strategiczna!M526)</f>
        <v>0</v>
      </c>
      <c r="K483" s="109">
        <f t="shared" si="22"/>
        <v>0</v>
      </c>
      <c r="L483" s="109">
        <f>'Merytoryczna-TU WPIS DANE'!O528+Strategiczna!J526</f>
        <v>95</v>
      </c>
      <c r="M483" s="101">
        <f t="shared" si="23"/>
        <v>0</v>
      </c>
    </row>
    <row r="484" spans="1:13">
      <c r="A484" s="106">
        <f>'Merytoryczna-TU WPIS DANE'!A529</f>
        <v>0</v>
      </c>
      <c r="B484" s="120">
        <f>'Merytoryczna-TU WPIS DANE'!B529</f>
        <v>0</v>
      </c>
      <c r="C484" s="120">
        <f>'Merytoryczna-TU WPIS DANE'!C529</f>
        <v>0</v>
      </c>
      <c r="D484" s="120">
        <f>'Merytoryczna-TU WPIS DANE'!D529</f>
        <v>0</v>
      </c>
      <c r="E484" s="120">
        <f>'Merytoryczna-TU WPIS DANE'!E529</f>
        <v>0</v>
      </c>
      <c r="F484" s="106">
        <f>'Merytoryczna-TU WPIS DANE'!F529</f>
        <v>0</v>
      </c>
      <c r="G484" s="107">
        <f>'Merytoryczna-TU WPIS DANE'!H529</f>
        <v>0</v>
      </c>
      <c r="H484" s="107">
        <f>'Merytoryczna-TU WPIS DANE'!I529</f>
        <v>0</v>
      </c>
      <c r="I484" s="108">
        <f>IF('Merytoryczna-TU WPIS DANE'!Q529="tak",'Merytoryczna-TU WPIS DANE'!AJ529,'Merytoryczna-TU WPIS DANE'!R529)</f>
        <v>0</v>
      </c>
      <c r="J484" s="211">
        <f>IF(Strategiczna!L527="tak",Strategiczna!W527,Strategiczna!M527)</f>
        <v>0</v>
      </c>
      <c r="K484" s="109">
        <f t="shared" si="22"/>
        <v>0</v>
      </c>
      <c r="L484" s="109">
        <f>'Merytoryczna-TU WPIS DANE'!O529+Strategiczna!J527</f>
        <v>95</v>
      </c>
      <c r="M484" s="101">
        <f t="shared" si="23"/>
        <v>0</v>
      </c>
    </row>
    <row r="485" spans="1:13">
      <c r="A485" s="106">
        <f>'Merytoryczna-TU WPIS DANE'!A530</f>
        <v>0</v>
      </c>
      <c r="B485" s="120">
        <f>'Merytoryczna-TU WPIS DANE'!B530</f>
        <v>0</v>
      </c>
      <c r="C485" s="120">
        <f>'Merytoryczna-TU WPIS DANE'!C530</f>
        <v>0</v>
      </c>
      <c r="D485" s="120">
        <f>'Merytoryczna-TU WPIS DANE'!D530</f>
        <v>0</v>
      </c>
      <c r="E485" s="120">
        <f>'Merytoryczna-TU WPIS DANE'!E530</f>
        <v>0</v>
      </c>
      <c r="F485" s="106">
        <f>'Merytoryczna-TU WPIS DANE'!F530</f>
        <v>0</v>
      </c>
      <c r="G485" s="107">
        <f>'Merytoryczna-TU WPIS DANE'!H530</f>
        <v>0</v>
      </c>
      <c r="H485" s="107">
        <f>'Merytoryczna-TU WPIS DANE'!I530</f>
        <v>0</v>
      </c>
      <c r="I485" s="108">
        <f>IF('Merytoryczna-TU WPIS DANE'!Q530="tak",'Merytoryczna-TU WPIS DANE'!AJ530,'Merytoryczna-TU WPIS DANE'!R530)</f>
        <v>0</v>
      </c>
      <c r="J485" s="211">
        <f>IF(Strategiczna!L528="tak",Strategiczna!W528,Strategiczna!M528)</f>
        <v>0</v>
      </c>
      <c r="K485" s="109">
        <f t="shared" si="22"/>
        <v>0</v>
      </c>
      <c r="L485" s="109">
        <f>'Merytoryczna-TU WPIS DANE'!O530+Strategiczna!J528</f>
        <v>95</v>
      </c>
      <c r="M485" s="101">
        <f t="shared" si="23"/>
        <v>0</v>
      </c>
    </row>
    <row r="486" spans="1:13">
      <c r="A486" s="106">
        <f>'Merytoryczna-TU WPIS DANE'!A531</f>
        <v>0</v>
      </c>
      <c r="B486" s="120">
        <f>'Merytoryczna-TU WPIS DANE'!B531</f>
        <v>0</v>
      </c>
      <c r="C486" s="120">
        <f>'Merytoryczna-TU WPIS DANE'!C531</f>
        <v>0</v>
      </c>
      <c r="D486" s="120">
        <f>'Merytoryczna-TU WPIS DANE'!D531</f>
        <v>0</v>
      </c>
      <c r="E486" s="120">
        <f>'Merytoryczna-TU WPIS DANE'!E531</f>
        <v>0</v>
      </c>
      <c r="F486" s="106">
        <f>'Merytoryczna-TU WPIS DANE'!F531</f>
        <v>0</v>
      </c>
      <c r="G486" s="107">
        <f>'Merytoryczna-TU WPIS DANE'!H531</f>
        <v>0</v>
      </c>
      <c r="H486" s="107">
        <f>'Merytoryczna-TU WPIS DANE'!I531</f>
        <v>0</v>
      </c>
      <c r="I486" s="108">
        <f>IF('Merytoryczna-TU WPIS DANE'!Q531="tak",'Merytoryczna-TU WPIS DANE'!AJ531,'Merytoryczna-TU WPIS DANE'!R531)</f>
        <v>0</v>
      </c>
      <c r="J486" s="211">
        <f>IF(Strategiczna!L529="tak",Strategiczna!W529,Strategiczna!M529)</f>
        <v>0</v>
      </c>
      <c r="K486" s="109">
        <f t="shared" si="22"/>
        <v>0</v>
      </c>
      <c r="L486" s="109">
        <f>'Merytoryczna-TU WPIS DANE'!O531+Strategiczna!J529</f>
        <v>95</v>
      </c>
      <c r="M486" s="101">
        <f t="shared" si="23"/>
        <v>0</v>
      </c>
    </row>
    <row r="487" spans="1:13">
      <c r="A487" s="106">
        <f>'Merytoryczna-TU WPIS DANE'!A532</f>
        <v>0</v>
      </c>
      <c r="B487" s="120">
        <f>'Merytoryczna-TU WPIS DANE'!B532</f>
        <v>0</v>
      </c>
      <c r="C487" s="120">
        <f>'Merytoryczna-TU WPIS DANE'!C532</f>
        <v>0</v>
      </c>
      <c r="D487" s="120">
        <f>'Merytoryczna-TU WPIS DANE'!D532</f>
        <v>0</v>
      </c>
      <c r="E487" s="120">
        <f>'Merytoryczna-TU WPIS DANE'!E532</f>
        <v>0</v>
      </c>
      <c r="F487" s="106">
        <f>'Merytoryczna-TU WPIS DANE'!F532</f>
        <v>0</v>
      </c>
      <c r="G487" s="107">
        <f>'Merytoryczna-TU WPIS DANE'!H532</f>
        <v>0</v>
      </c>
      <c r="H487" s="107">
        <f>'Merytoryczna-TU WPIS DANE'!I532</f>
        <v>0</v>
      </c>
      <c r="I487" s="108">
        <f>IF('Merytoryczna-TU WPIS DANE'!Q532="tak",'Merytoryczna-TU WPIS DANE'!AJ532,'Merytoryczna-TU WPIS DANE'!R532)</f>
        <v>0</v>
      </c>
      <c r="J487" s="211">
        <f>IF(Strategiczna!L530="tak",Strategiczna!W530,Strategiczna!M530)</f>
        <v>0</v>
      </c>
      <c r="K487" s="109">
        <f t="shared" si="22"/>
        <v>0</v>
      </c>
      <c r="L487" s="109">
        <f>'Merytoryczna-TU WPIS DANE'!O532+Strategiczna!J530</f>
        <v>95</v>
      </c>
      <c r="M487" s="101">
        <f t="shared" si="23"/>
        <v>0</v>
      </c>
    </row>
    <row r="488" spans="1:13">
      <c r="A488" s="106">
        <f>'Merytoryczna-TU WPIS DANE'!A533</f>
        <v>0</v>
      </c>
      <c r="B488" s="120">
        <f>'Merytoryczna-TU WPIS DANE'!B533</f>
        <v>0</v>
      </c>
      <c r="C488" s="120">
        <f>'Merytoryczna-TU WPIS DANE'!C533</f>
        <v>0</v>
      </c>
      <c r="D488" s="120">
        <f>'Merytoryczna-TU WPIS DANE'!D533</f>
        <v>0</v>
      </c>
      <c r="E488" s="120">
        <f>'Merytoryczna-TU WPIS DANE'!E533</f>
        <v>0</v>
      </c>
      <c r="F488" s="106">
        <f>'Merytoryczna-TU WPIS DANE'!F533</f>
        <v>0</v>
      </c>
      <c r="G488" s="107">
        <f>'Merytoryczna-TU WPIS DANE'!H533</f>
        <v>0</v>
      </c>
      <c r="H488" s="107">
        <f>'Merytoryczna-TU WPIS DANE'!I533</f>
        <v>0</v>
      </c>
      <c r="I488" s="108">
        <f>IF('Merytoryczna-TU WPIS DANE'!Q533="tak",'Merytoryczna-TU WPIS DANE'!AJ533,'Merytoryczna-TU WPIS DANE'!R533)</f>
        <v>0</v>
      </c>
      <c r="J488" s="211">
        <f>IF(Strategiczna!L531="tak",Strategiczna!W531,Strategiczna!M531)</f>
        <v>0</v>
      </c>
      <c r="K488" s="109">
        <f t="shared" si="22"/>
        <v>0</v>
      </c>
      <c r="L488" s="109">
        <f>'Merytoryczna-TU WPIS DANE'!O533+Strategiczna!J531</f>
        <v>95</v>
      </c>
      <c r="M488" s="101">
        <f t="shared" si="23"/>
        <v>0</v>
      </c>
    </row>
    <row r="489" spans="1:13">
      <c r="A489" s="106">
        <f>'Merytoryczna-TU WPIS DANE'!A534</f>
        <v>0</v>
      </c>
      <c r="B489" s="120">
        <f>'Merytoryczna-TU WPIS DANE'!B534</f>
        <v>0</v>
      </c>
      <c r="C489" s="120">
        <f>'Merytoryczna-TU WPIS DANE'!C534</f>
        <v>0</v>
      </c>
      <c r="D489" s="120">
        <f>'Merytoryczna-TU WPIS DANE'!D534</f>
        <v>0</v>
      </c>
      <c r="E489" s="120">
        <f>'Merytoryczna-TU WPIS DANE'!E534</f>
        <v>0</v>
      </c>
      <c r="F489" s="106">
        <f>'Merytoryczna-TU WPIS DANE'!F534</f>
        <v>0</v>
      </c>
      <c r="G489" s="107">
        <f>'Merytoryczna-TU WPIS DANE'!H534</f>
        <v>0</v>
      </c>
      <c r="H489" s="107">
        <f>'Merytoryczna-TU WPIS DANE'!I534</f>
        <v>0</v>
      </c>
      <c r="I489" s="108">
        <f>IF('Merytoryczna-TU WPIS DANE'!Q534="tak",'Merytoryczna-TU WPIS DANE'!AJ534,'Merytoryczna-TU WPIS DANE'!R534)</f>
        <v>0</v>
      </c>
      <c r="J489" s="211">
        <f>IF(Strategiczna!L532="tak",Strategiczna!W532,Strategiczna!M532)</f>
        <v>0</v>
      </c>
      <c r="K489" s="109">
        <f t="shared" si="22"/>
        <v>0</v>
      </c>
      <c r="L489" s="109">
        <f>'Merytoryczna-TU WPIS DANE'!O534+Strategiczna!J532</f>
        <v>95</v>
      </c>
      <c r="M489" s="101">
        <f t="shared" si="23"/>
        <v>0</v>
      </c>
    </row>
    <row r="490" spans="1:13">
      <c r="A490" s="106">
        <f>'Merytoryczna-TU WPIS DANE'!A535</f>
        <v>0</v>
      </c>
      <c r="B490" s="120">
        <f>'Merytoryczna-TU WPIS DANE'!B535</f>
        <v>0</v>
      </c>
      <c r="C490" s="120">
        <f>'Merytoryczna-TU WPIS DANE'!C535</f>
        <v>0</v>
      </c>
      <c r="D490" s="120">
        <f>'Merytoryczna-TU WPIS DANE'!D535</f>
        <v>0</v>
      </c>
      <c r="E490" s="120">
        <f>'Merytoryczna-TU WPIS DANE'!E535</f>
        <v>0</v>
      </c>
      <c r="F490" s="106">
        <f>'Merytoryczna-TU WPIS DANE'!F535</f>
        <v>0</v>
      </c>
      <c r="G490" s="107">
        <f>'Merytoryczna-TU WPIS DANE'!H535</f>
        <v>0</v>
      </c>
      <c r="H490" s="107">
        <f>'Merytoryczna-TU WPIS DANE'!I535</f>
        <v>0</v>
      </c>
      <c r="I490" s="108">
        <f>IF('Merytoryczna-TU WPIS DANE'!Q535="tak",'Merytoryczna-TU WPIS DANE'!AJ535,'Merytoryczna-TU WPIS DANE'!R535)</f>
        <v>0</v>
      </c>
      <c r="J490" s="211">
        <f>IF(Strategiczna!L533="tak",Strategiczna!W533,Strategiczna!M533)</f>
        <v>0</v>
      </c>
      <c r="K490" s="109">
        <f t="shared" si="22"/>
        <v>0</v>
      </c>
      <c r="L490" s="109">
        <f>'Merytoryczna-TU WPIS DANE'!O535+Strategiczna!J533</f>
        <v>95</v>
      </c>
      <c r="M490" s="101">
        <f t="shared" si="23"/>
        <v>0</v>
      </c>
    </row>
    <row r="491" spans="1:13">
      <c r="A491" s="106">
        <f>'Merytoryczna-TU WPIS DANE'!A536</f>
        <v>0</v>
      </c>
      <c r="B491" s="120">
        <f>'Merytoryczna-TU WPIS DANE'!B536</f>
        <v>0</v>
      </c>
      <c r="C491" s="120">
        <f>'Merytoryczna-TU WPIS DANE'!C536</f>
        <v>0</v>
      </c>
      <c r="D491" s="120">
        <f>'Merytoryczna-TU WPIS DANE'!D536</f>
        <v>0</v>
      </c>
      <c r="E491" s="120">
        <f>'Merytoryczna-TU WPIS DANE'!E536</f>
        <v>0</v>
      </c>
      <c r="F491" s="106">
        <f>'Merytoryczna-TU WPIS DANE'!F536</f>
        <v>0</v>
      </c>
      <c r="G491" s="107">
        <f>'Merytoryczna-TU WPIS DANE'!H536</f>
        <v>0</v>
      </c>
      <c r="H491" s="107">
        <f>'Merytoryczna-TU WPIS DANE'!I536</f>
        <v>0</v>
      </c>
      <c r="I491" s="108">
        <f>IF('Merytoryczna-TU WPIS DANE'!Q536="tak",'Merytoryczna-TU WPIS DANE'!AJ536,'Merytoryczna-TU WPIS DANE'!R536)</f>
        <v>0</v>
      </c>
      <c r="J491" s="211">
        <f>IF(Strategiczna!L534="tak",Strategiczna!W534,Strategiczna!M534)</f>
        <v>0</v>
      </c>
      <c r="K491" s="109">
        <f t="shared" si="22"/>
        <v>0</v>
      </c>
      <c r="L491" s="109">
        <f>'Merytoryczna-TU WPIS DANE'!O536+Strategiczna!J534</f>
        <v>95</v>
      </c>
      <c r="M491" s="101">
        <f t="shared" si="23"/>
        <v>0</v>
      </c>
    </row>
    <row r="492" spans="1:13">
      <c r="A492" s="106">
        <f>'Merytoryczna-TU WPIS DANE'!A537</f>
        <v>0</v>
      </c>
      <c r="B492" s="120">
        <f>'Merytoryczna-TU WPIS DANE'!B537</f>
        <v>0</v>
      </c>
      <c r="C492" s="120">
        <f>'Merytoryczna-TU WPIS DANE'!C537</f>
        <v>0</v>
      </c>
      <c r="D492" s="120">
        <f>'Merytoryczna-TU WPIS DANE'!D537</f>
        <v>0</v>
      </c>
      <c r="E492" s="120">
        <f>'Merytoryczna-TU WPIS DANE'!E537</f>
        <v>0</v>
      </c>
      <c r="F492" s="106">
        <f>'Merytoryczna-TU WPIS DANE'!F537</f>
        <v>0</v>
      </c>
      <c r="G492" s="107">
        <f>'Merytoryczna-TU WPIS DANE'!H537</f>
        <v>0</v>
      </c>
      <c r="H492" s="107">
        <f>'Merytoryczna-TU WPIS DANE'!I537</f>
        <v>0</v>
      </c>
      <c r="I492" s="108">
        <f>IF('Merytoryczna-TU WPIS DANE'!Q537="tak",'Merytoryczna-TU WPIS DANE'!AJ537,'Merytoryczna-TU WPIS DANE'!R537)</f>
        <v>0</v>
      </c>
      <c r="J492" s="211">
        <f>IF(Strategiczna!L535="tak",Strategiczna!W535,Strategiczna!M535)</f>
        <v>0</v>
      </c>
      <c r="K492" s="109">
        <f t="shared" si="22"/>
        <v>0</v>
      </c>
      <c r="L492" s="109">
        <f>'Merytoryczna-TU WPIS DANE'!O537+Strategiczna!J535</f>
        <v>95</v>
      </c>
      <c r="M492" s="101">
        <f t="shared" si="23"/>
        <v>0</v>
      </c>
    </row>
    <row r="493" spans="1:13">
      <c r="A493" s="106">
        <f>'Merytoryczna-TU WPIS DANE'!A538</f>
        <v>0</v>
      </c>
      <c r="B493" s="120">
        <f>'Merytoryczna-TU WPIS DANE'!B538</f>
        <v>0</v>
      </c>
      <c r="C493" s="120">
        <f>'Merytoryczna-TU WPIS DANE'!C538</f>
        <v>0</v>
      </c>
      <c r="D493" s="120">
        <f>'Merytoryczna-TU WPIS DANE'!D538</f>
        <v>0</v>
      </c>
      <c r="E493" s="120">
        <f>'Merytoryczna-TU WPIS DANE'!E538</f>
        <v>0</v>
      </c>
      <c r="F493" s="106">
        <f>'Merytoryczna-TU WPIS DANE'!F538</f>
        <v>0</v>
      </c>
      <c r="G493" s="107">
        <f>'Merytoryczna-TU WPIS DANE'!H538</f>
        <v>0</v>
      </c>
      <c r="H493" s="107">
        <f>'Merytoryczna-TU WPIS DANE'!I538</f>
        <v>0</v>
      </c>
      <c r="I493" s="108">
        <f>IF('Merytoryczna-TU WPIS DANE'!Q538="tak",'Merytoryczna-TU WPIS DANE'!AJ538,'Merytoryczna-TU WPIS DANE'!R538)</f>
        <v>0</v>
      </c>
      <c r="J493" s="211">
        <f>IF(Strategiczna!L536="tak",Strategiczna!W536,Strategiczna!M536)</f>
        <v>0</v>
      </c>
      <c r="K493" s="109">
        <f t="shared" si="22"/>
        <v>0</v>
      </c>
      <c r="L493" s="109">
        <f>'Merytoryczna-TU WPIS DANE'!O538+Strategiczna!J536</f>
        <v>95</v>
      </c>
      <c r="M493" s="101">
        <f t="shared" si="23"/>
        <v>0</v>
      </c>
    </row>
    <row r="494" spans="1:13">
      <c r="A494" s="106">
        <f>'Merytoryczna-TU WPIS DANE'!A539</f>
        <v>0</v>
      </c>
      <c r="B494" s="120">
        <f>'Merytoryczna-TU WPIS DANE'!B539</f>
        <v>0</v>
      </c>
      <c r="C494" s="120">
        <f>'Merytoryczna-TU WPIS DANE'!C539</f>
        <v>0</v>
      </c>
      <c r="D494" s="120">
        <f>'Merytoryczna-TU WPIS DANE'!D539</f>
        <v>0</v>
      </c>
      <c r="E494" s="120">
        <f>'Merytoryczna-TU WPIS DANE'!E539</f>
        <v>0</v>
      </c>
      <c r="F494" s="106">
        <f>'Merytoryczna-TU WPIS DANE'!F539</f>
        <v>0</v>
      </c>
      <c r="G494" s="107">
        <f>'Merytoryczna-TU WPIS DANE'!H539</f>
        <v>0</v>
      </c>
      <c r="H494" s="107">
        <f>'Merytoryczna-TU WPIS DANE'!I539</f>
        <v>0</v>
      </c>
      <c r="I494" s="108">
        <f>IF('Merytoryczna-TU WPIS DANE'!Q539="tak",'Merytoryczna-TU WPIS DANE'!AJ539,'Merytoryczna-TU WPIS DANE'!R539)</f>
        <v>0</v>
      </c>
      <c r="J494" s="211">
        <f>IF(Strategiczna!L537="tak",Strategiczna!W537,Strategiczna!M537)</f>
        <v>0</v>
      </c>
      <c r="K494" s="109">
        <f t="shared" si="22"/>
        <v>0</v>
      </c>
      <c r="L494" s="109">
        <f>'Merytoryczna-TU WPIS DANE'!O539+Strategiczna!J537</f>
        <v>95</v>
      </c>
      <c r="M494" s="101">
        <f t="shared" si="23"/>
        <v>0</v>
      </c>
    </row>
    <row r="495" spans="1:13">
      <c r="A495" s="106">
        <f>'Merytoryczna-TU WPIS DANE'!A540</f>
        <v>0</v>
      </c>
      <c r="B495" s="120">
        <f>'Merytoryczna-TU WPIS DANE'!B540</f>
        <v>0</v>
      </c>
      <c r="C495" s="120">
        <f>'Merytoryczna-TU WPIS DANE'!C540</f>
        <v>0</v>
      </c>
      <c r="D495" s="120">
        <f>'Merytoryczna-TU WPIS DANE'!D540</f>
        <v>0</v>
      </c>
      <c r="E495" s="120">
        <f>'Merytoryczna-TU WPIS DANE'!E540</f>
        <v>0</v>
      </c>
      <c r="F495" s="106">
        <f>'Merytoryczna-TU WPIS DANE'!F540</f>
        <v>0</v>
      </c>
      <c r="G495" s="107">
        <f>'Merytoryczna-TU WPIS DANE'!H540</f>
        <v>0</v>
      </c>
      <c r="H495" s="107">
        <f>'Merytoryczna-TU WPIS DANE'!I540</f>
        <v>0</v>
      </c>
      <c r="I495" s="108">
        <f>IF('Merytoryczna-TU WPIS DANE'!Q540="tak",'Merytoryczna-TU WPIS DANE'!AJ540,'Merytoryczna-TU WPIS DANE'!R540)</f>
        <v>0</v>
      </c>
      <c r="J495" s="211">
        <f>IF(Strategiczna!L538="tak",Strategiczna!W538,Strategiczna!M538)</f>
        <v>0</v>
      </c>
      <c r="K495" s="109">
        <f t="shared" si="22"/>
        <v>0</v>
      </c>
      <c r="L495" s="109">
        <f>'Merytoryczna-TU WPIS DANE'!O540+Strategiczna!J538</f>
        <v>95</v>
      </c>
      <c r="M495" s="101">
        <f t="shared" si="23"/>
        <v>0</v>
      </c>
    </row>
    <row r="496" spans="1:13">
      <c r="A496" s="106">
        <f>'Merytoryczna-TU WPIS DANE'!A541</f>
        <v>0</v>
      </c>
      <c r="B496" s="120">
        <f>'Merytoryczna-TU WPIS DANE'!B541</f>
        <v>0</v>
      </c>
      <c r="C496" s="120">
        <f>'Merytoryczna-TU WPIS DANE'!C541</f>
        <v>0</v>
      </c>
      <c r="D496" s="120">
        <f>'Merytoryczna-TU WPIS DANE'!D541</f>
        <v>0</v>
      </c>
      <c r="E496" s="120">
        <f>'Merytoryczna-TU WPIS DANE'!E541</f>
        <v>0</v>
      </c>
      <c r="F496" s="106">
        <f>'Merytoryczna-TU WPIS DANE'!F541</f>
        <v>0</v>
      </c>
      <c r="G496" s="107">
        <f>'Merytoryczna-TU WPIS DANE'!H541</f>
        <v>0</v>
      </c>
      <c r="H496" s="107">
        <f>'Merytoryczna-TU WPIS DANE'!I541</f>
        <v>0</v>
      </c>
      <c r="I496" s="108">
        <f>IF('Merytoryczna-TU WPIS DANE'!Q541="tak",'Merytoryczna-TU WPIS DANE'!AJ541,'Merytoryczna-TU WPIS DANE'!R541)</f>
        <v>0</v>
      </c>
      <c r="J496" s="211">
        <f>IF(Strategiczna!L539="tak",Strategiczna!W539,Strategiczna!M539)</f>
        <v>0</v>
      </c>
      <c r="K496" s="109">
        <f t="shared" si="22"/>
        <v>0</v>
      </c>
      <c r="L496" s="109">
        <f>'Merytoryczna-TU WPIS DANE'!O541+Strategiczna!J539</f>
        <v>95</v>
      </c>
      <c r="M496" s="101">
        <f t="shared" si="23"/>
        <v>0</v>
      </c>
    </row>
    <row r="497" spans="1:13">
      <c r="A497" s="106">
        <f>'Merytoryczna-TU WPIS DANE'!A542</f>
        <v>0</v>
      </c>
      <c r="B497" s="120">
        <f>'Merytoryczna-TU WPIS DANE'!B542</f>
        <v>0</v>
      </c>
      <c r="C497" s="120">
        <f>'Merytoryczna-TU WPIS DANE'!C542</f>
        <v>0</v>
      </c>
      <c r="D497" s="120">
        <f>'Merytoryczna-TU WPIS DANE'!D542</f>
        <v>0</v>
      </c>
      <c r="E497" s="120">
        <f>'Merytoryczna-TU WPIS DANE'!E542</f>
        <v>0</v>
      </c>
      <c r="F497" s="106">
        <f>'Merytoryczna-TU WPIS DANE'!F542</f>
        <v>0</v>
      </c>
      <c r="G497" s="107">
        <f>'Merytoryczna-TU WPIS DANE'!H542</f>
        <v>0</v>
      </c>
      <c r="H497" s="107">
        <f>'Merytoryczna-TU WPIS DANE'!I542</f>
        <v>0</v>
      </c>
      <c r="I497" s="108">
        <f>IF('Merytoryczna-TU WPIS DANE'!Q542="tak",'Merytoryczna-TU WPIS DANE'!AJ542,'Merytoryczna-TU WPIS DANE'!R542)</f>
        <v>0</v>
      </c>
      <c r="J497" s="211">
        <f>IF(Strategiczna!L540="tak",Strategiczna!W540,Strategiczna!M540)</f>
        <v>0</v>
      </c>
      <c r="K497" s="109">
        <f t="shared" si="22"/>
        <v>0</v>
      </c>
      <c r="L497" s="109">
        <f>'Merytoryczna-TU WPIS DANE'!O542+Strategiczna!J540</f>
        <v>95</v>
      </c>
      <c r="M497" s="101">
        <f t="shared" si="23"/>
        <v>0</v>
      </c>
    </row>
    <row r="498" spans="1:13">
      <c r="A498" s="106">
        <f>'Merytoryczna-TU WPIS DANE'!A543</f>
        <v>0</v>
      </c>
      <c r="B498" s="120">
        <f>'Merytoryczna-TU WPIS DANE'!B543</f>
        <v>0</v>
      </c>
      <c r="C498" s="120">
        <f>'Merytoryczna-TU WPIS DANE'!C543</f>
        <v>0</v>
      </c>
      <c r="D498" s="120">
        <f>'Merytoryczna-TU WPIS DANE'!D543</f>
        <v>0</v>
      </c>
      <c r="E498" s="120">
        <f>'Merytoryczna-TU WPIS DANE'!E543</f>
        <v>0</v>
      </c>
      <c r="F498" s="106">
        <f>'Merytoryczna-TU WPIS DANE'!F543</f>
        <v>0</v>
      </c>
      <c r="G498" s="107">
        <f>'Merytoryczna-TU WPIS DANE'!H543</f>
        <v>0</v>
      </c>
      <c r="H498" s="107">
        <f>'Merytoryczna-TU WPIS DANE'!I543</f>
        <v>0</v>
      </c>
      <c r="I498" s="108">
        <f>IF('Merytoryczna-TU WPIS DANE'!Q543="tak",'Merytoryczna-TU WPIS DANE'!AJ543,'Merytoryczna-TU WPIS DANE'!R543)</f>
        <v>0</v>
      </c>
      <c r="J498" s="211">
        <f>IF(Strategiczna!L541="tak",Strategiczna!W541,Strategiczna!M541)</f>
        <v>0</v>
      </c>
      <c r="K498" s="109">
        <f t="shared" si="22"/>
        <v>0</v>
      </c>
      <c r="L498" s="109">
        <f>'Merytoryczna-TU WPIS DANE'!O543+Strategiczna!J541</f>
        <v>95</v>
      </c>
      <c r="M498" s="101">
        <f t="shared" si="23"/>
        <v>0</v>
      </c>
    </row>
    <row r="499" spans="1:13">
      <c r="A499" s="106">
        <f>'Merytoryczna-TU WPIS DANE'!A544</f>
        <v>0</v>
      </c>
      <c r="B499" s="120">
        <f>'Merytoryczna-TU WPIS DANE'!B544</f>
        <v>0</v>
      </c>
      <c r="C499" s="120">
        <f>'Merytoryczna-TU WPIS DANE'!C544</f>
        <v>0</v>
      </c>
      <c r="D499" s="120">
        <f>'Merytoryczna-TU WPIS DANE'!D544</f>
        <v>0</v>
      </c>
      <c r="E499" s="120">
        <f>'Merytoryczna-TU WPIS DANE'!E544</f>
        <v>0</v>
      </c>
      <c r="F499" s="106">
        <f>'Merytoryczna-TU WPIS DANE'!F544</f>
        <v>0</v>
      </c>
      <c r="G499" s="107">
        <f>'Merytoryczna-TU WPIS DANE'!H544</f>
        <v>0</v>
      </c>
      <c r="H499" s="107">
        <f>'Merytoryczna-TU WPIS DANE'!I544</f>
        <v>0</v>
      </c>
      <c r="I499" s="108">
        <f>IF('Merytoryczna-TU WPIS DANE'!Q544="tak",'Merytoryczna-TU WPIS DANE'!AJ544,'Merytoryczna-TU WPIS DANE'!R544)</f>
        <v>0</v>
      </c>
      <c r="J499" s="211">
        <f>IF(Strategiczna!L542="tak",Strategiczna!W542,Strategiczna!M542)</f>
        <v>0</v>
      </c>
      <c r="K499" s="109">
        <f t="shared" si="22"/>
        <v>0</v>
      </c>
      <c r="L499" s="109">
        <f>'Merytoryczna-TU WPIS DANE'!O544+Strategiczna!J542</f>
        <v>95</v>
      </c>
      <c r="M499" s="101">
        <f t="shared" si="23"/>
        <v>0</v>
      </c>
    </row>
    <row r="500" spans="1:13">
      <c r="A500" s="106">
        <f>'Merytoryczna-TU WPIS DANE'!A545</f>
        <v>0</v>
      </c>
      <c r="B500" s="120">
        <f>'Merytoryczna-TU WPIS DANE'!B545</f>
        <v>0</v>
      </c>
      <c r="C500" s="120">
        <f>'Merytoryczna-TU WPIS DANE'!C545</f>
        <v>0</v>
      </c>
      <c r="D500" s="120">
        <f>'Merytoryczna-TU WPIS DANE'!D545</f>
        <v>0</v>
      </c>
      <c r="E500" s="120">
        <f>'Merytoryczna-TU WPIS DANE'!E545</f>
        <v>0</v>
      </c>
      <c r="F500" s="106">
        <f>'Merytoryczna-TU WPIS DANE'!F545</f>
        <v>0</v>
      </c>
      <c r="G500" s="107">
        <f>'Merytoryczna-TU WPIS DANE'!H545</f>
        <v>0</v>
      </c>
      <c r="H500" s="107">
        <f>'Merytoryczna-TU WPIS DANE'!I545</f>
        <v>0</v>
      </c>
      <c r="I500" s="108">
        <f>IF('Merytoryczna-TU WPIS DANE'!Q545="tak",'Merytoryczna-TU WPIS DANE'!AJ545,'Merytoryczna-TU WPIS DANE'!R545)</f>
        <v>0</v>
      </c>
      <c r="J500" s="211">
        <f>IF(Strategiczna!L543="tak",Strategiczna!W543,Strategiczna!M543)</f>
        <v>0</v>
      </c>
      <c r="K500" s="109">
        <f t="shared" si="22"/>
        <v>0</v>
      </c>
      <c r="L500" s="109">
        <f>'Merytoryczna-TU WPIS DANE'!O545+Strategiczna!J543</f>
        <v>95</v>
      </c>
      <c r="M500" s="101">
        <f t="shared" si="23"/>
        <v>0</v>
      </c>
    </row>
    <row r="501" spans="1:13">
      <c r="A501" s="106">
        <f>'Merytoryczna-TU WPIS DANE'!A546</f>
        <v>0</v>
      </c>
      <c r="B501" s="120">
        <f>'Merytoryczna-TU WPIS DANE'!B546</f>
        <v>0</v>
      </c>
      <c r="C501" s="120">
        <f>'Merytoryczna-TU WPIS DANE'!C546</f>
        <v>0</v>
      </c>
      <c r="D501" s="120">
        <f>'Merytoryczna-TU WPIS DANE'!D546</f>
        <v>0</v>
      </c>
      <c r="E501" s="120">
        <f>'Merytoryczna-TU WPIS DANE'!E546</f>
        <v>0</v>
      </c>
      <c r="F501" s="106">
        <f>'Merytoryczna-TU WPIS DANE'!F546</f>
        <v>0</v>
      </c>
      <c r="G501" s="107">
        <f>'Merytoryczna-TU WPIS DANE'!H546</f>
        <v>0</v>
      </c>
      <c r="H501" s="107">
        <f>'Merytoryczna-TU WPIS DANE'!I546</f>
        <v>0</v>
      </c>
      <c r="I501" s="108">
        <f>IF('Merytoryczna-TU WPIS DANE'!Q546="tak",'Merytoryczna-TU WPIS DANE'!AJ546,'Merytoryczna-TU WPIS DANE'!R546)</f>
        <v>0</v>
      </c>
      <c r="J501" s="211">
        <f>IF(Strategiczna!L544="tak",Strategiczna!W544,Strategiczna!M544)</f>
        <v>0</v>
      </c>
      <c r="K501" s="109">
        <f t="shared" si="22"/>
        <v>0</v>
      </c>
      <c r="L501" s="109">
        <f>'Merytoryczna-TU WPIS DANE'!O546+Strategiczna!J544</f>
        <v>95</v>
      </c>
      <c r="M501" s="101">
        <f t="shared" si="23"/>
        <v>0</v>
      </c>
    </row>
    <row r="502" spans="1:13">
      <c r="A502" s="106">
        <f>'Merytoryczna-TU WPIS DANE'!A547</f>
        <v>0</v>
      </c>
      <c r="B502" s="120">
        <f>'Merytoryczna-TU WPIS DANE'!B547</f>
        <v>0</v>
      </c>
      <c r="C502" s="120">
        <f>'Merytoryczna-TU WPIS DANE'!C547</f>
        <v>0</v>
      </c>
      <c r="D502" s="120">
        <f>'Merytoryczna-TU WPIS DANE'!D547</f>
        <v>0</v>
      </c>
      <c r="E502" s="120">
        <f>'Merytoryczna-TU WPIS DANE'!E547</f>
        <v>0</v>
      </c>
      <c r="F502" s="106">
        <f>'Merytoryczna-TU WPIS DANE'!F547</f>
        <v>0</v>
      </c>
      <c r="G502" s="107">
        <f>'Merytoryczna-TU WPIS DANE'!H547</f>
        <v>0</v>
      </c>
      <c r="H502" s="107">
        <f>'Merytoryczna-TU WPIS DANE'!I547</f>
        <v>0</v>
      </c>
      <c r="I502" s="108">
        <f>IF('Merytoryczna-TU WPIS DANE'!Q547="tak",'Merytoryczna-TU WPIS DANE'!AJ547,'Merytoryczna-TU WPIS DANE'!R547)</f>
        <v>0</v>
      </c>
      <c r="J502" s="211">
        <f>IF(Strategiczna!L545="tak",Strategiczna!W545,Strategiczna!M545)</f>
        <v>0</v>
      </c>
      <c r="K502" s="109">
        <f t="shared" ref="K502:K565" si="24">SUM(I502:J502)</f>
        <v>0</v>
      </c>
      <c r="L502" s="109">
        <f>'Merytoryczna-TU WPIS DANE'!O547+Strategiczna!J545</f>
        <v>95</v>
      </c>
      <c r="M502" s="101">
        <f t="shared" ref="M502:M565" si="25">K502/L502</f>
        <v>0</v>
      </c>
    </row>
    <row r="503" spans="1:13">
      <c r="A503" s="106">
        <f>'Merytoryczna-TU WPIS DANE'!A548</f>
        <v>0</v>
      </c>
      <c r="B503" s="120">
        <f>'Merytoryczna-TU WPIS DANE'!B548</f>
        <v>0</v>
      </c>
      <c r="C503" s="120">
        <f>'Merytoryczna-TU WPIS DANE'!C548</f>
        <v>0</v>
      </c>
      <c r="D503" s="120">
        <f>'Merytoryczna-TU WPIS DANE'!D548</f>
        <v>0</v>
      </c>
      <c r="E503" s="120">
        <f>'Merytoryczna-TU WPIS DANE'!E548</f>
        <v>0</v>
      </c>
      <c r="F503" s="106">
        <f>'Merytoryczna-TU WPIS DANE'!F548</f>
        <v>0</v>
      </c>
      <c r="G503" s="107">
        <f>'Merytoryczna-TU WPIS DANE'!H548</f>
        <v>0</v>
      </c>
      <c r="H503" s="107">
        <f>'Merytoryczna-TU WPIS DANE'!I548</f>
        <v>0</v>
      </c>
      <c r="I503" s="108">
        <f>IF('Merytoryczna-TU WPIS DANE'!Q548="tak",'Merytoryczna-TU WPIS DANE'!AJ548,'Merytoryczna-TU WPIS DANE'!R548)</f>
        <v>0</v>
      </c>
      <c r="J503" s="211">
        <f>IF(Strategiczna!L546="tak",Strategiczna!W546,Strategiczna!M546)</f>
        <v>0</v>
      </c>
      <c r="K503" s="109">
        <f t="shared" si="24"/>
        <v>0</v>
      </c>
      <c r="L503" s="109">
        <f>'Merytoryczna-TU WPIS DANE'!O548+Strategiczna!J546</f>
        <v>95</v>
      </c>
      <c r="M503" s="101">
        <f t="shared" si="25"/>
        <v>0</v>
      </c>
    </row>
    <row r="504" spans="1:13">
      <c r="A504" s="106">
        <f>'Merytoryczna-TU WPIS DANE'!A549</f>
        <v>0</v>
      </c>
      <c r="B504" s="120">
        <f>'Merytoryczna-TU WPIS DANE'!B549</f>
        <v>0</v>
      </c>
      <c r="C504" s="120">
        <f>'Merytoryczna-TU WPIS DANE'!C549</f>
        <v>0</v>
      </c>
      <c r="D504" s="120">
        <f>'Merytoryczna-TU WPIS DANE'!D549</f>
        <v>0</v>
      </c>
      <c r="E504" s="120">
        <f>'Merytoryczna-TU WPIS DANE'!E549</f>
        <v>0</v>
      </c>
      <c r="F504" s="106">
        <f>'Merytoryczna-TU WPIS DANE'!F549</f>
        <v>0</v>
      </c>
      <c r="G504" s="107">
        <f>'Merytoryczna-TU WPIS DANE'!H549</f>
        <v>0</v>
      </c>
      <c r="H504" s="107">
        <f>'Merytoryczna-TU WPIS DANE'!I549</f>
        <v>0</v>
      </c>
      <c r="I504" s="108">
        <f>IF('Merytoryczna-TU WPIS DANE'!Q549="tak",'Merytoryczna-TU WPIS DANE'!AJ549,'Merytoryczna-TU WPIS DANE'!R549)</f>
        <v>0</v>
      </c>
      <c r="J504" s="211">
        <f>IF(Strategiczna!L547="tak",Strategiczna!W547,Strategiczna!M547)</f>
        <v>0</v>
      </c>
      <c r="K504" s="109">
        <f t="shared" si="24"/>
        <v>0</v>
      </c>
      <c r="L504" s="109">
        <f>'Merytoryczna-TU WPIS DANE'!O549+Strategiczna!J547</f>
        <v>95</v>
      </c>
      <c r="M504" s="101">
        <f t="shared" si="25"/>
        <v>0</v>
      </c>
    </row>
    <row r="505" spans="1:13">
      <c r="A505" s="106">
        <f>'Merytoryczna-TU WPIS DANE'!A550</f>
        <v>0</v>
      </c>
      <c r="B505" s="120">
        <f>'Merytoryczna-TU WPIS DANE'!B550</f>
        <v>0</v>
      </c>
      <c r="C505" s="120">
        <f>'Merytoryczna-TU WPIS DANE'!C550</f>
        <v>0</v>
      </c>
      <c r="D505" s="120">
        <f>'Merytoryczna-TU WPIS DANE'!D550</f>
        <v>0</v>
      </c>
      <c r="E505" s="120">
        <f>'Merytoryczna-TU WPIS DANE'!E550</f>
        <v>0</v>
      </c>
      <c r="F505" s="106">
        <f>'Merytoryczna-TU WPIS DANE'!F550</f>
        <v>0</v>
      </c>
      <c r="G505" s="107">
        <f>'Merytoryczna-TU WPIS DANE'!H550</f>
        <v>0</v>
      </c>
      <c r="H505" s="107">
        <f>'Merytoryczna-TU WPIS DANE'!I550</f>
        <v>0</v>
      </c>
      <c r="I505" s="108">
        <f>IF('Merytoryczna-TU WPIS DANE'!Q550="tak",'Merytoryczna-TU WPIS DANE'!AJ550,'Merytoryczna-TU WPIS DANE'!R550)</f>
        <v>0</v>
      </c>
      <c r="J505" s="211">
        <f>IF(Strategiczna!L548="tak",Strategiczna!W548,Strategiczna!M548)</f>
        <v>0</v>
      </c>
      <c r="K505" s="109">
        <f t="shared" si="24"/>
        <v>0</v>
      </c>
      <c r="L505" s="109">
        <f>'Merytoryczna-TU WPIS DANE'!O550+Strategiczna!J548</f>
        <v>95</v>
      </c>
      <c r="M505" s="101">
        <f t="shared" si="25"/>
        <v>0</v>
      </c>
    </row>
    <row r="506" spans="1:13">
      <c r="A506" s="106">
        <f>'Merytoryczna-TU WPIS DANE'!A551</f>
        <v>0</v>
      </c>
      <c r="B506" s="120">
        <f>'Merytoryczna-TU WPIS DANE'!B551</f>
        <v>0</v>
      </c>
      <c r="C506" s="120">
        <f>'Merytoryczna-TU WPIS DANE'!C551</f>
        <v>0</v>
      </c>
      <c r="D506" s="120">
        <f>'Merytoryczna-TU WPIS DANE'!D551</f>
        <v>0</v>
      </c>
      <c r="E506" s="120">
        <f>'Merytoryczna-TU WPIS DANE'!E551</f>
        <v>0</v>
      </c>
      <c r="F506" s="106">
        <f>'Merytoryczna-TU WPIS DANE'!F551</f>
        <v>0</v>
      </c>
      <c r="G506" s="107">
        <f>'Merytoryczna-TU WPIS DANE'!H551</f>
        <v>0</v>
      </c>
      <c r="H506" s="107">
        <f>'Merytoryczna-TU WPIS DANE'!I551</f>
        <v>0</v>
      </c>
      <c r="I506" s="108">
        <f>IF('Merytoryczna-TU WPIS DANE'!Q551="tak",'Merytoryczna-TU WPIS DANE'!AJ551,'Merytoryczna-TU WPIS DANE'!R551)</f>
        <v>0</v>
      </c>
      <c r="J506" s="211">
        <f>IF(Strategiczna!L549="tak",Strategiczna!W549,Strategiczna!M549)</f>
        <v>0</v>
      </c>
      <c r="K506" s="109">
        <f t="shared" si="24"/>
        <v>0</v>
      </c>
      <c r="L506" s="109">
        <f>'Merytoryczna-TU WPIS DANE'!O551+Strategiczna!J549</f>
        <v>95</v>
      </c>
      <c r="M506" s="101">
        <f t="shared" si="25"/>
        <v>0</v>
      </c>
    </row>
    <row r="507" spans="1:13">
      <c r="A507" s="106">
        <f>'Merytoryczna-TU WPIS DANE'!A552</f>
        <v>0</v>
      </c>
      <c r="B507" s="120">
        <f>'Merytoryczna-TU WPIS DANE'!B552</f>
        <v>0</v>
      </c>
      <c r="C507" s="120">
        <f>'Merytoryczna-TU WPIS DANE'!C552</f>
        <v>0</v>
      </c>
      <c r="D507" s="120">
        <f>'Merytoryczna-TU WPIS DANE'!D552</f>
        <v>0</v>
      </c>
      <c r="E507" s="120">
        <f>'Merytoryczna-TU WPIS DANE'!E552</f>
        <v>0</v>
      </c>
      <c r="F507" s="106">
        <f>'Merytoryczna-TU WPIS DANE'!F552</f>
        <v>0</v>
      </c>
      <c r="G507" s="107">
        <f>'Merytoryczna-TU WPIS DANE'!H552</f>
        <v>0</v>
      </c>
      <c r="H507" s="107">
        <f>'Merytoryczna-TU WPIS DANE'!I552</f>
        <v>0</v>
      </c>
      <c r="I507" s="108">
        <f>IF('Merytoryczna-TU WPIS DANE'!Q552="tak",'Merytoryczna-TU WPIS DANE'!AJ552,'Merytoryczna-TU WPIS DANE'!R552)</f>
        <v>0</v>
      </c>
      <c r="J507" s="211">
        <f>IF(Strategiczna!L550="tak",Strategiczna!W550,Strategiczna!M550)</f>
        <v>0</v>
      </c>
      <c r="K507" s="109">
        <f t="shared" si="24"/>
        <v>0</v>
      </c>
      <c r="L507" s="109">
        <f>'Merytoryczna-TU WPIS DANE'!O552+Strategiczna!J550</f>
        <v>95</v>
      </c>
      <c r="M507" s="101">
        <f t="shared" si="25"/>
        <v>0</v>
      </c>
    </row>
    <row r="508" spans="1:13">
      <c r="A508" s="106">
        <f>'Merytoryczna-TU WPIS DANE'!A553</f>
        <v>0</v>
      </c>
      <c r="B508" s="120">
        <f>'Merytoryczna-TU WPIS DANE'!B553</f>
        <v>0</v>
      </c>
      <c r="C508" s="120">
        <f>'Merytoryczna-TU WPIS DANE'!C553</f>
        <v>0</v>
      </c>
      <c r="D508" s="120">
        <f>'Merytoryczna-TU WPIS DANE'!D553</f>
        <v>0</v>
      </c>
      <c r="E508" s="120">
        <f>'Merytoryczna-TU WPIS DANE'!E553</f>
        <v>0</v>
      </c>
      <c r="F508" s="106">
        <f>'Merytoryczna-TU WPIS DANE'!F553</f>
        <v>0</v>
      </c>
      <c r="G508" s="107">
        <f>'Merytoryczna-TU WPIS DANE'!H553</f>
        <v>0</v>
      </c>
      <c r="H508" s="107">
        <f>'Merytoryczna-TU WPIS DANE'!I553</f>
        <v>0</v>
      </c>
      <c r="I508" s="108">
        <f>IF('Merytoryczna-TU WPIS DANE'!Q553="tak",'Merytoryczna-TU WPIS DANE'!AJ553,'Merytoryczna-TU WPIS DANE'!R553)</f>
        <v>0</v>
      </c>
      <c r="J508" s="211">
        <f>IF(Strategiczna!L551="tak",Strategiczna!W551,Strategiczna!M551)</f>
        <v>0</v>
      </c>
      <c r="K508" s="109">
        <f t="shared" si="24"/>
        <v>0</v>
      </c>
      <c r="L508" s="109">
        <f>'Merytoryczna-TU WPIS DANE'!O553+Strategiczna!J551</f>
        <v>95</v>
      </c>
      <c r="M508" s="101">
        <f t="shared" si="25"/>
        <v>0</v>
      </c>
    </row>
    <row r="509" spans="1:13">
      <c r="A509" s="106">
        <f>'Merytoryczna-TU WPIS DANE'!A554</f>
        <v>0</v>
      </c>
      <c r="B509" s="120">
        <f>'Merytoryczna-TU WPIS DANE'!B554</f>
        <v>0</v>
      </c>
      <c r="C509" s="120">
        <f>'Merytoryczna-TU WPIS DANE'!C554</f>
        <v>0</v>
      </c>
      <c r="D509" s="120">
        <f>'Merytoryczna-TU WPIS DANE'!D554</f>
        <v>0</v>
      </c>
      <c r="E509" s="120">
        <f>'Merytoryczna-TU WPIS DANE'!E554</f>
        <v>0</v>
      </c>
      <c r="F509" s="106">
        <f>'Merytoryczna-TU WPIS DANE'!F554</f>
        <v>0</v>
      </c>
      <c r="G509" s="107">
        <f>'Merytoryczna-TU WPIS DANE'!H554</f>
        <v>0</v>
      </c>
      <c r="H509" s="107">
        <f>'Merytoryczna-TU WPIS DANE'!I554</f>
        <v>0</v>
      </c>
      <c r="I509" s="108">
        <f>IF('Merytoryczna-TU WPIS DANE'!Q554="tak",'Merytoryczna-TU WPIS DANE'!AJ554,'Merytoryczna-TU WPIS DANE'!R554)</f>
        <v>0</v>
      </c>
      <c r="J509" s="211">
        <f>IF(Strategiczna!L552="tak",Strategiczna!W552,Strategiczna!M552)</f>
        <v>0</v>
      </c>
      <c r="K509" s="109">
        <f t="shared" si="24"/>
        <v>0</v>
      </c>
      <c r="L509" s="109">
        <f>'Merytoryczna-TU WPIS DANE'!O554+Strategiczna!J552</f>
        <v>95</v>
      </c>
      <c r="M509" s="101">
        <f t="shared" si="25"/>
        <v>0</v>
      </c>
    </row>
    <row r="510" spans="1:13">
      <c r="A510" s="106">
        <f>'Merytoryczna-TU WPIS DANE'!A555</f>
        <v>0</v>
      </c>
      <c r="B510" s="120">
        <f>'Merytoryczna-TU WPIS DANE'!B555</f>
        <v>0</v>
      </c>
      <c r="C510" s="120">
        <f>'Merytoryczna-TU WPIS DANE'!C555</f>
        <v>0</v>
      </c>
      <c r="D510" s="120">
        <f>'Merytoryczna-TU WPIS DANE'!D555</f>
        <v>0</v>
      </c>
      <c r="E510" s="120">
        <f>'Merytoryczna-TU WPIS DANE'!E555</f>
        <v>0</v>
      </c>
      <c r="F510" s="106">
        <f>'Merytoryczna-TU WPIS DANE'!F555</f>
        <v>0</v>
      </c>
      <c r="G510" s="107">
        <f>'Merytoryczna-TU WPIS DANE'!H555</f>
        <v>0</v>
      </c>
      <c r="H510" s="107">
        <f>'Merytoryczna-TU WPIS DANE'!I555</f>
        <v>0</v>
      </c>
      <c r="I510" s="108">
        <f>IF('Merytoryczna-TU WPIS DANE'!Q555="tak",'Merytoryczna-TU WPIS DANE'!AJ555,'Merytoryczna-TU WPIS DANE'!R555)</f>
        <v>0</v>
      </c>
      <c r="J510" s="211">
        <f>IF(Strategiczna!L553="tak",Strategiczna!W553,Strategiczna!M553)</f>
        <v>0</v>
      </c>
      <c r="K510" s="109">
        <f t="shared" si="24"/>
        <v>0</v>
      </c>
      <c r="L510" s="109">
        <f>'Merytoryczna-TU WPIS DANE'!O555+Strategiczna!J553</f>
        <v>95</v>
      </c>
      <c r="M510" s="101">
        <f t="shared" si="25"/>
        <v>0</v>
      </c>
    </row>
    <row r="511" spans="1:13">
      <c r="A511" s="106">
        <f>'Merytoryczna-TU WPIS DANE'!A556</f>
        <v>0</v>
      </c>
      <c r="B511" s="120">
        <f>'Merytoryczna-TU WPIS DANE'!B556</f>
        <v>0</v>
      </c>
      <c r="C511" s="120">
        <f>'Merytoryczna-TU WPIS DANE'!C556</f>
        <v>0</v>
      </c>
      <c r="D511" s="120">
        <f>'Merytoryczna-TU WPIS DANE'!D556</f>
        <v>0</v>
      </c>
      <c r="E511" s="120">
        <f>'Merytoryczna-TU WPIS DANE'!E556</f>
        <v>0</v>
      </c>
      <c r="F511" s="106">
        <f>'Merytoryczna-TU WPIS DANE'!F556</f>
        <v>0</v>
      </c>
      <c r="G511" s="107">
        <f>'Merytoryczna-TU WPIS DANE'!H556</f>
        <v>0</v>
      </c>
      <c r="H511" s="107">
        <f>'Merytoryczna-TU WPIS DANE'!I556</f>
        <v>0</v>
      </c>
      <c r="I511" s="108">
        <f>IF('Merytoryczna-TU WPIS DANE'!Q556="tak",'Merytoryczna-TU WPIS DANE'!AJ556,'Merytoryczna-TU WPIS DANE'!R556)</f>
        <v>0</v>
      </c>
      <c r="J511" s="211">
        <f>IF(Strategiczna!L554="tak",Strategiczna!W554,Strategiczna!M554)</f>
        <v>0</v>
      </c>
      <c r="K511" s="109">
        <f t="shared" si="24"/>
        <v>0</v>
      </c>
      <c r="L511" s="109">
        <f>'Merytoryczna-TU WPIS DANE'!O556+Strategiczna!J554</f>
        <v>95</v>
      </c>
      <c r="M511" s="101">
        <f t="shared" si="25"/>
        <v>0</v>
      </c>
    </row>
    <row r="512" spans="1:13">
      <c r="A512" s="106">
        <f>'Merytoryczna-TU WPIS DANE'!A557</f>
        <v>0</v>
      </c>
      <c r="B512" s="120">
        <f>'Merytoryczna-TU WPIS DANE'!B557</f>
        <v>0</v>
      </c>
      <c r="C512" s="120">
        <f>'Merytoryczna-TU WPIS DANE'!C557</f>
        <v>0</v>
      </c>
      <c r="D512" s="120">
        <f>'Merytoryczna-TU WPIS DANE'!D557</f>
        <v>0</v>
      </c>
      <c r="E512" s="120">
        <f>'Merytoryczna-TU WPIS DANE'!E557</f>
        <v>0</v>
      </c>
      <c r="F512" s="106">
        <f>'Merytoryczna-TU WPIS DANE'!F557</f>
        <v>0</v>
      </c>
      <c r="G512" s="107">
        <f>'Merytoryczna-TU WPIS DANE'!H557</f>
        <v>0</v>
      </c>
      <c r="H512" s="107">
        <f>'Merytoryczna-TU WPIS DANE'!I557</f>
        <v>0</v>
      </c>
      <c r="I512" s="108">
        <f>IF('Merytoryczna-TU WPIS DANE'!Q557="tak",'Merytoryczna-TU WPIS DANE'!AJ557,'Merytoryczna-TU WPIS DANE'!R557)</f>
        <v>0</v>
      </c>
      <c r="J512" s="211">
        <f>IF(Strategiczna!L555="tak",Strategiczna!W555,Strategiczna!M555)</f>
        <v>0</v>
      </c>
      <c r="K512" s="109">
        <f t="shared" si="24"/>
        <v>0</v>
      </c>
      <c r="L512" s="109">
        <f>'Merytoryczna-TU WPIS DANE'!O557+Strategiczna!J555</f>
        <v>95</v>
      </c>
      <c r="M512" s="101">
        <f t="shared" si="25"/>
        <v>0</v>
      </c>
    </row>
    <row r="513" spans="1:13">
      <c r="A513" s="106">
        <f>'Merytoryczna-TU WPIS DANE'!A558</f>
        <v>0</v>
      </c>
      <c r="B513" s="120">
        <f>'Merytoryczna-TU WPIS DANE'!B558</f>
        <v>0</v>
      </c>
      <c r="C513" s="120">
        <f>'Merytoryczna-TU WPIS DANE'!C558</f>
        <v>0</v>
      </c>
      <c r="D513" s="120">
        <f>'Merytoryczna-TU WPIS DANE'!D558</f>
        <v>0</v>
      </c>
      <c r="E513" s="120">
        <f>'Merytoryczna-TU WPIS DANE'!E558</f>
        <v>0</v>
      </c>
      <c r="F513" s="106">
        <f>'Merytoryczna-TU WPIS DANE'!F558</f>
        <v>0</v>
      </c>
      <c r="G513" s="107">
        <f>'Merytoryczna-TU WPIS DANE'!H558</f>
        <v>0</v>
      </c>
      <c r="H513" s="107">
        <f>'Merytoryczna-TU WPIS DANE'!I558</f>
        <v>0</v>
      </c>
      <c r="I513" s="108">
        <f>IF('Merytoryczna-TU WPIS DANE'!Q558="tak",'Merytoryczna-TU WPIS DANE'!AJ558,'Merytoryczna-TU WPIS DANE'!R558)</f>
        <v>0</v>
      </c>
      <c r="J513" s="211">
        <f>IF(Strategiczna!L556="tak",Strategiczna!W556,Strategiczna!M556)</f>
        <v>0</v>
      </c>
      <c r="K513" s="109">
        <f t="shared" si="24"/>
        <v>0</v>
      </c>
      <c r="L513" s="109">
        <f>'Merytoryczna-TU WPIS DANE'!O558+Strategiczna!J556</f>
        <v>95</v>
      </c>
      <c r="M513" s="101">
        <f t="shared" si="25"/>
        <v>0</v>
      </c>
    </row>
    <row r="514" spans="1:13">
      <c r="A514" s="106">
        <f>'Merytoryczna-TU WPIS DANE'!A559</f>
        <v>0</v>
      </c>
      <c r="B514" s="120">
        <f>'Merytoryczna-TU WPIS DANE'!B559</f>
        <v>0</v>
      </c>
      <c r="C514" s="120">
        <f>'Merytoryczna-TU WPIS DANE'!C559</f>
        <v>0</v>
      </c>
      <c r="D514" s="120">
        <f>'Merytoryczna-TU WPIS DANE'!D559</f>
        <v>0</v>
      </c>
      <c r="E514" s="120">
        <f>'Merytoryczna-TU WPIS DANE'!E559</f>
        <v>0</v>
      </c>
      <c r="F514" s="106">
        <f>'Merytoryczna-TU WPIS DANE'!F559</f>
        <v>0</v>
      </c>
      <c r="G514" s="107">
        <f>'Merytoryczna-TU WPIS DANE'!H559</f>
        <v>0</v>
      </c>
      <c r="H514" s="107">
        <f>'Merytoryczna-TU WPIS DANE'!I559</f>
        <v>0</v>
      </c>
      <c r="I514" s="108">
        <f>IF('Merytoryczna-TU WPIS DANE'!Q559="tak",'Merytoryczna-TU WPIS DANE'!AJ559,'Merytoryczna-TU WPIS DANE'!R559)</f>
        <v>0</v>
      </c>
      <c r="J514" s="211">
        <f>IF(Strategiczna!L557="tak",Strategiczna!W557,Strategiczna!M557)</f>
        <v>0</v>
      </c>
      <c r="K514" s="109">
        <f t="shared" si="24"/>
        <v>0</v>
      </c>
      <c r="L514" s="109">
        <f>'Merytoryczna-TU WPIS DANE'!O559+Strategiczna!J557</f>
        <v>95</v>
      </c>
      <c r="M514" s="101">
        <f t="shared" si="25"/>
        <v>0</v>
      </c>
    </row>
    <row r="515" spans="1:13">
      <c r="A515" s="106">
        <f>'Merytoryczna-TU WPIS DANE'!A560</f>
        <v>0</v>
      </c>
      <c r="B515" s="120">
        <f>'Merytoryczna-TU WPIS DANE'!B560</f>
        <v>0</v>
      </c>
      <c r="C515" s="120">
        <f>'Merytoryczna-TU WPIS DANE'!C560</f>
        <v>0</v>
      </c>
      <c r="D515" s="120">
        <f>'Merytoryczna-TU WPIS DANE'!D560</f>
        <v>0</v>
      </c>
      <c r="E515" s="120">
        <f>'Merytoryczna-TU WPIS DANE'!E560</f>
        <v>0</v>
      </c>
      <c r="F515" s="106">
        <f>'Merytoryczna-TU WPIS DANE'!F560</f>
        <v>0</v>
      </c>
      <c r="G515" s="107">
        <f>'Merytoryczna-TU WPIS DANE'!H560</f>
        <v>0</v>
      </c>
      <c r="H515" s="107">
        <f>'Merytoryczna-TU WPIS DANE'!I560</f>
        <v>0</v>
      </c>
      <c r="I515" s="108">
        <f>IF('Merytoryczna-TU WPIS DANE'!Q560="tak",'Merytoryczna-TU WPIS DANE'!AJ560,'Merytoryczna-TU WPIS DANE'!R560)</f>
        <v>0</v>
      </c>
      <c r="J515" s="211">
        <f>IF(Strategiczna!L558="tak",Strategiczna!W558,Strategiczna!M558)</f>
        <v>0</v>
      </c>
      <c r="K515" s="109">
        <f t="shared" si="24"/>
        <v>0</v>
      </c>
      <c r="L515" s="109">
        <f>'Merytoryczna-TU WPIS DANE'!O560+Strategiczna!J558</f>
        <v>95</v>
      </c>
      <c r="M515" s="101">
        <f t="shared" si="25"/>
        <v>0</v>
      </c>
    </row>
    <row r="516" spans="1:13">
      <c r="A516" s="106">
        <f>'Merytoryczna-TU WPIS DANE'!A561</f>
        <v>0</v>
      </c>
      <c r="B516" s="120">
        <f>'Merytoryczna-TU WPIS DANE'!B561</f>
        <v>0</v>
      </c>
      <c r="C516" s="120">
        <f>'Merytoryczna-TU WPIS DANE'!C561</f>
        <v>0</v>
      </c>
      <c r="D516" s="120">
        <f>'Merytoryczna-TU WPIS DANE'!D561</f>
        <v>0</v>
      </c>
      <c r="E516" s="120">
        <f>'Merytoryczna-TU WPIS DANE'!E561</f>
        <v>0</v>
      </c>
      <c r="F516" s="106">
        <f>'Merytoryczna-TU WPIS DANE'!F561</f>
        <v>0</v>
      </c>
      <c r="G516" s="107">
        <f>'Merytoryczna-TU WPIS DANE'!H561</f>
        <v>0</v>
      </c>
      <c r="H516" s="107">
        <f>'Merytoryczna-TU WPIS DANE'!I561</f>
        <v>0</v>
      </c>
      <c r="I516" s="108">
        <f>IF('Merytoryczna-TU WPIS DANE'!Q561="tak",'Merytoryczna-TU WPIS DANE'!AJ561,'Merytoryczna-TU WPIS DANE'!R561)</f>
        <v>0</v>
      </c>
      <c r="J516" s="211">
        <f>IF(Strategiczna!L559="tak",Strategiczna!W559,Strategiczna!M559)</f>
        <v>0</v>
      </c>
      <c r="K516" s="109">
        <f t="shared" si="24"/>
        <v>0</v>
      </c>
      <c r="L516" s="109">
        <f>'Merytoryczna-TU WPIS DANE'!O561+Strategiczna!J559</f>
        <v>95</v>
      </c>
      <c r="M516" s="101">
        <f t="shared" si="25"/>
        <v>0</v>
      </c>
    </row>
    <row r="517" spans="1:13">
      <c r="A517" s="106">
        <f>'Merytoryczna-TU WPIS DANE'!A562</f>
        <v>0</v>
      </c>
      <c r="B517" s="120">
        <f>'Merytoryczna-TU WPIS DANE'!B562</f>
        <v>0</v>
      </c>
      <c r="C517" s="120">
        <f>'Merytoryczna-TU WPIS DANE'!C562</f>
        <v>0</v>
      </c>
      <c r="D517" s="120">
        <f>'Merytoryczna-TU WPIS DANE'!D562</f>
        <v>0</v>
      </c>
      <c r="E517" s="120">
        <f>'Merytoryczna-TU WPIS DANE'!E562</f>
        <v>0</v>
      </c>
      <c r="F517" s="106">
        <f>'Merytoryczna-TU WPIS DANE'!F562</f>
        <v>0</v>
      </c>
      <c r="G517" s="107">
        <f>'Merytoryczna-TU WPIS DANE'!H562</f>
        <v>0</v>
      </c>
      <c r="H517" s="107">
        <f>'Merytoryczna-TU WPIS DANE'!I562</f>
        <v>0</v>
      </c>
      <c r="I517" s="108">
        <f>IF('Merytoryczna-TU WPIS DANE'!Q562="tak",'Merytoryczna-TU WPIS DANE'!AJ562,'Merytoryczna-TU WPIS DANE'!R562)</f>
        <v>0</v>
      </c>
      <c r="J517" s="211">
        <f>IF(Strategiczna!L560="tak",Strategiczna!W560,Strategiczna!M560)</f>
        <v>0</v>
      </c>
      <c r="K517" s="109">
        <f t="shared" si="24"/>
        <v>0</v>
      </c>
      <c r="L517" s="109">
        <f>'Merytoryczna-TU WPIS DANE'!O562+Strategiczna!J560</f>
        <v>95</v>
      </c>
      <c r="M517" s="101">
        <f t="shared" si="25"/>
        <v>0</v>
      </c>
    </row>
    <row r="518" spans="1:13">
      <c r="A518" s="106">
        <f>'Merytoryczna-TU WPIS DANE'!A563</f>
        <v>0</v>
      </c>
      <c r="B518" s="120">
        <f>'Merytoryczna-TU WPIS DANE'!B563</f>
        <v>0</v>
      </c>
      <c r="C518" s="120">
        <f>'Merytoryczna-TU WPIS DANE'!C563</f>
        <v>0</v>
      </c>
      <c r="D518" s="120">
        <f>'Merytoryczna-TU WPIS DANE'!D563</f>
        <v>0</v>
      </c>
      <c r="E518" s="120">
        <f>'Merytoryczna-TU WPIS DANE'!E563</f>
        <v>0</v>
      </c>
      <c r="F518" s="106">
        <f>'Merytoryczna-TU WPIS DANE'!F563</f>
        <v>0</v>
      </c>
      <c r="G518" s="107">
        <f>'Merytoryczna-TU WPIS DANE'!H563</f>
        <v>0</v>
      </c>
      <c r="H518" s="107">
        <f>'Merytoryczna-TU WPIS DANE'!I563</f>
        <v>0</v>
      </c>
      <c r="I518" s="108">
        <f>IF('Merytoryczna-TU WPIS DANE'!Q563="tak",'Merytoryczna-TU WPIS DANE'!AJ563,'Merytoryczna-TU WPIS DANE'!R563)</f>
        <v>0</v>
      </c>
      <c r="J518" s="211">
        <f>IF(Strategiczna!L561="tak",Strategiczna!W561,Strategiczna!M561)</f>
        <v>0</v>
      </c>
      <c r="K518" s="109">
        <f t="shared" si="24"/>
        <v>0</v>
      </c>
      <c r="L518" s="109">
        <f>'Merytoryczna-TU WPIS DANE'!O563+Strategiczna!J561</f>
        <v>95</v>
      </c>
      <c r="M518" s="101">
        <f t="shared" si="25"/>
        <v>0</v>
      </c>
    </row>
    <row r="519" spans="1:13">
      <c r="A519" s="106">
        <f>'Merytoryczna-TU WPIS DANE'!A564</f>
        <v>0</v>
      </c>
      <c r="B519" s="120">
        <f>'Merytoryczna-TU WPIS DANE'!B564</f>
        <v>0</v>
      </c>
      <c r="C519" s="120">
        <f>'Merytoryczna-TU WPIS DANE'!C564</f>
        <v>0</v>
      </c>
      <c r="D519" s="120">
        <f>'Merytoryczna-TU WPIS DANE'!D564</f>
        <v>0</v>
      </c>
      <c r="E519" s="120">
        <f>'Merytoryczna-TU WPIS DANE'!E564</f>
        <v>0</v>
      </c>
      <c r="F519" s="106">
        <f>'Merytoryczna-TU WPIS DANE'!F564</f>
        <v>0</v>
      </c>
      <c r="G519" s="107">
        <f>'Merytoryczna-TU WPIS DANE'!H564</f>
        <v>0</v>
      </c>
      <c r="H519" s="107">
        <f>'Merytoryczna-TU WPIS DANE'!I564</f>
        <v>0</v>
      </c>
      <c r="I519" s="108">
        <f>IF('Merytoryczna-TU WPIS DANE'!Q564="tak",'Merytoryczna-TU WPIS DANE'!AJ564,'Merytoryczna-TU WPIS DANE'!R564)</f>
        <v>0</v>
      </c>
      <c r="J519" s="211">
        <f>IF(Strategiczna!L562="tak",Strategiczna!W562,Strategiczna!M562)</f>
        <v>0</v>
      </c>
      <c r="K519" s="109">
        <f t="shared" si="24"/>
        <v>0</v>
      </c>
      <c r="L519" s="109">
        <f>'Merytoryczna-TU WPIS DANE'!O564+Strategiczna!J562</f>
        <v>95</v>
      </c>
      <c r="M519" s="101">
        <f t="shared" si="25"/>
        <v>0</v>
      </c>
    </row>
    <row r="520" spans="1:13">
      <c r="A520" s="106">
        <f>'Merytoryczna-TU WPIS DANE'!A565</f>
        <v>0</v>
      </c>
      <c r="B520" s="120">
        <f>'Merytoryczna-TU WPIS DANE'!B565</f>
        <v>0</v>
      </c>
      <c r="C520" s="120">
        <f>'Merytoryczna-TU WPIS DANE'!C565</f>
        <v>0</v>
      </c>
      <c r="D520" s="120">
        <f>'Merytoryczna-TU WPIS DANE'!D565</f>
        <v>0</v>
      </c>
      <c r="E520" s="120">
        <f>'Merytoryczna-TU WPIS DANE'!E565</f>
        <v>0</v>
      </c>
      <c r="F520" s="106">
        <f>'Merytoryczna-TU WPIS DANE'!F565</f>
        <v>0</v>
      </c>
      <c r="G520" s="107">
        <f>'Merytoryczna-TU WPIS DANE'!H565</f>
        <v>0</v>
      </c>
      <c r="H520" s="107">
        <f>'Merytoryczna-TU WPIS DANE'!I565</f>
        <v>0</v>
      </c>
      <c r="I520" s="108">
        <f>IF('Merytoryczna-TU WPIS DANE'!Q565="tak",'Merytoryczna-TU WPIS DANE'!AJ565,'Merytoryczna-TU WPIS DANE'!R565)</f>
        <v>0</v>
      </c>
      <c r="J520" s="211">
        <f>IF(Strategiczna!L563="tak",Strategiczna!W563,Strategiczna!M563)</f>
        <v>0</v>
      </c>
      <c r="K520" s="109">
        <f t="shared" si="24"/>
        <v>0</v>
      </c>
      <c r="L520" s="109">
        <f>'Merytoryczna-TU WPIS DANE'!O565+Strategiczna!J563</f>
        <v>95</v>
      </c>
      <c r="M520" s="101">
        <f t="shared" si="25"/>
        <v>0</v>
      </c>
    </row>
    <row r="521" spans="1:13">
      <c r="A521" s="106">
        <f>'Merytoryczna-TU WPIS DANE'!A566</f>
        <v>0</v>
      </c>
      <c r="B521" s="120">
        <f>'Merytoryczna-TU WPIS DANE'!B566</f>
        <v>0</v>
      </c>
      <c r="C521" s="120">
        <f>'Merytoryczna-TU WPIS DANE'!C566</f>
        <v>0</v>
      </c>
      <c r="D521" s="120">
        <f>'Merytoryczna-TU WPIS DANE'!D566</f>
        <v>0</v>
      </c>
      <c r="E521" s="120">
        <f>'Merytoryczna-TU WPIS DANE'!E566</f>
        <v>0</v>
      </c>
      <c r="F521" s="106">
        <f>'Merytoryczna-TU WPIS DANE'!F566</f>
        <v>0</v>
      </c>
      <c r="G521" s="107">
        <f>'Merytoryczna-TU WPIS DANE'!H566</f>
        <v>0</v>
      </c>
      <c r="H521" s="107">
        <f>'Merytoryczna-TU WPIS DANE'!I566</f>
        <v>0</v>
      </c>
      <c r="I521" s="108">
        <f>IF('Merytoryczna-TU WPIS DANE'!Q566="tak",'Merytoryczna-TU WPIS DANE'!AJ566,'Merytoryczna-TU WPIS DANE'!R566)</f>
        <v>0</v>
      </c>
      <c r="J521" s="211">
        <f>IF(Strategiczna!L564="tak",Strategiczna!W564,Strategiczna!M564)</f>
        <v>0</v>
      </c>
      <c r="K521" s="109">
        <f t="shared" si="24"/>
        <v>0</v>
      </c>
      <c r="L521" s="109">
        <f>'Merytoryczna-TU WPIS DANE'!O566+Strategiczna!J564</f>
        <v>95</v>
      </c>
      <c r="M521" s="101">
        <f t="shared" si="25"/>
        <v>0</v>
      </c>
    </row>
    <row r="522" spans="1:13">
      <c r="A522" s="106">
        <f>'Merytoryczna-TU WPIS DANE'!A567</f>
        <v>0</v>
      </c>
      <c r="B522" s="120">
        <f>'Merytoryczna-TU WPIS DANE'!B567</f>
        <v>0</v>
      </c>
      <c r="C522" s="120">
        <f>'Merytoryczna-TU WPIS DANE'!C567</f>
        <v>0</v>
      </c>
      <c r="D522" s="120">
        <f>'Merytoryczna-TU WPIS DANE'!D567</f>
        <v>0</v>
      </c>
      <c r="E522" s="120">
        <f>'Merytoryczna-TU WPIS DANE'!E567</f>
        <v>0</v>
      </c>
      <c r="F522" s="106">
        <f>'Merytoryczna-TU WPIS DANE'!F567</f>
        <v>0</v>
      </c>
      <c r="G522" s="107">
        <f>'Merytoryczna-TU WPIS DANE'!H567</f>
        <v>0</v>
      </c>
      <c r="H522" s="107">
        <f>'Merytoryczna-TU WPIS DANE'!I567</f>
        <v>0</v>
      </c>
      <c r="I522" s="108">
        <f>IF('Merytoryczna-TU WPIS DANE'!Q567="tak",'Merytoryczna-TU WPIS DANE'!AJ567,'Merytoryczna-TU WPIS DANE'!R567)</f>
        <v>0</v>
      </c>
      <c r="J522" s="211">
        <f>IF(Strategiczna!L565="tak",Strategiczna!W565,Strategiczna!M565)</f>
        <v>0</v>
      </c>
      <c r="K522" s="109">
        <f t="shared" si="24"/>
        <v>0</v>
      </c>
      <c r="L522" s="109">
        <f>'Merytoryczna-TU WPIS DANE'!O567+Strategiczna!J565</f>
        <v>95</v>
      </c>
      <c r="M522" s="101">
        <f t="shared" si="25"/>
        <v>0</v>
      </c>
    </row>
    <row r="523" spans="1:13">
      <c r="A523" s="106">
        <f>'Merytoryczna-TU WPIS DANE'!A568</f>
        <v>0</v>
      </c>
      <c r="B523" s="120">
        <f>'Merytoryczna-TU WPIS DANE'!B568</f>
        <v>0</v>
      </c>
      <c r="C523" s="120">
        <f>'Merytoryczna-TU WPIS DANE'!C568</f>
        <v>0</v>
      </c>
      <c r="D523" s="120">
        <f>'Merytoryczna-TU WPIS DANE'!D568</f>
        <v>0</v>
      </c>
      <c r="E523" s="120">
        <f>'Merytoryczna-TU WPIS DANE'!E568</f>
        <v>0</v>
      </c>
      <c r="F523" s="106">
        <f>'Merytoryczna-TU WPIS DANE'!F568</f>
        <v>0</v>
      </c>
      <c r="G523" s="107">
        <f>'Merytoryczna-TU WPIS DANE'!H568</f>
        <v>0</v>
      </c>
      <c r="H523" s="107">
        <f>'Merytoryczna-TU WPIS DANE'!I568</f>
        <v>0</v>
      </c>
      <c r="I523" s="108">
        <f>IF('Merytoryczna-TU WPIS DANE'!Q568="tak",'Merytoryczna-TU WPIS DANE'!AJ568,'Merytoryczna-TU WPIS DANE'!R568)</f>
        <v>0</v>
      </c>
      <c r="J523" s="211">
        <f>IF(Strategiczna!L566="tak",Strategiczna!W566,Strategiczna!M566)</f>
        <v>0</v>
      </c>
      <c r="K523" s="109">
        <f t="shared" si="24"/>
        <v>0</v>
      </c>
      <c r="L523" s="109">
        <f>'Merytoryczna-TU WPIS DANE'!O568+Strategiczna!J566</f>
        <v>95</v>
      </c>
      <c r="M523" s="101">
        <f t="shared" si="25"/>
        <v>0</v>
      </c>
    </row>
    <row r="524" spans="1:13">
      <c r="A524" s="106">
        <f>'Merytoryczna-TU WPIS DANE'!A569</f>
        <v>0</v>
      </c>
      <c r="B524" s="120">
        <f>'Merytoryczna-TU WPIS DANE'!B569</f>
        <v>0</v>
      </c>
      <c r="C524" s="120">
        <f>'Merytoryczna-TU WPIS DANE'!C569</f>
        <v>0</v>
      </c>
      <c r="D524" s="120">
        <f>'Merytoryczna-TU WPIS DANE'!D569</f>
        <v>0</v>
      </c>
      <c r="E524" s="120">
        <f>'Merytoryczna-TU WPIS DANE'!E569</f>
        <v>0</v>
      </c>
      <c r="F524" s="106">
        <f>'Merytoryczna-TU WPIS DANE'!F569</f>
        <v>0</v>
      </c>
      <c r="G524" s="107">
        <f>'Merytoryczna-TU WPIS DANE'!H569</f>
        <v>0</v>
      </c>
      <c r="H524" s="107">
        <f>'Merytoryczna-TU WPIS DANE'!I569</f>
        <v>0</v>
      </c>
      <c r="I524" s="108">
        <f>IF('Merytoryczna-TU WPIS DANE'!Q569="tak",'Merytoryczna-TU WPIS DANE'!AJ569,'Merytoryczna-TU WPIS DANE'!R569)</f>
        <v>0</v>
      </c>
      <c r="J524" s="211">
        <f>IF(Strategiczna!L567="tak",Strategiczna!W567,Strategiczna!M567)</f>
        <v>0</v>
      </c>
      <c r="K524" s="109">
        <f t="shared" si="24"/>
        <v>0</v>
      </c>
      <c r="L524" s="109">
        <f>'Merytoryczna-TU WPIS DANE'!O569+Strategiczna!J567</f>
        <v>95</v>
      </c>
      <c r="M524" s="101">
        <f t="shared" si="25"/>
        <v>0</v>
      </c>
    </row>
    <row r="525" spans="1:13">
      <c r="A525" s="106">
        <f>'Merytoryczna-TU WPIS DANE'!A570</f>
        <v>0</v>
      </c>
      <c r="B525" s="120">
        <f>'Merytoryczna-TU WPIS DANE'!B570</f>
        <v>0</v>
      </c>
      <c r="C525" s="120">
        <f>'Merytoryczna-TU WPIS DANE'!C570</f>
        <v>0</v>
      </c>
      <c r="D525" s="120">
        <f>'Merytoryczna-TU WPIS DANE'!D570</f>
        <v>0</v>
      </c>
      <c r="E525" s="120">
        <f>'Merytoryczna-TU WPIS DANE'!E570</f>
        <v>0</v>
      </c>
      <c r="F525" s="106">
        <f>'Merytoryczna-TU WPIS DANE'!F570</f>
        <v>0</v>
      </c>
      <c r="G525" s="107">
        <f>'Merytoryczna-TU WPIS DANE'!H570</f>
        <v>0</v>
      </c>
      <c r="H525" s="107">
        <f>'Merytoryczna-TU WPIS DANE'!I570</f>
        <v>0</v>
      </c>
      <c r="I525" s="108">
        <f>IF('Merytoryczna-TU WPIS DANE'!Q570="tak",'Merytoryczna-TU WPIS DANE'!AJ570,'Merytoryczna-TU WPIS DANE'!R570)</f>
        <v>0</v>
      </c>
      <c r="J525" s="211">
        <f>IF(Strategiczna!L568="tak",Strategiczna!W568,Strategiczna!M568)</f>
        <v>0</v>
      </c>
      <c r="K525" s="109">
        <f t="shared" si="24"/>
        <v>0</v>
      </c>
      <c r="L525" s="109">
        <f>'Merytoryczna-TU WPIS DANE'!O570+Strategiczna!J568</f>
        <v>95</v>
      </c>
      <c r="M525" s="101">
        <f t="shared" si="25"/>
        <v>0</v>
      </c>
    </row>
    <row r="526" spans="1:13">
      <c r="A526" s="106">
        <f>'Merytoryczna-TU WPIS DANE'!A571</f>
        <v>0</v>
      </c>
      <c r="B526" s="120">
        <f>'Merytoryczna-TU WPIS DANE'!B571</f>
        <v>0</v>
      </c>
      <c r="C526" s="120">
        <f>'Merytoryczna-TU WPIS DANE'!C571</f>
        <v>0</v>
      </c>
      <c r="D526" s="120">
        <f>'Merytoryczna-TU WPIS DANE'!D571</f>
        <v>0</v>
      </c>
      <c r="E526" s="120">
        <f>'Merytoryczna-TU WPIS DANE'!E571</f>
        <v>0</v>
      </c>
      <c r="F526" s="106">
        <f>'Merytoryczna-TU WPIS DANE'!F571</f>
        <v>0</v>
      </c>
      <c r="G526" s="107">
        <f>'Merytoryczna-TU WPIS DANE'!H571</f>
        <v>0</v>
      </c>
      <c r="H526" s="107">
        <f>'Merytoryczna-TU WPIS DANE'!I571</f>
        <v>0</v>
      </c>
      <c r="I526" s="108">
        <f>IF('Merytoryczna-TU WPIS DANE'!Q571="tak",'Merytoryczna-TU WPIS DANE'!AJ571,'Merytoryczna-TU WPIS DANE'!R571)</f>
        <v>0</v>
      </c>
      <c r="J526" s="211">
        <f>IF(Strategiczna!L569="tak",Strategiczna!W569,Strategiczna!M569)</f>
        <v>0</v>
      </c>
      <c r="K526" s="109">
        <f t="shared" si="24"/>
        <v>0</v>
      </c>
      <c r="L526" s="109">
        <f>'Merytoryczna-TU WPIS DANE'!O571+Strategiczna!J569</f>
        <v>95</v>
      </c>
      <c r="M526" s="101">
        <f t="shared" si="25"/>
        <v>0</v>
      </c>
    </row>
    <row r="527" spans="1:13">
      <c r="A527" s="106">
        <f>'Merytoryczna-TU WPIS DANE'!A572</f>
        <v>0</v>
      </c>
      <c r="B527" s="120">
        <f>'Merytoryczna-TU WPIS DANE'!B572</f>
        <v>0</v>
      </c>
      <c r="C527" s="120">
        <f>'Merytoryczna-TU WPIS DANE'!C572</f>
        <v>0</v>
      </c>
      <c r="D527" s="120">
        <f>'Merytoryczna-TU WPIS DANE'!D572</f>
        <v>0</v>
      </c>
      <c r="E527" s="120">
        <f>'Merytoryczna-TU WPIS DANE'!E572</f>
        <v>0</v>
      </c>
      <c r="F527" s="106">
        <f>'Merytoryczna-TU WPIS DANE'!F572</f>
        <v>0</v>
      </c>
      <c r="G527" s="107">
        <f>'Merytoryczna-TU WPIS DANE'!H572</f>
        <v>0</v>
      </c>
      <c r="H527" s="107">
        <f>'Merytoryczna-TU WPIS DANE'!I572</f>
        <v>0</v>
      </c>
      <c r="I527" s="108">
        <f>IF('Merytoryczna-TU WPIS DANE'!Q572="tak",'Merytoryczna-TU WPIS DANE'!AJ572,'Merytoryczna-TU WPIS DANE'!R572)</f>
        <v>0</v>
      </c>
      <c r="J527" s="211">
        <f>IF(Strategiczna!L570="tak",Strategiczna!W570,Strategiczna!M570)</f>
        <v>0</v>
      </c>
      <c r="K527" s="109">
        <f t="shared" si="24"/>
        <v>0</v>
      </c>
      <c r="L527" s="109">
        <f>'Merytoryczna-TU WPIS DANE'!O572+Strategiczna!J570</f>
        <v>95</v>
      </c>
      <c r="M527" s="101">
        <f t="shared" si="25"/>
        <v>0</v>
      </c>
    </row>
    <row r="528" spans="1:13">
      <c r="A528" s="106">
        <f>'Merytoryczna-TU WPIS DANE'!A573</f>
        <v>0</v>
      </c>
      <c r="B528" s="120">
        <f>'Merytoryczna-TU WPIS DANE'!B573</f>
        <v>0</v>
      </c>
      <c r="C528" s="120">
        <f>'Merytoryczna-TU WPIS DANE'!C573</f>
        <v>0</v>
      </c>
      <c r="D528" s="120">
        <f>'Merytoryczna-TU WPIS DANE'!D573</f>
        <v>0</v>
      </c>
      <c r="E528" s="120">
        <f>'Merytoryczna-TU WPIS DANE'!E573</f>
        <v>0</v>
      </c>
      <c r="F528" s="106">
        <f>'Merytoryczna-TU WPIS DANE'!F573</f>
        <v>0</v>
      </c>
      <c r="G528" s="107">
        <f>'Merytoryczna-TU WPIS DANE'!H573</f>
        <v>0</v>
      </c>
      <c r="H528" s="107">
        <f>'Merytoryczna-TU WPIS DANE'!I573</f>
        <v>0</v>
      </c>
      <c r="I528" s="108">
        <f>IF('Merytoryczna-TU WPIS DANE'!Q573="tak",'Merytoryczna-TU WPIS DANE'!AJ573,'Merytoryczna-TU WPIS DANE'!R573)</f>
        <v>0</v>
      </c>
      <c r="J528" s="211">
        <f>IF(Strategiczna!L571="tak",Strategiczna!W571,Strategiczna!M571)</f>
        <v>0</v>
      </c>
      <c r="K528" s="109">
        <f t="shared" si="24"/>
        <v>0</v>
      </c>
      <c r="L528" s="109">
        <f>'Merytoryczna-TU WPIS DANE'!O573+Strategiczna!J571</f>
        <v>95</v>
      </c>
      <c r="M528" s="101">
        <f t="shared" si="25"/>
        <v>0</v>
      </c>
    </row>
    <row r="529" spans="1:13">
      <c r="A529" s="106">
        <f>'Merytoryczna-TU WPIS DANE'!A574</f>
        <v>0</v>
      </c>
      <c r="B529" s="120">
        <f>'Merytoryczna-TU WPIS DANE'!B574</f>
        <v>0</v>
      </c>
      <c r="C529" s="120">
        <f>'Merytoryczna-TU WPIS DANE'!C574</f>
        <v>0</v>
      </c>
      <c r="D529" s="120">
        <f>'Merytoryczna-TU WPIS DANE'!D574</f>
        <v>0</v>
      </c>
      <c r="E529" s="120">
        <f>'Merytoryczna-TU WPIS DANE'!E574</f>
        <v>0</v>
      </c>
      <c r="F529" s="106">
        <f>'Merytoryczna-TU WPIS DANE'!F574</f>
        <v>0</v>
      </c>
      <c r="G529" s="107">
        <f>'Merytoryczna-TU WPIS DANE'!H574</f>
        <v>0</v>
      </c>
      <c r="H529" s="107">
        <f>'Merytoryczna-TU WPIS DANE'!I574</f>
        <v>0</v>
      </c>
      <c r="I529" s="108">
        <f>IF('Merytoryczna-TU WPIS DANE'!Q574="tak",'Merytoryczna-TU WPIS DANE'!AJ574,'Merytoryczna-TU WPIS DANE'!R574)</f>
        <v>0</v>
      </c>
      <c r="J529" s="211">
        <f>IF(Strategiczna!L572="tak",Strategiczna!W572,Strategiczna!M572)</f>
        <v>0</v>
      </c>
      <c r="K529" s="109">
        <f t="shared" si="24"/>
        <v>0</v>
      </c>
      <c r="L529" s="109">
        <f>'Merytoryczna-TU WPIS DANE'!O574+Strategiczna!J572</f>
        <v>95</v>
      </c>
      <c r="M529" s="101">
        <f t="shared" si="25"/>
        <v>0</v>
      </c>
    </row>
    <row r="530" spans="1:13">
      <c r="A530" s="106">
        <f>'Merytoryczna-TU WPIS DANE'!A575</f>
        <v>0</v>
      </c>
      <c r="B530" s="120">
        <f>'Merytoryczna-TU WPIS DANE'!B575</f>
        <v>0</v>
      </c>
      <c r="C530" s="120">
        <f>'Merytoryczna-TU WPIS DANE'!C575</f>
        <v>0</v>
      </c>
      <c r="D530" s="120">
        <f>'Merytoryczna-TU WPIS DANE'!D575</f>
        <v>0</v>
      </c>
      <c r="E530" s="120">
        <f>'Merytoryczna-TU WPIS DANE'!E575</f>
        <v>0</v>
      </c>
      <c r="F530" s="106">
        <f>'Merytoryczna-TU WPIS DANE'!F575</f>
        <v>0</v>
      </c>
      <c r="G530" s="107">
        <f>'Merytoryczna-TU WPIS DANE'!H575</f>
        <v>0</v>
      </c>
      <c r="H530" s="107">
        <f>'Merytoryczna-TU WPIS DANE'!I575</f>
        <v>0</v>
      </c>
      <c r="I530" s="108">
        <f>IF('Merytoryczna-TU WPIS DANE'!Q575="tak",'Merytoryczna-TU WPIS DANE'!AJ575,'Merytoryczna-TU WPIS DANE'!R575)</f>
        <v>0</v>
      </c>
      <c r="J530" s="211">
        <f>IF(Strategiczna!L573="tak",Strategiczna!W573,Strategiczna!M573)</f>
        <v>0</v>
      </c>
      <c r="K530" s="109">
        <f t="shared" si="24"/>
        <v>0</v>
      </c>
      <c r="L530" s="109">
        <f>'Merytoryczna-TU WPIS DANE'!O575+Strategiczna!J573</f>
        <v>95</v>
      </c>
      <c r="M530" s="101">
        <f t="shared" si="25"/>
        <v>0</v>
      </c>
    </row>
    <row r="531" spans="1:13">
      <c r="A531" s="106">
        <f>'Merytoryczna-TU WPIS DANE'!A576</f>
        <v>0</v>
      </c>
      <c r="B531" s="120">
        <f>'Merytoryczna-TU WPIS DANE'!B576</f>
        <v>0</v>
      </c>
      <c r="C531" s="120">
        <f>'Merytoryczna-TU WPIS DANE'!C576</f>
        <v>0</v>
      </c>
      <c r="D531" s="120">
        <f>'Merytoryczna-TU WPIS DANE'!D576</f>
        <v>0</v>
      </c>
      <c r="E531" s="120">
        <f>'Merytoryczna-TU WPIS DANE'!E576</f>
        <v>0</v>
      </c>
      <c r="F531" s="106">
        <f>'Merytoryczna-TU WPIS DANE'!F576</f>
        <v>0</v>
      </c>
      <c r="G531" s="107">
        <f>'Merytoryczna-TU WPIS DANE'!H576</f>
        <v>0</v>
      </c>
      <c r="H531" s="107">
        <f>'Merytoryczna-TU WPIS DANE'!I576</f>
        <v>0</v>
      </c>
      <c r="I531" s="108">
        <f>IF('Merytoryczna-TU WPIS DANE'!Q576="tak",'Merytoryczna-TU WPIS DANE'!AJ576,'Merytoryczna-TU WPIS DANE'!R576)</f>
        <v>0</v>
      </c>
      <c r="J531" s="211">
        <f>IF(Strategiczna!L574="tak",Strategiczna!W574,Strategiczna!M574)</f>
        <v>0</v>
      </c>
      <c r="K531" s="109">
        <f t="shared" si="24"/>
        <v>0</v>
      </c>
      <c r="L531" s="109">
        <f>'Merytoryczna-TU WPIS DANE'!O576+Strategiczna!J574</f>
        <v>95</v>
      </c>
      <c r="M531" s="101">
        <f t="shared" si="25"/>
        <v>0</v>
      </c>
    </row>
    <row r="532" spans="1:13">
      <c r="A532" s="106">
        <f>'Merytoryczna-TU WPIS DANE'!A577</f>
        <v>0</v>
      </c>
      <c r="B532" s="120">
        <f>'Merytoryczna-TU WPIS DANE'!B577</f>
        <v>0</v>
      </c>
      <c r="C532" s="120">
        <f>'Merytoryczna-TU WPIS DANE'!C577</f>
        <v>0</v>
      </c>
      <c r="D532" s="120">
        <f>'Merytoryczna-TU WPIS DANE'!D577</f>
        <v>0</v>
      </c>
      <c r="E532" s="120">
        <f>'Merytoryczna-TU WPIS DANE'!E577</f>
        <v>0</v>
      </c>
      <c r="F532" s="106">
        <f>'Merytoryczna-TU WPIS DANE'!F577</f>
        <v>0</v>
      </c>
      <c r="G532" s="107">
        <f>'Merytoryczna-TU WPIS DANE'!H577</f>
        <v>0</v>
      </c>
      <c r="H532" s="107">
        <f>'Merytoryczna-TU WPIS DANE'!I577</f>
        <v>0</v>
      </c>
      <c r="I532" s="108">
        <f>IF('Merytoryczna-TU WPIS DANE'!Q577="tak",'Merytoryczna-TU WPIS DANE'!AJ577,'Merytoryczna-TU WPIS DANE'!R577)</f>
        <v>0</v>
      </c>
      <c r="J532" s="211">
        <f>IF(Strategiczna!L575="tak",Strategiczna!W575,Strategiczna!M575)</f>
        <v>0</v>
      </c>
      <c r="K532" s="109">
        <f t="shared" si="24"/>
        <v>0</v>
      </c>
      <c r="L532" s="109">
        <f>'Merytoryczna-TU WPIS DANE'!O577+Strategiczna!J575</f>
        <v>95</v>
      </c>
      <c r="M532" s="101">
        <f t="shared" si="25"/>
        <v>0</v>
      </c>
    </row>
    <row r="533" spans="1:13">
      <c r="A533" s="106">
        <f>'Merytoryczna-TU WPIS DANE'!A578</f>
        <v>0</v>
      </c>
      <c r="B533" s="120">
        <f>'Merytoryczna-TU WPIS DANE'!B578</f>
        <v>0</v>
      </c>
      <c r="C533" s="120">
        <f>'Merytoryczna-TU WPIS DANE'!C578</f>
        <v>0</v>
      </c>
      <c r="D533" s="120">
        <f>'Merytoryczna-TU WPIS DANE'!D578</f>
        <v>0</v>
      </c>
      <c r="E533" s="120">
        <f>'Merytoryczna-TU WPIS DANE'!E578</f>
        <v>0</v>
      </c>
      <c r="F533" s="106">
        <f>'Merytoryczna-TU WPIS DANE'!F578</f>
        <v>0</v>
      </c>
      <c r="G533" s="107">
        <f>'Merytoryczna-TU WPIS DANE'!H578</f>
        <v>0</v>
      </c>
      <c r="H533" s="107">
        <f>'Merytoryczna-TU WPIS DANE'!I578</f>
        <v>0</v>
      </c>
      <c r="I533" s="108">
        <f>IF('Merytoryczna-TU WPIS DANE'!Q578="tak",'Merytoryczna-TU WPIS DANE'!AJ578,'Merytoryczna-TU WPIS DANE'!R578)</f>
        <v>0</v>
      </c>
      <c r="J533" s="211">
        <f>IF(Strategiczna!L576="tak",Strategiczna!W576,Strategiczna!M576)</f>
        <v>0</v>
      </c>
      <c r="K533" s="109">
        <f t="shared" si="24"/>
        <v>0</v>
      </c>
      <c r="L533" s="109">
        <f>'Merytoryczna-TU WPIS DANE'!O578+Strategiczna!J576</f>
        <v>95</v>
      </c>
      <c r="M533" s="101">
        <f t="shared" si="25"/>
        <v>0</v>
      </c>
    </row>
    <row r="534" spans="1:13">
      <c r="A534" s="106">
        <f>'Merytoryczna-TU WPIS DANE'!A579</f>
        <v>0</v>
      </c>
      <c r="B534" s="120">
        <f>'Merytoryczna-TU WPIS DANE'!B579</f>
        <v>0</v>
      </c>
      <c r="C534" s="120">
        <f>'Merytoryczna-TU WPIS DANE'!C579</f>
        <v>0</v>
      </c>
      <c r="D534" s="120">
        <f>'Merytoryczna-TU WPIS DANE'!D579</f>
        <v>0</v>
      </c>
      <c r="E534" s="120">
        <f>'Merytoryczna-TU WPIS DANE'!E579</f>
        <v>0</v>
      </c>
      <c r="F534" s="106">
        <f>'Merytoryczna-TU WPIS DANE'!F579</f>
        <v>0</v>
      </c>
      <c r="G534" s="107">
        <f>'Merytoryczna-TU WPIS DANE'!H579</f>
        <v>0</v>
      </c>
      <c r="H534" s="107">
        <f>'Merytoryczna-TU WPIS DANE'!I579</f>
        <v>0</v>
      </c>
      <c r="I534" s="108">
        <f>IF('Merytoryczna-TU WPIS DANE'!Q579="tak",'Merytoryczna-TU WPIS DANE'!AJ579,'Merytoryczna-TU WPIS DANE'!R579)</f>
        <v>0</v>
      </c>
      <c r="J534" s="211">
        <f>IF(Strategiczna!L577="tak",Strategiczna!W577,Strategiczna!M577)</f>
        <v>0</v>
      </c>
      <c r="K534" s="109">
        <f t="shared" si="24"/>
        <v>0</v>
      </c>
      <c r="L534" s="109">
        <f>'Merytoryczna-TU WPIS DANE'!O579+Strategiczna!J577</f>
        <v>95</v>
      </c>
      <c r="M534" s="101">
        <f t="shared" si="25"/>
        <v>0</v>
      </c>
    </row>
    <row r="535" spans="1:13">
      <c r="A535" s="106">
        <f>'Merytoryczna-TU WPIS DANE'!A580</f>
        <v>0</v>
      </c>
      <c r="B535" s="120">
        <f>'Merytoryczna-TU WPIS DANE'!B580</f>
        <v>0</v>
      </c>
      <c r="C535" s="120">
        <f>'Merytoryczna-TU WPIS DANE'!C580</f>
        <v>0</v>
      </c>
      <c r="D535" s="120">
        <f>'Merytoryczna-TU WPIS DANE'!D580</f>
        <v>0</v>
      </c>
      <c r="E535" s="120">
        <f>'Merytoryczna-TU WPIS DANE'!E580</f>
        <v>0</v>
      </c>
      <c r="F535" s="106">
        <f>'Merytoryczna-TU WPIS DANE'!F580</f>
        <v>0</v>
      </c>
      <c r="G535" s="107">
        <f>'Merytoryczna-TU WPIS DANE'!H580</f>
        <v>0</v>
      </c>
      <c r="H535" s="107">
        <f>'Merytoryczna-TU WPIS DANE'!I580</f>
        <v>0</v>
      </c>
      <c r="I535" s="108">
        <f>IF('Merytoryczna-TU WPIS DANE'!Q580="tak",'Merytoryczna-TU WPIS DANE'!AJ580,'Merytoryczna-TU WPIS DANE'!R580)</f>
        <v>0</v>
      </c>
      <c r="J535" s="211">
        <f>IF(Strategiczna!L578="tak",Strategiczna!W578,Strategiczna!M578)</f>
        <v>0</v>
      </c>
      <c r="K535" s="109">
        <f t="shared" si="24"/>
        <v>0</v>
      </c>
      <c r="L535" s="109">
        <f>'Merytoryczna-TU WPIS DANE'!O580+Strategiczna!J578</f>
        <v>95</v>
      </c>
      <c r="M535" s="101">
        <f t="shared" si="25"/>
        <v>0</v>
      </c>
    </row>
    <row r="536" spans="1:13">
      <c r="A536" s="106">
        <f>'Merytoryczna-TU WPIS DANE'!A581</f>
        <v>0</v>
      </c>
      <c r="B536" s="120">
        <f>'Merytoryczna-TU WPIS DANE'!B581</f>
        <v>0</v>
      </c>
      <c r="C536" s="120">
        <f>'Merytoryczna-TU WPIS DANE'!C581</f>
        <v>0</v>
      </c>
      <c r="D536" s="120">
        <f>'Merytoryczna-TU WPIS DANE'!D581</f>
        <v>0</v>
      </c>
      <c r="E536" s="120">
        <f>'Merytoryczna-TU WPIS DANE'!E581</f>
        <v>0</v>
      </c>
      <c r="F536" s="106">
        <f>'Merytoryczna-TU WPIS DANE'!F581</f>
        <v>0</v>
      </c>
      <c r="G536" s="107">
        <f>'Merytoryczna-TU WPIS DANE'!H581</f>
        <v>0</v>
      </c>
      <c r="H536" s="107">
        <f>'Merytoryczna-TU WPIS DANE'!I581</f>
        <v>0</v>
      </c>
      <c r="I536" s="108">
        <f>IF('Merytoryczna-TU WPIS DANE'!Q581="tak",'Merytoryczna-TU WPIS DANE'!AJ581,'Merytoryczna-TU WPIS DANE'!R581)</f>
        <v>0</v>
      </c>
      <c r="J536" s="211">
        <f>IF(Strategiczna!L579="tak",Strategiczna!W579,Strategiczna!M579)</f>
        <v>0</v>
      </c>
      <c r="K536" s="109">
        <f t="shared" si="24"/>
        <v>0</v>
      </c>
      <c r="L536" s="109">
        <f>'Merytoryczna-TU WPIS DANE'!O581+Strategiczna!J579</f>
        <v>95</v>
      </c>
      <c r="M536" s="101">
        <f t="shared" si="25"/>
        <v>0</v>
      </c>
    </row>
    <row r="537" spans="1:13">
      <c r="A537" s="106">
        <f>'Merytoryczna-TU WPIS DANE'!A582</f>
        <v>0</v>
      </c>
      <c r="B537" s="120">
        <f>'Merytoryczna-TU WPIS DANE'!B582</f>
        <v>0</v>
      </c>
      <c r="C537" s="120">
        <f>'Merytoryczna-TU WPIS DANE'!C582</f>
        <v>0</v>
      </c>
      <c r="D537" s="120">
        <f>'Merytoryczna-TU WPIS DANE'!D582</f>
        <v>0</v>
      </c>
      <c r="E537" s="120">
        <f>'Merytoryczna-TU WPIS DANE'!E582</f>
        <v>0</v>
      </c>
      <c r="F537" s="106">
        <f>'Merytoryczna-TU WPIS DANE'!F582</f>
        <v>0</v>
      </c>
      <c r="G537" s="107">
        <f>'Merytoryczna-TU WPIS DANE'!H582</f>
        <v>0</v>
      </c>
      <c r="H537" s="107">
        <f>'Merytoryczna-TU WPIS DANE'!I582</f>
        <v>0</v>
      </c>
      <c r="I537" s="108">
        <f>IF('Merytoryczna-TU WPIS DANE'!Q582="tak",'Merytoryczna-TU WPIS DANE'!AJ582,'Merytoryczna-TU WPIS DANE'!R582)</f>
        <v>0</v>
      </c>
      <c r="J537" s="211">
        <f>IF(Strategiczna!L580="tak",Strategiczna!W580,Strategiczna!M580)</f>
        <v>0</v>
      </c>
      <c r="K537" s="109">
        <f t="shared" si="24"/>
        <v>0</v>
      </c>
      <c r="L537" s="109">
        <f>'Merytoryczna-TU WPIS DANE'!O582+Strategiczna!J580</f>
        <v>95</v>
      </c>
      <c r="M537" s="101">
        <f t="shared" si="25"/>
        <v>0</v>
      </c>
    </row>
    <row r="538" spans="1:13">
      <c r="A538" s="106">
        <f>'Merytoryczna-TU WPIS DANE'!A583</f>
        <v>0</v>
      </c>
      <c r="B538" s="120">
        <f>'Merytoryczna-TU WPIS DANE'!B583</f>
        <v>0</v>
      </c>
      <c r="C538" s="120">
        <f>'Merytoryczna-TU WPIS DANE'!C583</f>
        <v>0</v>
      </c>
      <c r="D538" s="120">
        <f>'Merytoryczna-TU WPIS DANE'!D583</f>
        <v>0</v>
      </c>
      <c r="E538" s="120">
        <f>'Merytoryczna-TU WPIS DANE'!E583</f>
        <v>0</v>
      </c>
      <c r="F538" s="106">
        <f>'Merytoryczna-TU WPIS DANE'!F583</f>
        <v>0</v>
      </c>
      <c r="G538" s="107">
        <f>'Merytoryczna-TU WPIS DANE'!H583</f>
        <v>0</v>
      </c>
      <c r="H538" s="107">
        <f>'Merytoryczna-TU WPIS DANE'!I583</f>
        <v>0</v>
      </c>
      <c r="I538" s="108">
        <f>IF('Merytoryczna-TU WPIS DANE'!Q583="tak",'Merytoryczna-TU WPIS DANE'!AJ583,'Merytoryczna-TU WPIS DANE'!R583)</f>
        <v>0</v>
      </c>
      <c r="J538" s="211">
        <f>IF(Strategiczna!L581="tak",Strategiczna!W581,Strategiczna!M581)</f>
        <v>0</v>
      </c>
      <c r="K538" s="109">
        <f t="shared" si="24"/>
        <v>0</v>
      </c>
      <c r="L538" s="109">
        <f>'Merytoryczna-TU WPIS DANE'!O583+Strategiczna!J581</f>
        <v>95</v>
      </c>
      <c r="M538" s="101">
        <f t="shared" si="25"/>
        <v>0</v>
      </c>
    </row>
    <row r="539" spans="1:13">
      <c r="A539" s="106">
        <f>'Merytoryczna-TU WPIS DANE'!A584</f>
        <v>0</v>
      </c>
      <c r="B539" s="120">
        <f>'Merytoryczna-TU WPIS DANE'!B584</f>
        <v>0</v>
      </c>
      <c r="C539" s="120">
        <f>'Merytoryczna-TU WPIS DANE'!C584</f>
        <v>0</v>
      </c>
      <c r="D539" s="120">
        <f>'Merytoryczna-TU WPIS DANE'!D584</f>
        <v>0</v>
      </c>
      <c r="E539" s="120">
        <f>'Merytoryczna-TU WPIS DANE'!E584</f>
        <v>0</v>
      </c>
      <c r="F539" s="106">
        <f>'Merytoryczna-TU WPIS DANE'!F584</f>
        <v>0</v>
      </c>
      <c r="G539" s="107">
        <f>'Merytoryczna-TU WPIS DANE'!H584</f>
        <v>0</v>
      </c>
      <c r="H539" s="107">
        <f>'Merytoryczna-TU WPIS DANE'!I584</f>
        <v>0</v>
      </c>
      <c r="I539" s="108">
        <f>IF('Merytoryczna-TU WPIS DANE'!Q584="tak",'Merytoryczna-TU WPIS DANE'!AJ584,'Merytoryczna-TU WPIS DANE'!R584)</f>
        <v>0</v>
      </c>
      <c r="J539" s="211">
        <f>IF(Strategiczna!L582="tak",Strategiczna!W582,Strategiczna!M582)</f>
        <v>0</v>
      </c>
      <c r="K539" s="109">
        <f t="shared" si="24"/>
        <v>0</v>
      </c>
      <c r="L539" s="109">
        <f>'Merytoryczna-TU WPIS DANE'!O584+Strategiczna!J582</f>
        <v>95</v>
      </c>
      <c r="M539" s="101">
        <f t="shared" si="25"/>
        <v>0</v>
      </c>
    </row>
    <row r="540" spans="1:13">
      <c r="A540" s="106">
        <f>'Merytoryczna-TU WPIS DANE'!A585</f>
        <v>0</v>
      </c>
      <c r="B540" s="120">
        <f>'Merytoryczna-TU WPIS DANE'!B585</f>
        <v>0</v>
      </c>
      <c r="C540" s="120">
        <f>'Merytoryczna-TU WPIS DANE'!C585</f>
        <v>0</v>
      </c>
      <c r="D540" s="120">
        <f>'Merytoryczna-TU WPIS DANE'!D585</f>
        <v>0</v>
      </c>
      <c r="E540" s="120">
        <f>'Merytoryczna-TU WPIS DANE'!E585</f>
        <v>0</v>
      </c>
      <c r="F540" s="106">
        <f>'Merytoryczna-TU WPIS DANE'!F585</f>
        <v>0</v>
      </c>
      <c r="G540" s="107">
        <f>'Merytoryczna-TU WPIS DANE'!H585</f>
        <v>0</v>
      </c>
      <c r="H540" s="107">
        <f>'Merytoryczna-TU WPIS DANE'!I585</f>
        <v>0</v>
      </c>
      <c r="I540" s="108">
        <f>IF('Merytoryczna-TU WPIS DANE'!Q585="tak",'Merytoryczna-TU WPIS DANE'!AJ585,'Merytoryczna-TU WPIS DANE'!R585)</f>
        <v>0</v>
      </c>
      <c r="J540" s="211">
        <f>IF(Strategiczna!L583="tak",Strategiczna!W583,Strategiczna!M583)</f>
        <v>0</v>
      </c>
      <c r="K540" s="109">
        <f t="shared" si="24"/>
        <v>0</v>
      </c>
      <c r="L540" s="109">
        <f>'Merytoryczna-TU WPIS DANE'!O585+Strategiczna!J583</f>
        <v>95</v>
      </c>
      <c r="M540" s="101">
        <f t="shared" si="25"/>
        <v>0</v>
      </c>
    </row>
    <row r="541" spans="1:13">
      <c r="A541" s="106">
        <f>'Merytoryczna-TU WPIS DANE'!A586</f>
        <v>0</v>
      </c>
      <c r="B541" s="120">
        <f>'Merytoryczna-TU WPIS DANE'!B586</f>
        <v>0</v>
      </c>
      <c r="C541" s="120">
        <f>'Merytoryczna-TU WPIS DANE'!C586</f>
        <v>0</v>
      </c>
      <c r="D541" s="120">
        <f>'Merytoryczna-TU WPIS DANE'!D586</f>
        <v>0</v>
      </c>
      <c r="E541" s="120">
        <f>'Merytoryczna-TU WPIS DANE'!E586</f>
        <v>0</v>
      </c>
      <c r="F541" s="106">
        <f>'Merytoryczna-TU WPIS DANE'!F586</f>
        <v>0</v>
      </c>
      <c r="G541" s="107">
        <f>'Merytoryczna-TU WPIS DANE'!H586</f>
        <v>0</v>
      </c>
      <c r="H541" s="107">
        <f>'Merytoryczna-TU WPIS DANE'!I586</f>
        <v>0</v>
      </c>
      <c r="I541" s="108">
        <f>IF('Merytoryczna-TU WPIS DANE'!Q586="tak",'Merytoryczna-TU WPIS DANE'!AJ586,'Merytoryczna-TU WPIS DANE'!R586)</f>
        <v>0</v>
      </c>
      <c r="J541" s="211">
        <f>IF(Strategiczna!L584="tak",Strategiczna!W584,Strategiczna!M584)</f>
        <v>0</v>
      </c>
      <c r="K541" s="109">
        <f t="shared" si="24"/>
        <v>0</v>
      </c>
      <c r="L541" s="109">
        <f>'Merytoryczna-TU WPIS DANE'!O586+Strategiczna!J584</f>
        <v>95</v>
      </c>
      <c r="M541" s="101">
        <f t="shared" si="25"/>
        <v>0</v>
      </c>
    </row>
    <row r="542" spans="1:13">
      <c r="A542" s="106">
        <f>'Merytoryczna-TU WPIS DANE'!A587</f>
        <v>0</v>
      </c>
      <c r="B542" s="120">
        <f>'Merytoryczna-TU WPIS DANE'!B587</f>
        <v>0</v>
      </c>
      <c r="C542" s="120">
        <f>'Merytoryczna-TU WPIS DANE'!C587</f>
        <v>0</v>
      </c>
      <c r="D542" s="120">
        <f>'Merytoryczna-TU WPIS DANE'!D587</f>
        <v>0</v>
      </c>
      <c r="E542" s="120">
        <f>'Merytoryczna-TU WPIS DANE'!E587</f>
        <v>0</v>
      </c>
      <c r="F542" s="106">
        <f>'Merytoryczna-TU WPIS DANE'!F587</f>
        <v>0</v>
      </c>
      <c r="G542" s="107">
        <f>'Merytoryczna-TU WPIS DANE'!H587</f>
        <v>0</v>
      </c>
      <c r="H542" s="107">
        <f>'Merytoryczna-TU WPIS DANE'!I587</f>
        <v>0</v>
      </c>
      <c r="I542" s="108">
        <f>IF('Merytoryczna-TU WPIS DANE'!Q587="tak",'Merytoryczna-TU WPIS DANE'!AJ587,'Merytoryczna-TU WPIS DANE'!R587)</f>
        <v>0</v>
      </c>
      <c r="J542" s="211">
        <f>IF(Strategiczna!L585="tak",Strategiczna!W585,Strategiczna!M585)</f>
        <v>0</v>
      </c>
      <c r="K542" s="109">
        <f t="shared" si="24"/>
        <v>0</v>
      </c>
      <c r="L542" s="109">
        <f>'Merytoryczna-TU WPIS DANE'!O587+Strategiczna!J585</f>
        <v>95</v>
      </c>
      <c r="M542" s="101">
        <f t="shared" si="25"/>
        <v>0</v>
      </c>
    </row>
    <row r="543" spans="1:13">
      <c r="A543" s="106">
        <f>'Merytoryczna-TU WPIS DANE'!A588</f>
        <v>0</v>
      </c>
      <c r="B543" s="120">
        <f>'Merytoryczna-TU WPIS DANE'!B588</f>
        <v>0</v>
      </c>
      <c r="C543" s="120">
        <f>'Merytoryczna-TU WPIS DANE'!C588</f>
        <v>0</v>
      </c>
      <c r="D543" s="120">
        <f>'Merytoryczna-TU WPIS DANE'!D588</f>
        <v>0</v>
      </c>
      <c r="E543" s="120">
        <f>'Merytoryczna-TU WPIS DANE'!E588</f>
        <v>0</v>
      </c>
      <c r="F543" s="106">
        <f>'Merytoryczna-TU WPIS DANE'!F588</f>
        <v>0</v>
      </c>
      <c r="G543" s="107">
        <f>'Merytoryczna-TU WPIS DANE'!H588</f>
        <v>0</v>
      </c>
      <c r="H543" s="107">
        <f>'Merytoryczna-TU WPIS DANE'!I588</f>
        <v>0</v>
      </c>
      <c r="I543" s="108">
        <f>IF('Merytoryczna-TU WPIS DANE'!Q588="tak",'Merytoryczna-TU WPIS DANE'!AJ588,'Merytoryczna-TU WPIS DANE'!R588)</f>
        <v>0</v>
      </c>
      <c r="J543" s="211">
        <f>IF(Strategiczna!L586="tak",Strategiczna!W586,Strategiczna!M586)</f>
        <v>0</v>
      </c>
      <c r="K543" s="109">
        <f t="shared" si="24"/>
        <v>0</v>
      </c>
      <c r="L543" s="109">
        <f>'Merytoryczna-TU WPIS DANE'!O588+Strategiczna!J586</f>
        <v>95</v>
      </c>
      <c r="M543" s="101">
        <f t="shared" si="25"/>
        <v>0</v>
      </c>
    </row>
    <row r="544" spans="1:13">
      <c r="A544" s="106">
        <f>'Merytoryczna-TU WPIS DANE'!A589</f>
        <v>0</v>
      </c>
      <c r="B544" s="120">
        <f>'Merytoryczna-TU WPIS DANE'!B589</f>
        <v>0</v>
      </c>
      <c r="C544" s="120">
        <f>'Merytoryczna-TU WPIS DANE'!C589</f>
        <v>0</v>
      </c>
      <c r="D544" s="120">
        <f>'Merytoryczna-TU WPIS DANE'!D589</f>
        <v>0</v>
      </c>
      <c r="E544" s="120">
        <f>'Merytoryczna-TU WPIS DANE'!E589</f>
        <v>0</v>
      </c>
      <c r="F544" s="106">
        <f>'Merytoryczna-TU WPIS DANE'!F589</f>
        <v>0</v>
      </c>
      <c r="G544" s="107">
        <f>'Merytoryczna-TU WPIS DANE'!H589</f>
        <v>0</v>
      </c>
      <c r="H544" s="107">
        <f>'Merytoryczna-TU WPIS DANE'!I589</f>
        <v>0</v>
      </c>
      <c r="I544" s="108">
        <f>IF('Merytoryczna-TU WPIS DANE'!Q589="tak",'Merytoryczna-TU WPIS DANE'!AJ589,'Merytoryczna-TU WPIS DANE'!R589)</f>
        <v>0</v>
      </c>
      <c r="J544" s="211">
        <f>IF(Strategiczna!L587="tak",Strategiczna!W587,Strategiczna!M587)</f>
        <v>0</v>
      </c>
      <c r="K544" s="109">
        <f t="shared" si="24"/>
        <v>0</v>
      </c>
      <c r="L544" s="109">
        <f>'Merytoryczna-TU WPIS DANE'!O589+Strategiczna!J587</f>
        <v>95</v>
      </c>
      <c r="M544" s="101">
        <f t="shared" si="25"/>
        <v>0</v>
      </c>
    </row>
    <row r="545" spans="1:13">
      <c r="A545" s="106">
        <f>'Merytoryczna-TU WPIS DANE'!A590</f>
        <v>0</v>
      </c>
      <c r="B545" s="120">
        <f>'Merytoryczna-TU WPIS DANE'!B590</f>
        <v>0</v>
      </c>
      <c r="C545" s="120">
        <f>'Merytoryczna-TU WPIS DANE'!C590</f>
        <v>0</v>
      </c>
      <c r="D545" s="120">
        <f>'Merytoryczna-TU WPIS DANE'!D590</f>
        <v>0</v>
      </c>
      <c r="E545" s="120">
        <f>'Merytoryczna-TU WPIS DANE'!E590</f>
        <v>0</v>
      </c>
      <c r="F545" s="106">
        <f>'Merytoryczna-TU WPIS DANE'!F590</f>
        <v>0</v>
      </c>
      <c r="G545" s="107">
        <f>'Merytoryczna-TU WPIS DANE'!H590</f>
        <v>0</v>
      </c>
      <c r="H545" s="107">
        <f>'Merytoryczna-TU WPIS DANE'!I590</f>
        <v>0</v>
      </c>
      <c r="I545" s="108">
        <f>IF('Merytoryczna-TU WPIS DANE'!Q590="tak",'Merytoryczna-TU WPIS DANE'!AJ590,'Merytoryczna-TU WPIS DANE'!R590)</f>
        <v>0</v>
      </c>
      <c r="J545" s="211">
        <f>IF(Strategiczna!L588="tak",Strategiczna!W588,Strategiczna!M588)</f>
        <v>0</v>
      </c>
      <c r="K545" s="109">
        <f t="shared" si="24"/>
        <v>0</v>
      </c>
      <c r="L545" s="109">
        <f>'Merytoryczna-TU WPIS DANE'!O590+Strategiczna!J588</f>
        <v>95</v>
      </c>
      <c r="M545" s="101">
        <f t="shared" si="25"/>
        <v>0</v>
      </c>
    </row>
    <row r="546" spans="1:13">
      <c r="A546" s="106">
        <f>'Merytoryczna-TU WPIS DANE'!A591</f>
        <v>0</v>
      </c>
      <c r="B546" s="120">
        <f>'Merytoryczna-TU WPIS DANE'!B591</f>
        <v>0</v>
      </c>
      <c r="C546" s="120">
        <f>'Merytoryczna-TU WPIS DANE'!C591</f>
        <v>0</v>
      </c>
      <c r="D546" s="120">
        <f>'Merytoryczna-TU WPIS DANE'!D591</f>
        <v>0</v>
      </c>
      <c r="E546" s="120">
        <f>'Merytoryczna-TU WPIS DANE'!E591</f>
        <v>0</v>
      </c>
      <c r="F546" s="106">
        <f>'Merytoryczna-TU WPIS DANE'!F591</f>
        <v>0</v>
      </c>
      <c r="G546" s="107">
        <f>'Merytoryczna-TU WPIS DANE'!H591</f>
        <v>0</v>
      </c>
      <c r="H546" s="107">
        <f>'Merytoryczna-TU WPIS DANE'!I591</f>
        <v>0</v>
      </c>
      <c r="I546" s="108">
        <f>IF('Merytoryczna-TU WPIS DANE'!Q591="tak",'Merytoryczna-TU WPIS DANE'!AJ591,'Merytoryczna-TU WPIS DANE'!R591)</f>
        <v>0</v>
      </c>
      <c r="J546" s="211">
        <f>IF(Strategiczna!L589="tak",Strategiczna!W589,Strategiczna!M589)</f>
        <v>0</v>
      </c>
      <c r="K546" s="109">
        <f t="shared" si="24"/>
        <v>0</v>
      </c>
      <c r="L546" s="109">
        <f>'Merytoryczna-TU WPIS DANE'!O591+Strategiczna!J589</f>
        <v>95</v>
      </c>
      <c r="M546" s="101">
        <f t="shared" si="25"/>
        <v>0</v>
      </c>
    </row>
    <row r="547" spans="1:13">
      <c r="A547" s="106">
        <f>'Merytoryczna-TU WPIS DANE'!A592</f>
        <v>0</v>
      </c>
      <c r="B547" s="120">
        <f>'Merytoryczna-TU WPIS DANE'!B592</f>
        <v>0</v>
      </c>
      <c r="C547" s="120">
        <f>'Merytoryczna-TU WPIS DANE'!C592</f>
        <v>0</v>
      </c>
      <c r="D547" s="120">
        <f>'Merytoryczna-TU WPIS DANE'!D592</f>
        <v>0</v>
      </c>
      <c r="E547" s="120">
        <f>'Merytoryczna-TU WPIS DANE'!E592</f>
        <v>0</v>
      </c>
      <c r="F547" s="106">
        <f>'Merytoryczna-TU WPIS DANE'!F592</f>
        <v>0</v>
      </c>
      <c r="G547" s="107">
        <f>'Merytoryczna-TU WPIS DANE'!H592</f>
        <v>0</v>
      </c>
      <c r="H547" s="107">
        <f>'Merytoryczna-TU WPIS DANE'!I592</f>
        <v>0</v>
      </c>
      <c r="I547" s="108">
        <f>IF('Merytoryczna-TU WPIS DANE'!Q592="tak",'Merytoryczna-TU WPIS DANE'!AJ592,'Merytoryczna-TU WPIS DANE'!R592)</f>
        <v>0</v>
      </c>
      <c r="J547" s="211">
        <f>IF(Strategiczna!L590="tak",Strategiczna!W590,Strategiczna!M590)</f>
        <v>0</v>
      </c>
      <c r="K547" s="109">
        <f t="shared" si="24"/>
        <v>0</v>
      </c>
      <c r="L547" s="109">
        <f>'Merytoryczna-TU WPIS DANE'!O592+Strategiczna!J590</f>
        <v>95</v>
      </c>
      <c r="M547" s="101">
        <f t="shared" si="25"/>
        <v>0</v>
      </c>
    </row>
    <row r="548" spans="1:13">
      <c r="A548" s="106">
        <f>'Merytoryczna-TU WPIS DANE'!A593</f>
        <v>0</v>
      </c>
      <c r="B548" s="120">
        <f>'Merytoryczna-TU WPIS DANE'!B593</f>
        <v>0</v>
      </c>
      <c r="C548" s="120">
        <f>'Merytoryczna-TU WPIS DANE'!C593</f>
        <v>0</v>
      </c>
      <c r="D548" s="120">
        <f>'Merytoryczna-TU WPIS DANE'!D593</f>
        <v>0</v>
      </c>
      <c r="E548" s="120">
        <f>'Merytoryczna-TU WPIS DANE'!E593</f>
        <v>0</v>
      </c>
      <c r="F548" s="106">
        <f>'Merytoryczna-TU WPIS DANE'!F593</f>
        <v>0</v>
      </c>
      <c r="G548" s="107">
        <f>'Merytoryczna-TU WPIS DANE'!H593</f>
        <v>0</v>
      </c>
      <c r="H548" s="107">
        <f>'Merytoryczna-TU WPIS DANE'!I593</f>
        <v>0</v>
      </c>
      <c r="I548" s="108">
        <f>IF('Merytoryczna-TU WPIS DANE'!Q593="tak",'Merytoryczna-TU WPIS DANE'!AJ593,'Merytoryczna-TU WPIS DANE'!R593)</f>
        <v>0</v>
      </c>
      <c r="J548" s="211">
        <f>IF(Strategiczna!L591="tak",Strategiczna!W591,Strategiczna!M591)</f>
        <v>0</v>
      </c>
      <c r="K548" s="109">
        <f t="shared" si="24"/>
        <v>0</v>
      </c>
      <c r="L548" s="109">
        <f>'Merytoryczna-TU WPIS DANE'!O593+Strategiczna!J591</f>
        <v>95</v>
      </c>
      <c r="M548" s="101">
        <f t="shared" si="25"/>
        <v>0</v>
      </c>
    </row>
    <row r="549" spans="1:13">
      <c r="A549" s="106">
        <f>'Merytoryczna-TU WPIS DANE'!A594</f>
        <v>0</v>
      </c>
      <c r="B549" s="120">
        <f>'Merytoryczna-TU WPIS DANE'!B594</f>
        <v>0</v>
      </c>
      <c r="C549" s="120">
        <f>'Merytoryczna-TU WPIS DANE'!C594</f>
        <v>0</v>
      </c>
      <c r="D549" s="120">
        <f>'Merytoryczna-TU WPIS DANE'!D594</f>
        <v>0</v>
      </c>
      <c r="E549" s="120">
        <f>'Merytoryczna-TU WPIS DANE'!E594</f>
        <v>0</v>
      </c>
      <c r="F549" s="106">
        <f>'Merytoryczna-TU WPIS DANE'!F594</f>
        <v>0</v>
      </c>
      <c r="G549" s="107">
        <f>'Merytoryczna-TU WPIS DANE'!H594</f>
        <v>0</v>
      </c>
      <c r="H549" s="107">
        <f>'Merytoryczna-TU WPIS DANE'!I594</f>
        <v>0</v>
      </c>
      <c r="I549" s="108">
        <f>IF('Merytoryczna-TU WPIS DANE'!Q594="tak",'Merytoryczna-TU WPIS DANE'!AJ594,'Merytoryczna-TU WPIS DANE'!R594)</f>
        <v>0</v>
      </c>
      <c r="J549" s="211">
        <f>IF(Strategiczna!L592="tak",Strategiczna!W592,Strategiczna!M592)</f>
        <v>0</v>
      </c>
      <c r="K549" s="109">
        <f t="shared" si="24"/>
        <v>0</v>
      </c>
      <c r="L549" s="109">
        <f>'Merytoryczna-TU WPIS DANE'!O594+Strategiczna!J592</f>
        <v>95</v>
      </c>
      <c r="M549" s="101">
        <f t="shared" si="25"/>
        <v>0</v>
      </c>
    </row>
    <row r="550" spans="1:13">
      <c r="A550" s="106">
        <f>'Merytoryczna-TU WPIS DANE'!A595</f>
        <v>0</v>
      </c>
      <c r="B550" s="120">
        <f>'Merytoryczna-TU WPIS DANE'!B595</f>
        <v>0</v>
      </c>
      <c r="C550" s="120">
        <f>'Merytoryczna-TU WPIS DANE'!C595</f>
        <v>0</v>
      </c>
      <c r="D550" s="120">
        <f>'Merytoryczna-TU WPIS DANE'!D595</f>
        <v>0</v>
      </c>
      <c r="E550" s="120">
        <f>'Merytoryczna-TU WPIS DANE'!E595</f>
        <v>0</v>
      </c>
      <c r="F550" s="106">
        <f>'Merytoryczna-TU WPIS DANE'!F595</f>
        <v>0</v>
      </c>
      <c r="G550" s="107">
        <f>'Merytoryczna-TU WPIS DANE'!H595</f>
        <v>0</v>
      </c>
      <c r="H550" s="107">
        <f>'Merytoryczna-TU WPIS DANE'!I595</f>
        <v>0</v>
      </c>
      <c r="I550" s="108">
        <f>IF('Merytoryczna-TU WPIS DANE'!Q595="tak",'Merytoryczna-TU WPIS DANE'!AJ595,'Merytoryczna-TU WPIS DANE'!R595)</f>
        <v>0</v>
      </c>
      <c r="J550" s="211">
        <f>IF(Strategiczna!L593="tak",Strategiczna!W593,Strategiczna!M593)</f>
        <v>0</v>
      </c>
      <c r="K550" s="109">
        <f t="shared" si="24"/>
        <v>0</v>
      </c>
      <c r="L550" s="109">
        <f>'Merytoryczna-TU WPIS DANE'!O595+Strategiczna!J593</f>
        <v>95</v>
      </c>
      <c r="M550" s="101">
        <f t="shared" si="25"/>
        <v>0</v>
      </c>
    </row>
    <row r="551" spans="1:13">
      <c r="A551" s="106">
        <f>'Merytoryczna-TU WPIS DANE'!A596</f>
        <v>0</v>
      </c>
      <c r="B551" s="120">
        <f>'Merytoryczna-TU WPIS DANE'!B596</f>
        <v>0</v>
      </c>
      <c r="C551" s="120">
        <f>'Merytoryczna-TU WPIS DANE'!C596</f>
        <v>0</v>
      </c>
      <c r="D551" s="120">
        <f>'Merytoryczna-TU WPIS DANE'!D596</f>
        <v>0</v>
      </c>
      <c r="E551" s="120">
        <f>'Merytoryczna-TU WPIS DANE'!E596</f>
        <v>0</v>
      </c>
      <c r="F551" s="106">
        <f>'Merytoryczna-TU WPIS DANE'!F596</f>
        <v>0</v>
      </c>
      <c r="G551" s="107">
        <f>'Merytoryczna-TU WPIS DANE'!H596</f>
        <v>0</v>
      </c>
      <c r="H551" s="107">
        <f>'Merytoryczna-TU WPIS DANE'!I596</f>
        <v>0</v>
      </c>
      <c r="I551" s="108">
        <f>IF('Merytoryczna-TU WPIS DANE'!Q596="tak",'Merytoryczna-TU WPIS DANE'!AJ596,'Merytoryczna-TU WPIS DANE'!R596)</f>
        <v>0</v>
      </c>
      <c r="J551" s="211">
        <f>IF(Strategiczna!L594="tak",Strategiczna!W594,Strategiczna!M594)</f>
        <v>0</v>
      </c>
      <c r="K551" s="109">
        <f t="shared" si="24"/>
        <v>0</v>
      </c>
      <c r="L551" s="109">
        <f>'Merytoryczna-TU WPIS DANE'!O596+Strategiczna!J594</f>
        <v>95</v>
      </c>
      <c r="M551" s="101">
        <f t="shared" si="25"/>
        <v>0</v>
      </c>
    </row>
    <row r="552" spans="1:13">
      <c r="A552" s="106">
        <f>'Merytoryczna-TU WPIS DANE'!A597</f>
        <v>0</v>
      </c>
      <c r="B552" s="120">
        <f>'Merytoryczna-TU WPIS DANE'!B597</f>
        <v>0</v>
      </c>
      <c r="C552" s="120">
        <f>'Merytoryczna-TU WPIS DANE'!C597</f>
        <v>0</v>
      </c>
      <c r="D552" s="120">
        <f>'Merytoryczna-TU WPIS DANE'!D597</f>
        <v>0</v>
      </c>
      <c r="E552" s="120">
        <f>'Merytoryczna-TU WPIS DANE'!E597</f>
        <v>0</v>
      </c>
      <c r="F552" s="106">
        <f>'Merytoryczna-TU WPIS DANE'!F597</f>
        <v>0</v>
      </c>
      <c r="G552" s="107">
        <f>'Merytoryczna-TU WPIS DANE'!H597</f>
        <v>0</v>
      </c>
      <c r="H552" s="107">
        <f>'Merytoryczna-TU WPIS DANE'!I597</f>
        <v>0</v>
      </c>
      <c r="I552" s="108">
        <f>IF('Merytoryczna-TU WPIS DANE'!Q597="tak",'Merytoryczna-TU WPIS DANE'!AJ597,'Merytoryczna-TU WPIS DANE'!R597)</f>
        <v>0</v>
      </c>
      <c r="J552" s="211">
        <f>IF(Strategiczna!L595="tak",Strategiczna!W595,Strategiczna!M595)</f>
        <v>0</v>
      </c>
      <c r="K552" s="109">
        <f t="shared" si="24"/>
        <v>0</v>
      </c>
      <c r="L552" s="109">
        <f>'Merytoryczna-TU WPIS DANE'!O597+Strategiczna!J595</f>
        <v>95</v>
      </c>
      <c r="M552" s="101">
        <f t="shared" si="25"/>
        <v>0</v>
      </c>
    </row>
    <row r="553" spans="1:13">
      <c r="A553" s="106">
        <f>'Merytoryczna-TU WPIS DANE'!A598</f>
        <v>0</v>
      </c>
      <c r="B553" s="120">
        <f>'Merytoryczna-TU WPIS DANE'!B598</f>
        <v>0</v>
      </c>
      <c r="C553" s="120">
        <f>'Merytoryczna-TU WPIS DANE'!C598</f>
        <v>0</v>
      </c>
      <c r="D553" s="120">
        <f>'Merytoryczna-TU WPIS DANE'!D598</f>
        <v>0</v>
      </c>
      <c r="E553" s="120">
        <f>'Merytoryczna-TU WPIS DANE'!E598</f>
        <v>0</v>
      </c>
      <c r="F553" s="106">
        <f>'Merytoryczna-TU WPIS DANE'!F598</f>
        <v>0</v>
      </c>
      <c r="G553" s="107">
        <f>'Merytoryczna-TU WPIS DANE'!H598</f>
        <v>0</v>
      </c>
      <c r="H553" s="107">
        <f>'Merytoryczna-TU WPIS DANE'!I598</f>
        <v>0</v>
      </c>
      <c r="I553" s="108">
        <f>IF('Merytoryczna-TU WPIS DANE'!Q598="tak",'Merytoryczna-TU WPIS DANE'!AJ598,'Merytoryczna-TU WPIS DANE'!R598)</f>
        <v>0</v>
      </c>
      <c r="J553" s="211">
        <f>IF(Strategiczna!L596="tak",Strategiczna!W596,Strategiczna!M596)</f>
        <v>0</v>
      </c>
      <c r="K553" s="109">
        <f t="shared" si="24"/>
        <v>0</v>
      </c>
      <c r="L553" s="109">
        <f>'Merytoryczna-TU WPIS DANE'!O598+Strategiczna!J596</f>
        <v>95</v>
      </c>
      <c r="M553" s="101">
        <f t="shared" si="25"/>
        <v>0</v>
      </c>
    </row>
    <row r="554" spans="1:13">
      <c r="A554" s="106">
        <f>'Merytoryczna-TU WPIS DANE'!A599</f>
        <v>0</v>
      </c>
      <c r="B554" s="120">
        <f>'Merytoryczna-TU WPIS DANE'!B599</f>
        <v>0</v>
      </c>
      <c r="C554" s="120">
        <f>'Merytoryczna-TU WPIS DANE'!C599</f>
        <v>0</v>
      </c>
      <c r="D554" s="120">
        <f>'Merytoryczna-TU WPIS DANE'!D599</f>
        <v>0</v>
      </c>
      <c r="E554" s="120">
        <f>'Merytoryczna-TU WPIS DANE'!E599</f>
        <v>0</v>
      </c>
      <c r="F554" s="106">
        <f>'Merytoryczna-TU WPIS DANE'!F599</f>
        <v>0</v>
      </c>
      <c r="G554" s="107">
        <f>'Merytoryczna-TU WPIS DANE'!H599</f>
        <v>0</v>
      </c>
      <c r="H554" s="107">
        <f>'Merytoryczna-TU WPIS DANE'!I599</f>
        <v>0</v>
      </c>
      <c r="I554" s="108">
        <f>IF('Merytoryczna-TU WPIS DANE'!Q599="tak",'Merytoryczna-TU WPIS DANE'!AJ599,'Merytoryczna-TU WPIS DANE'!R599)</f>
        <v>0</v>
      </c>
      <c r="J554" s="211">
        <f>IF(Strategiczna!L597="tak",Strategiczna!W597,Strategiczna!M597)</f>
        <v>0</v>
      </c>
      <c r="K554" s="109">
        <f t="shared" si="24"/>
        <v>0</v>
      </c>
      <c r="L554" s="109">
        <f>'Merytoryczna-TU WPIS DANE'!O599+Strategiczna!J597</f>
        <v>95</v>
      </c>
      <c r="M554" s="101">
        <f t="shared" si="25"/>
        <v>0</v>
      </c>
    </row>
    <row r="555" spans="1:13">
      <c r="A555" s="106">
        <f>'Merytoryczna-TU WPIS DANE'!A600</f>
        <v>0</v>
      </c>
      <c r="B555" s="120">
        <f>'Merytoryczna-TU WPIS DANE'!B600</f>
        <v>0</v>
      </c>
      <c r="C555" s="120">
        <f>'Merytoryczna-TU WPIS DANE'!C600</f>
        <v>0</v>
      </c>
      <c r="D555" s="120">
        <f>'Merytoryczna-TU WPIS DANE'!D600</f>
        <v>0</v>
      </c>
      <c r="E555" s="120">
        <f>'Merytoryczna-TU WPIS DANE'!E600</f>
        <v>0</v>
      </c>
      <c r="F555" s="106">
        <f>'Merytoryczna-TU WPIS DANE'!F600</f>
        <v>0</v>
      </c>
      <c r="G555" s="107">
        <f>'Merytoryczna-TU WPIS DANE'!H600</f>
        <v>0</v>
      </c>
      <c r="H555" s="107">
        <f>'Merytoryczna-TU WPIS DANE'!I600</f>
        <v>0</v>
      </c>
      <c r="I555" s="108">
        <f>IF('Merytoryczna-TU WPIS DANE'!Q600="tak",'Merytoryczna-TU WPIS DANE'!AJ600,'Merytoryczna-TU WPIS DANE'!R600)</f>
        <v>0</v>
      </c>
      <c r="J555" s="211">
        <f>IF(Strategiczna!L598="tak",Strategiczna!W598,Strategiczna!M598)</f>
        <v>0</v>
      </c>
      <c r="K555" s="109">
        <f t="shared" si="24"/>
        <v>0</v>
      </c>
      <c r="L555" s="109">
        <f>'Merytoryczna-TU WPIS DANE'!O600+Strategiczna!J598</f>
        <v>95</v>
      </c>
      <c r="M555" s="101">
        <f t="shared" si="25"/>
        <v>0</v>
      </c>
    </row>
    <row r="556" spans="1:13">
      <c r="A556" s="106">
        <f>'Merytoryczna-TU WPIS DANE'!A601</f>
        <v>0</v>
      </c>
      <c r="B556" s="120">
        <f>'Merytoryczna-TU WPIS DANE'!B601</f>
        <v>0</v>
      </c>
      <c r="C556" s="120">
        <f>'Merytoryczna-TU WPIS DANE'!C601</f>
        <v>0</v>
      </c>
      <c r="D556" s="120">
        <f>'Merytoryczna-TU WPIS DANE'!D601</f>
        <v>0</v>
      </c>
      <c r="E556" s="120">
        <f>'Merytoryczna-TU WPIS DANE'!E601</f>
        <v>0</v>
      </c>
      <c r="F556" s="106">
        <f>'Merytoryczna-TU WPIS DANE'!F601</f>
        <v>0</v>
      </c>
      <c r="G556" s="107">
        <f>'Merytoryczna-TU WPIS DANE'!H601</f>
        <v>0</v>
      </c>
      <c r="H556" s="107">
        <f>'Merytoryczna-TU WPIS DANE'!I601</f>
        <v>0</v>
      </c>
      <c r="I556" s="108">
        <f>IF('Merytoryczna-TU WPIS DANE'!Q601="tak",'Merytoryczna-TU WPIS DANE'!AJ601,'Merytoryczna-TU WPIS DANE'!R601)</f>
        <v>0</v>
      </c>
      <c r="J556" s="211">
        <f>IF(Strategiczna!L599="tak",Strategiczna!W599,Strategiczna!M599)</f>
        <v>0</v>
      </c>
      <c r="K556" s="109">
        <f t="shared" si="24"/>
        <v>0</v>
      </c>
      <c r="L556" s="109">
        <f>'Merytoryczna-TU WPIS DANE'!O601+Strategiczna!J599</f>
        <v>95</v>
      </c>
      <c r="M556" s="101">
        <f t="shared" si="25"/>
        <v>0</v>
      </c>
    </row>
    <row r="557" spans="1:13">
      <c r="A557" s="106">
        <f>'Merytoryczna-TU WPIS DANE'!A602</f>
        <v>0</v>
      </c>
      <c r="B557" s="120">
        <f>'Merytoryczna-TU WPIS DANE'!B602</f>
        <v>0</v>
      </c>
      <c r="C557" s="120">
        <f>'Merytoryczna-TU WPIS DANE'!C602</f>
        <v>0</v>
      </c>
      <c r="D557" s="120">
        <f>'Merytoryczna-TU WPIS DANE'!D602</f>
        <v>0</v>
      </c>
      <c r="E557" s="120">
        <f>'Merytoryczna-TU WPIS DANE'!E602</f>
        <v>0</v>
      </c>
      <c r="F557" s="106">
        <f>'Merytoryczna-TU WPIS DANE'!F602</f>
        <v>0</v>
      </c>
      <c r="G557" s="107">
        <f>'Merytoryczna-TU WPIS DANE'!H602</f>
        <v>0</v>
      </c>
      <c r="H557" s="107">
        <f>'Merytoryczna-TU WPIS DANE'!I602</f>
        <v>0</v>
      </c>
      <c r="I557" s="108">
        <f>IF('Merytoryczna-TU WPIS DANE'!Q602="tak",'Merytoryczna-TU WPIS DANE'!AJ602,'Merytoryczna-TU WPIS DANE'!R602)</f>
        <v>0</v>
      </c>
      <c r="J557" s="211">
        <f>IF(Strategiczna!L600="tak",Strategiczna!W600,Strategiczna!M600)</f>
        <v>0</v>
      </c>
      <c r="K557" s="109">
        <f t="shared" si="24"/>
        <v>0</v>
      </c>
      <c r="L557" s="109">
        <f>'Merytoryczna-TU WPIS DANE'!O602+Strategiczna!J600</f>
        <v>95</v>
      </c>
      <c r="M557" s="101">
        <f t="shared" si="25"/>
        <v>0</v>
      </c>
    </row>
    <row r="558" spans="1:13">
      <c r="A558" s="106">
        <f>'Merytoryczna-TU WPIS DANE'!A603</f>
        <v>0</v>
      </c>
      <c r="B558" s="120">
        <f>'Merytoryczna-TU WPIS DANE'!B603</f>
        <v>0</v>
      </c>
      <c r="C558" s="120">
        <f>'Merytoryczna-TU WPIS DANE'!C603</f>
        <v>0</v>
      </c>
      <c r="D558" s="120">
        <f>'Merytoryczna-TU WPIS DANE'!D603</f>
        <v>0</v>
      </c>
      <c r="E558" s="120">
        <f>'Merytoryczna-TU WPIS DANE'!E603</f>
        <v>0</v>
      </c>
      <c r="F558" s="106">
        <f>'Merytoryczna-TU WPIS DANE'!F603</f>
        <v>0</v>
      </c>
      <c r="G558" s="107">
        <f>'Merytoryczna-TU WPIS DANE'!H603</f>
        <v>0</v>
      </c>
      <c r="H558" s="107">
        <f>'Merytoryczna-TU WPIS DANE'!I603</f>
        <v>0</v>
      </c>
      <c r="I558" s="108">
        <f>IF('Merytoryczna-TU WPIS DANE'!Q603="tak",'Merytoryczna-TU WPIS DANE'!AJ603,'Merytoryczna-TU WPIS DANE'!R603)</f>
        <v>0</v>
      </c>
      <c r="J558" s="211">
        <f>IF(Strategiczna!L601="tak",Strategiczna!W601,Strategiczna!M601)</f>
        <v>0</v>
      </c>
      <c r="K558" s="109">
        <f t="shared" si="24"/>
        <v>0</v>
      </c>
      <c r="L558" s="109">
        <f>'Merytoryczna-TU WPIS DANE'!O603+Strategiczna!J601</f>
        <v>95</v>
      </c>
      <c r="M558" s="101">
        <f t="shared" si="25"/>
        <v>0</v>
      </c>
    </row>
    <row r="559" spans="1:13">
      <c r="A559" s="106">
        <f>'Merytoryczna-TU WPIS DANE'!A604</f>
        <v>0</v>
      </c>
      <c r="B559" s="120">
        <f>'Merytoryczna-TU WPIS DANE'!B604</f>
        <v>0</v>
      </c>
      <c r="C559" s="120">
        <f>'Merytoryczna-TU WPIS DANE'!C604</f>
        <v>0</v>
      </c>
      <c r="D559" s="120">
        <f>'Merytoryczna-TU WPIS DANE'!D604</f>
        <v>0</v>
      </c>
      <c r="E559" s="120">
        <f>'Merytoryczna-TU WPIS DANE'!E604</f>
        <v>0</v>
      </c>
      <c r="F559" s="106">
        <f>'Merytoryczna-TU WPIS DANE'!F604</f>
        <v>0</v>
      </c>
      <c r="G559" s="107">
        <f>'Merytoryczna-TU WPIS DANE'!H604</f>
        <v>0</v>
      </c>
      <c r="H559" s="107">
        <f>'Merytoryczna-TU WPIS DANE'!I604</f>
        <v>0</v>
      </c>
      <c r="I559" s="108">
        <f>IF('Merytoryczna-TU WPIS DANE'!Q604="tak",'Merytoryczna-TU WPIS DANE'!AJ604,'Merytoryczna-TU WPIS DANE'!R604)</f>
        <v>0</v>
      </c>
      <c r="J559" s="211">
        <f>IF(Strategiczna!L602="tak",Strategiczna!W602,Strategiczna!M602)</f>
        <v>0</v>
      </c>
      <c r="K559" s="109">
        <f t="shared" si="24"/>
        <v>0</v>
      </c>
      <c r="L559" s="109">
        <f>'Merytoryczna-TU WPIS DANE'!O604+Strategiczna!J602</f>
        <v>95</v>
      </c>
      <c r="M559" s="101">
        <f t="shared" si="25"/>
        <v>0</v>
      </c>
    </row>
    <row r="560" spans="1:13">
      <c r="A560" s="106">
        <f>'Merytoryczna-TU WPIS DANE'!A605</f>
        <v>0</v>
      </c>
      <c r="B560" s="120">
        <f>'Merytoryczna-TU WPIS DANE'!B605</f>
        <v>0</v>
      </c>
      <c r="C560" s="120">
        <f>'Merytoryczna-TU WPIS DANE'!C605</f>
        <v>0</v>
      </c>
      <c r="D560" s="120">
        <f>'Merytoryczna-TU WPIS DANE'!D605</f>
        <v>0</v>
      </c>
      <c r="E560" s="120">
        <f>'Merytoryczna-TU WPIS DANE'!E605</f>
        <v>0</v>
      </c>
      <c r="F560" s="106">
        <f>'Merytoryczna-TU WPIS DANE'!F605</f>
        <v>0</v>
      </c>
      <c r="G560" s="107">
        <f>'Merytoryczna-TU WPIS DANE'!H605</f>
        <v>0</v>
      </c>
      <c r="H560" s="107">
        <f>'Merytoryczna-TU WPIS DANE'!I605</f>
        <v>0</v>
      </c>
      <c r="I560" s="108">
        <f>IF('Merytoryczna-TU WPIS DANE'!Q605="tak",'Merytoryczna-TU WPIS DANE'!AJ605,'Merytoryczna-TU WPIS DANE'!R605)</f>
        <v>0</v>
      </c>
      <c r="J560" s="211">
        <f>IF(Strategiczna!L603="tak",Strategiczna!W603,Strategiczna!M603)</f>
        <v>0</v>
      </c>
      <c r="K560" s="109">
        <f t="shared" si="24"/>
        <v>0</v>
      </c>
      <c r="L560" s="109">
        <f>'Merytoryczna-TU WPIS DANE'!O605+Strategiczna!J603</f>
        <v>95</v>
      </c>
      <c r="M560" s="101">
        <f t="shared" si="25"/>
        <v>0</v>
      </c>
    </row>
    <row r="561" spans="1:13">
      <c r="A561" s="106">
        <f>'Merytoryczna-TU WPIS DANE'!A606</f>
        <v>0</v>
      </c>
      <c r="B561" s="120">
        <f>'Merytoryczna-TU WPIS DANE'!B606</f>
        <v>0</v>
      </c>
      <c r="C561" s="120">
        <f>'Merytoryczna-TU WPIS DANE'!C606</f>
        <v>0</v>
      </c>
      <c r="D561" s="120">
        <f>'Merytoryczna-TU WPIS DANE'!D606</f>
        <v>0</v>
      </c>
      <c r="E561" s="120">
        <f>'Merytoryczna-TU WPIS DANE'!E606</f>
        <v>0</v>
      </c>
      <c r="F561" s="106">
        <f>'Merytoryczna-TU WPIS DANE'!F606</f>
        <v>0</v>
      </c>
      <c r="G561" s="107">
        <f>'Merytoryczna-TU WPIS DANE'!H606</f>
        <v>0</v>
      </c>
      <c r="H561" s="107">
        <f>'Merytoryczna-TU WPIS DANE'!I606</f>
        <v>0</v>
      </c>
      <c r="I561" s="108">
        <f>IF('Merytoryczna-TU WPIS DANE'!Q606="tak",'Merytoryczna-TU WPIS DANE'!AJ606,'Merytoryczna-TU WPIS DANE'!R606)</f>
        <v>0</v>
      </c>
      <c r="J561" s="211">
        <f>IF(Strategiczna!L604="tak",Strategiczna!W604,Strategiczna!M604)</f>
        <v>0</v>
      </c>
      <c r="K561" s="109">
        <f t="shared" si="24"/>
        <v>0</v>
      </c>
      <c r="L561" s="109">
        <f>'Merytoryczna-TU WPIS DANE'!O606+Strategiczna!J604</f>
        <v>95</v>
      </c>
      <c r="M561" s="101">
        <f t="shared" si="25"/>
        <v>0</v>
      </c>
    </row>
    <row r="562" spans="1:13">
      <c r="A562" s="106">
        <f>'Merytoryczna-TU WPIS DANE'!A607</f>
        <v>0</v>
      </c>
      <c r="B562" s="120">
        <f>'Merytoryczna-TU WPIS DANE'!B607</f>
        <v>0</v>
      </c>
      <c r="C562" s="120">
        <f>'Merytoryczna-TU WPIS DANE'!C607</f>
        <v>0</v>
      </c>
      <c r="D562" s="120">
        <f>'Merytoryczna-TU WPIS DANE'!D607</f>
        <v>0</v>
      </c>
      <c r="E562" s="120">
        <f>'Merytoryczna-TU WPIS DANE'!E607</f>
        <v>0</v>
      </c>
      <c r="F562" s="106">
        <f>'Merytoryczna-TU WPIS DANE'!F607</f>
        <v>0</v>
      </c>
      <c r="G562" s="107">
        <f>'Merytoryczna-TU WPIS DANE'!H607</f>
        <v>0</v>
      </c>
      <c r="H562" s="107">
        <f>'Merytoryczna-TU WPIS DANE'!I607</f>
        <v>0</v>
      </c>
      <c r="I562" s="108">
        <f>IF('Merytoryczna-TU WPIS DANE'!Q607="tak",'Merytoryczna-TU WPIS DANE'!AJ607,'Merytoryczna-TU WPIS DANE'!R607)</f>
        <v>0</v>
      </c>
      <c r="J562" s="211">
        <f>IF(Strategiczna!L605="tak",Strategiczna!W605,Strategiczna!M605)</f>
        <v>0</v>
      </c>
      <c r="K562" s="109">
        <f t="shared" si="24"/>
        <v>0</v>
      </c>
      <c r="L562" s="109">
        <f>'Merytoryczna-TU WPIS DANE'!O607+Strategiczna!J605</f>
        <v>95</v>
      </c>
      <c r="M562" s="101">
        <f t="shared" si="25"/>
        <v>0</v>
      </c>
    </row>
    <row r="563" spans="1:13">
      <c r="A563" s="106">
        <f>'Merytoryczna-TU WPIS DANE'!A608</f>
        <v>0</v>
      </c>
      <c r="B563" s="120">
        <f>'Merytoryczna-TU WPIS DANE'!B608</f>
        <v>0</v>
      </c>
      <c r="C563" s="120">
        <f>'Merytoryczna-TU WPIS DANE'!C608</f>
        <v>0</v>
      </c>
      <c r="D563" s="120">
        <f>'Merytoryczna-TU WPIS DANE'!D608</f>
        <v>0</v>
      </c>
      <c r="E563" s="120">
        <f>'Merytoryczna-TU WPIS DANE'!E608</f>
        <v>0</v>
      </c>
      <c r="F563" s="106">
        <f>'Merytoryczna-TU WPIS DANE'!F608</f>
        <v>0</v>
      </c>
      <c r="G563" s="107">
        <f>'Merytoryczna-TU WPIS DANE'!H608</f>
        <v>0</v>
      </c>
      <c r="H563" s="107">
        <f>'Merytoryczna-TU WPIS DANE'!I608</f>
        <v>0</v>
      </c>
      <c r="I563" s="108">
        <f>IF('Merytoryczna-TU WPIS DANE'!Q608="tak",'Merytoryczna-TU WPIS DANE'!AJ608,'Merytoryczna-TU WPIS DANE'!R608)</f>
        <v>0</v>
      </c>
      <c r="J563" s="211">
        <f>IF(Strategiczna!L606="tak",Strategiczna!W606,Strategiczna!M606)</f>
        <v>0</v>
      </c>
      <c r="K563" s="109">
        <f t="shared" si="24"/>
        <v>0</v>
      </c>
      <c r="L563" s="109">
        <f>'Merytoryczna-TU WPIS DANE'!O608+Strategiczna!J606</f>
        <v>95</v>
      </c>
      <c r="M563" s="101">
        <f t="shared" si="25"/>
        <v>0</v>
      </c>
    </row>
    <row r="564" spans="1:13">
      <c r="A564" s="106">
        <f>'Merytoryczna-TU WPIS DANE'!A609</f>
        <v>0</v>
      </c>
      <c r="B564" s="120">
        <f>'Merytoryczna-TU WPIS DANE'!B609</f>
        <v>0</v>
      </c>
      <c r="C564" s="120">
        <f>'Merytoryczna-TU WPIS DANE'!C609</f>
        <v>0</v>
      </c>
      <c r="D564" s="120">
        <f>'Merytoryczna-TU WPIS DANE'!D609</f>
        <v>0</v>
      </c>
      <c r="E564" s="120">
        <f>'Merytoryczna-TU WPIS DANE'!E609</f>
        <v>0</v>
      </c>
      <c r="F564" s="106">
        <f>'Merytoryczna-TU WPIS DANE'!F609</f>
        <v>0</v>
      </c>
      <c r="G564" s="107">
        <f>'Merytoryczna-TU WPIS DANE'!H609</f>
        <v>0</v>
      </c>
      <c r="H564" s="107">
        <f>'Merytoryczna-TU WPIS DANE'!I609</f>
        <v>0</v>
      </c>
      <c r="I564" s="108">
        <f>IF('Merytoryczna-TU WPIS DANE'!Q609="tak",'Merytoryczna-TU WPIS DANE'!AJ609,'Merytoryczna-TU WPIS DANE'!R609)</f>
        <v>0</v>
      </c>
      <c r="J564" s="211">
        <f>IF(Strategiczna!L607="tak",Strategiczna!W607,Strategiczna!M607)</f>
        <v>0</v>
      </c>
      <c r="K564" s="109">
        <f t="shared" si="24"/>
        <v>0</v>
      </c>
      <c r="L564" s="109">
        <f>'Merytoryczna-TU WPIS DANE'!O609+Strategiczna!J607</f>
        <v>95</v>
      </c>
      <c r="M564" s="101">
        <f t="shared" si="25"/>
        <v>0</v>
      </c>
    </row>
    <row r="565" spans="1:13">
      <c r="A565" s="106">
        <f>'Merytoryczna-TU WPIS DANE'!A610</f>
        <v>0</v>
      </c>
      <c r="B565" s="120">
        <f>'Merytoryczna-TU WPIS DANE'!B610</f>
        <v>0</v>
      </c>
      <c r="C565" s="120">
        <f>'Merytoryczna-TU WPIS DANE'!C610</f>
        <v>0</v>
      </c>
      <c r="D565" s="120">
        <f>'Merytoryczna-TU WPIS DANE'!D610</f>
        <v>0</v>
      </c>
      <c r="E565" s="120">
        <f>'Merytoryczna-TU WPIS DANE'!E610</f>
        <v>0</v>
      </c>
      <c r="F565" s="106">
        <f>'Merytoryczna-TU WPIS DANE'!F610</f>
        <v>0</v>
      </c>
      <c r="G565" s="107">
        <f>'Merytoryczna-TU WPIS DANE'!H610</f>
        <v>0</v>
      </c>
      <c r="H565" s="107">
        <f>'Merytoryczna-TU WPIS DANE'!I610</f>
        <v>0</v>
      </c>
      <c r="I565" s="108">
        <f>IF('Merytoryczna-TU WPIS DANE'!Q610="tak",'Merytoryczna-TU WPIS DANE'!AJ610,'Merytoryczna-TU WPIS DANE'!R610)</f>
        <v>0</v>
      </c>
      <c r="J565" s="211">
        <f>IF(Strategiczna!L608="tak",Strategiczna!W608,Strategiczna!M608)</f>
        <v>0</v>
      </c>
      <c r="K565" s="109">
        <f t="shared" si="24"/>
        <v>0</v>
      </c>
      <c r="L565" s="109">
        <f>'Merytoryczna-TU WPIS DANE'!O610+Strategiczna!J608</f>
        <v>95</v>
      </c>
      <c r="M565" s="101">
        <f t="shared" si="25"/>
        <v>0</v>
      </c>
    </row>
    <row r="566" spans="1:13">
      <c r="A566" s="106">
        <f>'Merytoryczna-TU WPIS DANE'!A611</f>
        <v>0</v>
      </c>
      <c r="B566" s="120">
        <f>'Merytoryczna-TU WPIS DANE'!B611</f>
        <v>0</v>
      </c>
      <c r="C566" s="120">
        <f>'Merytoryczna-TU WPIS DANE'!C611</f>
        <v>0</v>
      </c>
      <c r="D566" s="120">
        <f>'Merytoryczna-TU WPIS DANE'!D611</f>
        <v>0</v>
      </c>
      <c r="E566" s="120">
        <f>'Merytoryczna-TU WPIS DANE'!E611</f>
        <v>0</v>
      </c>
      <c r="F566" s="106">
        <f>'Merytoryczna-TU WPIS DANE'!F611</f>
        <v>0</v>
      </c>
      <c r="G566" s="107">
        <f>'Merytoryczna-TU WPIS DANE'!H611</f>
        <v>0</v>
      </c>
      <c r="H566" s="107">
        <f>'Merytoryczna-TU WPIS DANE'!I611</f>
        <v>0</v>
      </c>
      <c r="I566" s="108">
        <f>IF('Merytoryczna-TU WPIS DANE'!Q611="tak",'Merytoryczna-TU WPIS DANE'!AJ611,'Merytoryczna-TU WPIS DANE'!R611)</f>
        <v>0</v>
      </c>
      <c r="J566" s="211">
        <f>IF(Strategiczna!L609="tak",Strategiczna!W609,Strategiczna!M609)</f>
        <v>0</v>
      </c>
      <c r="K566" s="109">
        <f t="shared" ref="K566:K586" si="26">SUM(I566:J566)</f>
        <v>0</v>
      </c>
      <c r="L566" s="109">
        <f>'Merytoryczna-TU WPIS DANE'!O611+Strategiczna!J609</f>
        <v>95</v>
      </c>
      <c r="M566" s="101">
        <f t="shared" ref="M566:M586" si="27">K566/L566</f>
        <v>0</v>
      </c>
    </row>
    <row r="567" spans="1:13">
      <c r="A567" s="106">
        <f>'Merytoryczna-TU WPIS DANE'!A612</f>
        <v>0</v>
      </c>
      <c r="B567" s="120">
        <f>'Merytoryczna-TU WPIS DANE'!B612</f>
        <v>0</v>
      </c>
      <c r="C567" s="120">
        <f>'Merytoryczna-TU WPIS DANE'!C612</f>
        <v>0</v>
      </c>
      <c r="D567" s="120">
        <f>'Merytoryczna-TU WPIS DANE'!D612</f>
        <v>0</v>
      </c>
      <c r="E567" s="120">
        <f>'Merytoryczna-TU WPIS DANE'!E612</f>
        <v>0</v>
      </c>
      <c r="F567" s="106">
        <f>'Merytoryczna-TU WPIS DANE'!F612</f>
        <v>0</v>
      </c>
      <c r="G567" s="107">
        <f>'Merytoryczna-TU WPIS DANE'!H612</f>
        <v>0</v>
      </c>
      <c r="H567" s="107">
        <f>'Merytoryczna-TU WPIS DANE'!I612</f>
        <v>0</v>
      </c>
      <c r="I567" s="108">
        <f>IF('Merytoryczna-TU WPIS DANE'!Q612="tak",'Merytoryczna-TU WPIS DANE'!AJ612,'Merytoryczna-TU WPIS DANE'!R612)</f>
        <v>0</v>
      </c>
      <c r="J567" s="211">
        <f>IF(Strategiczna!L610="tak",Strategiczna!W610,Strategiczna!M610)</f>
        <v>0</v>
      </c>
      <c r="K567" s="109">
        <f t="shared" si="26"/>
        <v>0</v>
      </c>
      <c r="L567" s="109">
        <f>'Merytoryczna-TU WPIS DANE'!O612+Strategiczna!J610</f>
        <v>95</v>
      </c>
      <c r="M567" s="101">
        <f t="shared" si="27"/>
        <v>0</v>
      </c>
    </row>
    <row r="568" spans="1:13">
      <c r="A568" s="106">
        <f>'Merytoryczna-TU WPIS DANE'!A613</f>
        <v>0</v>
      </c>
      <c r="B568" s="120">
        <f>'Merytoryczna-TU WPIS DANE'!B613</f>
        <v>0</v>
      </c>
      <c r="C568" s="120">
        <f>'Merytoryczna-TU WPIS DANE'!C613</f>
        <v>0</v>
      </c>
      <c r="D568" s="120">
        <f>'Merytoryczna-TU WPIS DANE'!D613</f>
        <v>0</v>
      </c>
      <c r="E568" s="120">
        <f>'Merytoryczna-TU WPIS DANE'!E613</f>
        <v>0</v>
      </c>
      <c r="F568" s="106">
        <f>'Merytoryczna-TU WPIS DANE'!F613</f>
        <v>0</v>
      </c>
      <c r="G568" s="107">
        <f>'Merytoryczna-TU WPIS DANE'!H613</f>
        <v>0</v>
      </c>
      <c r="H568" s="107">
        <f>'Merytoryczna-TU WPIS DANE'!I613</f>
        <v>0</v>
      </c>
      <c r="I568" s="108">
        <f>IF('Merytoryczna-TU WPIS DANE'!Q613="tak",'Merytoryczna-TU WPIS DANE'!AJ613,'Merytoryczna-TU WPIS DANE'!R613)</f>
        <v>0</v>
      </c>
      <c r="J568" s="211">
        <f>IF(Strategiczna!L611="tak",Strategiczna!W611,Strategiczna!M611)</f>
        <v>0</v>
      </c>
      <c r="K568" s="109">
        <f t="shared" si="26"/>
        <v>0</v>
      </c>
      <c r="L568" s="109">
        <f>'Merytoryczna-TU WPIS DANE'!O613+Strategiczna!J611</f>
        <v>95</v>
      </c>
      <c r="M568" s="101">
        <f t="shared" si="27"/>
        <v>0</v>
      </c>
    </row>
    <row r="569" spans="1:13">
      <c r="A569" s="106">
        <f>'Merytoryczna-TU WPIS DANE'!A614</f>
        <v>0</v>
      </c>
      <c r="B569" s="120">
        <f>'Merytoryczna-TU WPIS DANE'!B614</f>
        <v>0</v>
      </c>
      <c r="C569" s="120">
        <f>'Merytoryczna-TU WPIS DANE'!C614</f>
        <v>0</v>
      </c>
      <c r="D569" s="120">
        <f>'Merytoryczna-TU WPIS DANE'!D614</f>
        <v>0</v>
      </c>
      <c r="E569" s="120">
        <f>'Merytoryczna-TU WPIS DANE'!E614</f>
        <v>0</v>
      </c>
      <c r="F569" s="106">
        <f>'Merytoryczna-TU WPIS DANE'!F614</f>
        <v>0</v>
      </c>
      <c r="G569" s="107">
        <f>'Merytoryczna-TU WPIS DANE'!H614</f>
        <v>0</v>
      </c>
      <c r="H569" s="107">
        <f>'Merytoryczna-TU WPIS DANE'!I614</f>
        <v>0</v>
      </c>
      <c r="I569" s="108">
        <f>IF('Merytoryczna-TU WPIS DANE'!Q614="tak",'Merytoryczna-TU WPIS DANE'!AJ614,'Merytoryczna-TU WPIS DANE'!R614)</f>
        <v>0</v>
      </c>
      <c r="J569" s="211">
        <f>IF(Strategiczna!L612="tak",Strategiczna!W612,Strategiczna!M612)</f>
        <v>0</v>
      </c>
      <c r="K569" s="109">
        <f t="shared" si="26"/>
        <v>0</v>
      </c>
      <c r="L569" s="109">
        <f>'Merytoryczna-TU WPIS DANE'!O614+Strategiczna!J612</f>
        <v>95</v>
      </c>
      <c r="M569" s="101">
        <f t="shared" si="27"/>
        <v>0</v>
      </c>
    </row>
    <row r="570" spans="1:13">
      <c r="A570" s="106">
        <f>'Merytoryczna-TU WPIS DANE'!A615</f>
        <v>0</v>
      </c>
      <c r="B570" s="120">
        <f>'Merytoryczna-TU WPIS DANE'!B615</f>
        <v>0</v>
      </c>
      <c r="C570" s="120">
        <f>'Merytoryczna-TU WPIS DANE'!C615</f>
        <v>0</v>
      </c>
      <c r="D570" s="120">
        <f>'Merytoryczna-TU WPIS DANE'!D615</f>
        <v>0</v>
      </c>
      <c r="E570" s="120">
        <f>'Merytoryczna-TU WPIS DANE'!E615</f>
        <v>0</v>
      </c>
      <c r="F570" s="106">
        <f>'Merytoryczna-TU WPIS DANE'!F615</f>
        <v>0</v>
      </c>
      <c r="G570" s="107">
        <f>'Merytoryczna-TU WPIS DANE'!H615</f>
        <v>0</v>
      </c>
      <c r="H570" s="107">
        <f>'Merytoryczna-TU WPIS DANE'!I615</f>
        <v>0</v>
      </c>
      <c r="I570" s="108">
        <f>IF('Merytoryczna-TU WPIS DANE'!Q615="tak",'Merytoryczna-TU WPIS DANE'!AJ615,'Merytoryczna-TU WPIS DANE'!R615)</f>
        <v>0</v>
      </c>
      <c r="J570" s="211">
        <f>IF(Strategiczna!L613="tak",Strategiczna!W613,Strategiczna!M613)</f>
        <v>0</v>
      </c>
      <c r="K570" s="109">
        <f t="shared" si="26"/>
        <v>0</v>
      </c>
      <c r="L570" s="109">
        <f>'Merytoryczna-TU WPIS DANE'!O615+Strategiczna!J613</f>
        <v>95</v>
      </c>
      <c r="M570" s="101">
        <f t="shared" si="27"/>
        <v>0</v>
      </c>
    </row>
    <row r="571" spans="1:13">
      <c r="A571" s="106">
        <f>'Merytoryczna-TU WPIS DANE'!A616</f>
        <v>0</v>
      </c>
      <c r="B571" s="120">
        <f>'Merytoryczna-TU WPIS DANE'!B616</f>
        <v>0</v>
      </c>
      <c r="C571" s="120">
        <f>'Merytoryczna-TU WPIS DANE'!C616</f>
        <v>0</v>
      </c>
      <c r="D571" s="120">
        <f>'Merytoryczna-TU WPIS DANE'!D616</f>
        <v>0</v>
      </c>
      <c r="E571" s="120">
        <f>'Merytoryczna-TU WPIS DANE'!E616</f>
        <v>0</v>
      </c>
      <c r="F571" s="106">
        <f>'Merytoryczna-TU WPIS DANE'!F616</f>
        <v>0</v>
      </c>
      <c r="G571" s="107">
        <f>'Merytoryczna-TU WPIS DANE'!H616</f>
        <v>0</v>
      </c>
      <c r="H571" s="107">
        <f>'Merytoryczna-TU WPIS DANE'!I616</f>
        <v>0</v>
      </c>
      <c r="I571" s="108">
        <f>IF('Merytoryczna-TU WPIS DANE'!Q616="tak",'Merytoryczna-TU WPIS DANE'!AJ616,'Merytoryczna-TU WPIS DANE'!R616)</f>
        <v>0</v>
      </c>
      <c r="J571" s="211">
        <f>IF(Strategiczna!L614="tak",Strategiczna!W614,Strategiczna!M614)</f>
        <v>0</v>
      </c>
      <c r="K571" s="109">
        <f t="shared" si="26"/>
        <v>0</v>
      </c>
      <c r="L571" s="109">
        <f>'Merytoryczna-TU WPIS DANE'!O616+Strategiczna!J614</f>
        <v>95</v>
      </c>
      <c r="M571" s="101">
        <f t="shared" si="27"/>
        <v>0</v>
      </c>
    </row>
    <row r="572" spans="1:13">
      <c r="A572" s="106">
        <f>'Merytoryczna-TU WPIS DANE'!A617</f>
        <v>0</v>
      </c>
      <c r="B572" s="120">
        <f>'Merytoryczna-TU WPIS DANE'!B617</f>
        <v>0</v>
      </c>
      <c r="C572" s="120">
        <f>'Merytoryczna-TU WPIS DANE'!C617</f>
        <v>0</v>
      </c>
      <c r="D572" s="120">
        <f>'Merytoryczna-TU WPIS DANE'!D617</f>
        <v>0</v>
      </c>
      <c r="E572" s="120">
        <f>'Merytoryczna-TU WPIS DANE'!E617</f>
        <v>0</v>
      </c>
      <c r="F572" s="106">
        <f>'Merytoryczna-TU WPIS DANE'!F617</f>
        <v>0</v>
      </c>
      <c r="G572" s="107">
        <f>'Merytoryczna-TU WPIS DANE'!H617</f>
        <v>0</v>
      </c>
      <c r="H572" s="107">
        <f>'Merytoryczna-TU WPIS DANE'!I617</f>
        <v>0</v>
      </c>
      <c r="I572" s="108">
        <f>IF('Merytoryczna-TU WPIS DANE'!Q617="tak",'Merytoryczna-TU WPIS DANE'!AJ617,'Merytoryczna-TU WPIS DANE'!R617)</f>
        <v>0</v>
      </c>
      <c r="J572" s="211">
        <f>IF(Strategiczna!L615="tak",Strategiczna!W615,Strategiczna!M615)</f>
        <v>0</v>
      </c>
      <c r="K572" s="109">
        <f t="shared" si="26"/>
        <v>0</v>
      </c>
      <c r="L572" s="109">
        <f>'Merytoryczna-TU WPIS DANE'!O617+Strategiczna!J615</f>
        <v>95</v>
      </c>
      <c r="M572" s="101">
        <f t="shared" si="27"/>
        <v>0</v>
      </c>
    </row>
    <row r="573" spans="1:13">
      <c r="A573" s="106">
        <f>'Merytoryczna-TU WPIS DANE'!A618</f>
        <v>0</v>
      </c>
      <c r="B573" s="120">
        <f>'Merytoryczna-TU WPIS DANE'!B618</f>
        <v>0</v>
      </c>
      <c r="C573" s="120">
        <f>'Merytoryczna-TU WPIS DANE'!C618</f>
        <v>0</v>
      </c>
      <c r="D573" s="120">
        <f>'Merytoryczna-TU WPIS DANE'!D618</f>
        <v>0</v>
      </c>
      <c r="E573" s="120">
        <f>'Merytoryczna-TU WPIS DANE'!E618</f>
        <v>0</v>
      </c>
      <c r="F573" s="106">
        <f>'Merytoryczna-TU WPIS DANE'!F618</f>
        <v>0</v>
      </c>
      <c r="G573" s="107">
        <f>'Merytoryczna-TU WPIS DANE'!H618</f>
        <v>0</v>
      </c>
      <c r="H573" s="107">
        <f>'Merytoryczna-TU WPIS DANE'!I618</f>
        <v>0</v>
      </c>
      <c r="I573" s="108">
        <f>IF('Merytoryczna-TU WPIS DANE'!Q618="tak",'Merytoryczna-TU WPIS DANE'!AJ618,'Merytoryczna-TU WPIS DANE'!R618)</f>
        <v>0</v>
      </c>
      <c r="J573" s="211">
        <f>IF(Strategiczna!L616="tak",Strategiczna!W616,Strategiczna!M616)</f>
        <v>0</v>
      </c>
      <c r="K573" s="109">
        <f t="shared" si="26"/>
        <v>0</v>
      </c>
      <c r="L573" s="109">
        <f>'Merytoryczna-TU WPIS DANE'!O618+Strategiczna!J616</f>
        <v>95</v>
      </c>
      <c r="M573" s="101">
        <f t="shared" si="27"/>
        <v>0</v>
      </c>
    </row>
    <row r="574" spans="1:13">
      <c r="A574" s="106">
        <f>'Merytoryczna-TU WPIS DANE'!A619</f>
        <v>0</v>
      </c>
      <c r="B574" s="120">
        <f>'Merytoryczna-TU WPIS DANE'!B619</f>
        <v>0</v>
      </c>
      <c r="C574" s="120">
        <f>'Merytoryczna-TU WPIS DANE'!C619</f>
        <v>0</v>
      </c>
      <c r="D574" s="120">
        <f>'Merytoryczna-TU WPIS DANE'!D619</f>
        <v>0</v>
      </c>
      <c r="E574" s="120">
        <f>'Merytoryczna-TU WPIS DANE'!E619</f>
        <v>0</v>
      </c>
      <c r="F574" s="106">
        <f>'Merytoryczna-TU WPIS DANE'!F619</f>
        <v>0</v>
      </c>
      <c r="G574" s="107">
        <f>'Merytoryczna-TU WPIS DANE'!H619</f>
        <v>0</v>
      </c>
      <c r="H574" s="107">
        <f>'Merytoryczna-TU WPIS DANE'!I619</f>
        <v>0</v>
      </c>
      <c r="I574" s="108">
        <f>IF('Merytoryczna-TU WPIS DANE'!Q619="tak",'Merytoryczna-TU WPIS DANE'!AJ619,'Merytoryczna-TU WPIS DANE'!R619)</f>
        <v>0</v>
      </c>
      <c r="J574" s="211">
        <f>IF(Strategiczna!L617="tak",Strategiczna!W617,Strategiczna!M617)</f>
        <v>0</v>
      </c>
      <c r="K574" s="109">
        <f t="shared" si="26"/>
        <v>0</v>
      </c>
      <c r="L574" s="109">
        <f>'Merytoryczna-TU WPIS DANE'!O619+Strategiczna!J617</f>
        <v>95</v>
      </c>
      <c r="M574" s="101">
        <f t="shared" si="27"/>
        <v>0</v>
      </c>
    </row>
    <row r="575" spans="1:13">
      <c r="A575" s="106">
        <f>'Merytoryczna-TU WPIS DANE'!A620</f>
        <v>0</v>
      </c>
      <c r="B575" s="120">
        <f>'Merytoryczna-TU WPIS DANE'!B620</f>
        <v>0</v>
      </c>
      <c r="C575" s="120">
        <f>'Merytoryczna-TU WPIS DANE'!C620</f>
        <v>0</v>
      </c>
      <c r="D575" s="120">
        <f>'Merytoryczna-TU WPIS DANE'!D620</f>
        <v>0</v>
      </c>
      <c r="E575" s="120">
        <f>'Merytoryczna-TU WPIS DANE'!E620</f>
        <v>0</v>
      </c>
      <c r="F575" s="106">
        <f>'Merytoryczna-TU WPIS DANE'!F620</f>
        <v>0</v>
      </c>
      <c r="G575" s="107">
        <f>'Merytoryczna-TU WPIS DANE'!H620</f>
        <v>0</v>
      </c>
      <c r="H575" s="107">
        <f>'Merytoryczna-TU WPIS DANE'!I620</f>
        <v>0</v>
      </c>
      <c r="I575" s="108">
        <f>IF('Merytoryczna-TU WPIS DANE'!Q620="tak",'Merytoryczna-TU WPIS DANE'!AJ620,'Merytoryczna-TU WPIS DANE'!R620)</f>
        <v>0</v>
      </c>
      <c r="J575" s="211">
        <f>IF(Strategiczna!L618="tak",Strategiczna!W618,Strategiczna!M618)</f>
        <v>0</v>
      </c>
      <c r="K575" s="109">
        <f t="shared" si="26"/>
        <v>0</v>
      </c>
      <c r="L575" s="109">
        <f>'Merytoryczna-TU WPIS DANE'!O620+Strategiczna!J618</f>
        <v>95</v>
      </c>
      <c r="M575" s="101">
        <f t="shared" si="27"/>
        <v>0</v>
      </c>
    </row>
    <row r="576" spans="1:13">
      <c r="A576" s="106">
        <f>'Merytoryczna-TU WPIS DANE'!A621</f>
        <v>0</v>
      </c>
      <c r="B576" s="120">
        <f>'Merytoryczna-TU WPIS DANE'!B621</f>
        <v>0</v>
      </c>
      <c r="C576" s="120">
        <f>'Merytoryczna-TU WPIS DANE'!C621</f>
        <v>0</v>
      </c>
      <c r="D576" s="120">
        <f>'Merytoryczna-TU WPIS DANE'!D621</f>
        <v>0</v>
      </c>
      <c r="E576" s="120">
        <f>'Merytoryczna-TU WPIS DANE'!E621</f>
        <v>0</v>
      </c>
      <c r="F576" s="106">
        <f>'Merytoryczna-TU WPIS DANE'!F621</f>
        <v>0</v>
      </c>
      <c r="G576" s="107">
        <f>'Merytoryczna-TU WPIS DANE'!H621</f>
        <v>0</v>
      </c>
      <c r="H576" s="107">
        <f>'Merytoryczna-TU WPIS DANE'!I621</f>
        <v>0</v>
      </c>
      <c r="I576" s="108">
        <f>IF('Merytoryczna-TU WPIS DANE'!Q621="tak",'Merytoryczna-TU WPIS DANE'!AJ621,'Merytoryczna-TU WPIS DANE'!R621)</f>
        <v>0</v>
      </c>
      <c r="J576" s="211">
        <f>IF(Strategiczna!L619="tak",Strategiczna!W619,Strategiczna!M619)</f>
        <v>0</v>
      </c>
      <c r="K576" s="109">
        <f t="shared" si="26"/>
        <v>0</v>
      </c>
      <c r="L576" s="109">
        <f>'Merytoryczna-TU WPIS DANE'!O621+Strategiczna!J619</f>
        <v>95</v>
      </c>
      <c r="M576" s="101">
        <f t="shared" si="27"/>
        <v>0</v>
      </c>
    </row>
    <row r="577" spans="1:13">
      <c r="A577" s="106">
        <f>'Merytoryczna-TU WPIS DANE'!A622</f>
        <v>0</v>
      </c>
      <c r="B577" s="120">
        <f>'Merytoryczna-TU WPIS DANE'!B622</f>
        <v>0</v>
      </c>
      <c r="C577" s="120">
        <f>'Merytoryczna-TU WPIS DANE'!C622</f>
        <v>0</v>
      </c>
      <c r="D577" s="120">
        <f>'Merytoryczna-TU WPIS DANE'!D622</f>
        <v>0</v>
      </c>
      <c r="E577" s="120">
        <f>'Merytoryczna-TU WPIS DANE'!E622</f>
        <v>0</v>
      </c>
      <c r="F577" s="106">
        <f>'Merytoryczna-TU WPIS DANE'!F622</f>
        <v>0</v>
      </c>
      <c r="G577" s="107">
        <f>'Merytoryczna-TU WPIS DANE'!H622</f>
        <v>0</v>
      </c>
      <c r="H577" s="107">
        <f>'Merytoryczna-TU WPIS DANE'!I622</f>
        <v>0</v>
      </c>
      <c r="I577" s="108">
        <f>IF('Merytoryczna-TU WPIS DANE'!Q622="tak",'Merytoryczna-TU WPIS DANE'!AJ622,'Merytoryczna-TU WPIS DANE'!R622)</f>
        <v>0</v>
      </c>
      <c r="J577" s="211">
        <f>IF(Strategiczna!L620="tak",Strategiczna!W620,Strategiczna!M620)</f>
        <v>0</v>
      </c>
      <c r="K577" s="109">
        <f t="shared" si="26"/>
        <v>0</v>
      </c>
      <c r="L577" s="109">
        <f>'Merytoryczna-TU WPIS DANE'!O622+Strategiczna!J620</f>
        <v>95</v>
      </c>
      <c r="M577" s="101">
        <f t="shared" si="27"/>
        <v>0</v>
      </c>
    </row>
    <row r="578" spans="1:13">
      <c r="A578" s="106">
        <f>'Merytoryczna-TU WPIS DANE'!A623</f>
        <v>0</v>
      </c>
      <c r="B578" s="120">
        <f>'Merytoryczna-TU WPIS DANE'!B623</f>
        <v>0</v>
      </c>
      <c r="C578" s="120">
        <f>'Merytoryczna-TU WPIS DANE'!C623</f>
        <v>0</v>
      </c>
      <c r="D578" s="120">
        <f>'Merytoryczna-TU WPIS DANE'!D623</f>
        <v>0</v>
      </c>
      <c r="E578" s="120">
        <f>'Merytoryczna-TU WPIS DANE'!E623</f>
        <v>0</v>
      </c>
      <c r="F578" s="106">
        <f>'Merytoryczna-TU WPIS DANE'!F623</f>
        <v>0</v>
      </c>
      <c r="G578" s="107">
        <f>'Merytoryczna-TU WPIS DANE'!H623</f>
        <v>0</v>
      </c>
      <c r="H578" s="107">
        <f>'Merytoryczna-TU WPIS DANE'!I623</f>
        <v>0</v>
      </c>
      <c r="I578" s="108">
        <f>IF('Merytoryczna-TU WPIS DANE'!Q623="tak",'Merytoryczna-TU WPIS DANE'!AJ623,'Merytoryczna-TU WPIS DANE'!R623)</f>
        <v>0</v>
      </c>
      <c r="J578" s="211">
        <f>IF(Strategiczna!L621="tak",Strategiczna!W621,Strategiczna!M621)</f>
        <v>0</v>
      </c>
      <c r="K578" s="109">
        <f t="shared" si="26"/>
        <v>0</v>
      </c>
      <c r="L578" s="109">
        <f>'Merytoryczna-TU WPIS DANE'!O623+Strategiczna!J621</f>
        <v>95</v>
      </c>
      <c r="M578" s="101">
        <f t="shared" si="27"/>
        <v>0</v>
      </c>
    </row>
    <row r="579" spans="1:13">
      <c r="A579" s="106">
        <f>'Merytoryczna-TU WPIS DANE'!A624</f>
        <v>0</v>
      </c>
      <c r="B579" s="120">
        <f>'Merytoryczna-TU WPIS DANE'!B624</f>
        <v>0</v>
      </c>
      <c r="C579" s="120">
        <f>'Merytoryczna-TU WPIS DANE'!C624</f>
        <v>0</v>
      </c>
      <c r="D579" s="120">
        <f>'Merytoryczna-TU WPIS DANE'!D624</f>
        <v>0</v>
      </c>
      <c r="E579" s="120">
        <f>'Merytoryczna-TU WPIS DANE'!E624</f>
        <v>0</v>
      </c>
      <c r="F579" s="106">
        <f>'Merytoryczna-TU WPIS DANE'!F624</f>
        <v>0</v>
      </c>
      <c r="G579" s="107">
        <f>'Merytoryczna-TU WPIS DANE'!H624</f>
        <v>0</v>
      </c>
      <c r="H579" s="107">
        <f>'Merytoryczna-TU WPIS DANE'!I624</f>
        <v>0</v>
      </c>
      <c r="I579" s="108">
        <f>IF('Merytoryczna-TU WPIS DANE'!Q624="tak",'Merytoryczna-TU WPIS DANE'!AJ624,'Merytoryczna-TU WPIS DANE'!R624)</f>
        <v>0</v>
      </c>
      <c r="J579" s="211">
        <f>IF(Strategiczna!L622="tak",Strategiczna!W622,Strategiczna!M622)</f>
        <v>0</v>
      </c>
      <c r="K579" s="109">
        <f t="shared" si="26"/>
        <v>0</v>
      </c>
      <c r="L579" s="109">
        <f>'Merytoryczna-TU WPIS DANE'!O624+Strategiczna!J622</f>
        <v>95</v>
      </c>
      <c r="M579" s="101">
        <f t="shared" si="27"/>
        <v>0</v>
      </c>
    </row>
    <row r="580" spans="1:13">
      <c r="A580" s="106">
        <f>'Merytoryczna-TU WPIS DANE'!A625</f>
        <v>0</v>
      </c>
      <c r="B580" s="120">
        <f>'Merytoryczna-TU WPIS DANE'!B625</f>
        <v>0</v>
      </c>
      <c r="C580" s="120">
        <f>'Merytoryczna-TU WPIS DANE'!C625</f>
        <v>0</v>
      </c>
      <c r="D580" s="120">
        <f>'Merytoryczna-TU WPIS DANE'!D625</f>
        <v>0</v>
      </c>
      <c r="E580" s="120">
        <f>'Merytoryczna-TU WPIS DANE'!E625</f>
        <v>0</v>
      </c>
      <c r="F580" s="106">
        <f>'Merytoryczna-TU WPIS DANE'!F625</f>
        <v>0</v>
      </c>
      <c r="G580" s="107">
        <f>'Merytoryczna-TU WPIS DANE'!H625</f>
        <v>0</v>
      </c>
      <c r="H580" s="107">
        <f>'Merytoryczna-TU WPIS DANE'!I625</f>
        <v>0</v>
      </c>
      <c r="I580" s="108">
        <f>IF('Merytoryczna-TU WPIS DANE'!Q625="tak",'Merytoryczna-TU WPIS DANE'!AJ625,'Merytoryczna-TU WPIS DANE'!R625)</f>
        <v>0</v>
      </c>
      <c r="J580" s="211">
        <f>IF(Strategiczna!L623="tak",Strategiczna!W623,Strategiczna!M623)</f>
        <v>0</v>
      </c>
      <c r="K580" s="109">
        <f t="shared" si="26"/>
        <v>0</v>
      </c>
      <c r="L580" s="109">
        <f>'Merytoryczna-TU WPIS DANE'!O625+Strategiczna!J623</f>
        <v>95</v>
      </c>
      <c r="M580" s="101">
        <f t="shared" si="27"/>
        <v>0</v>
      </c>
    </row>
    <row r="581" spans="1:13">
      <c r="A581" s="106">
        <f>'Merytoryczna-TU WPIS DANE'!A626</f>
        <v>0</v>
      </c>
      <c r="B581" s="120">
        <f>'Merytoryczna-TU WPIS DANE'!B626</f>
        <v>0</v>
      </c>
      <c r="C581" s="120">
        <f>'Merytoryczna-TU WPIS DANE'!C626</f>
        <v>0</v>
      </c>
      <c r="D581" s="120">
        <f>'Merytoryczna-TU WPIS DANE'!D626</f>
        <v>0</v>
      </c>
      <c r="E581" s="120">
        <f>'Merytoryczna-TU WPIS DANE'!E626</f>
        <v>0</v>
      </c>
      <c r="F581" s="106">
        <f>'Merytoryczna-TU WPIS DANE'!F626</f>
        <v>0</v>
      </c>
      <c r="G581" s="107">
        <f>'Merytoryczna-TU WPIS DANE'!H626</f>
        <v>0</v>
      </c>
      <c r="H581" s="107">
        <f>'Merytoryczna-TU WPIS DANE'!I626</f>
        <v>0</v>
      </c>
      <c r="I581" s="108">
        <f>IF('Merytoryczna-TU WPIS DANE'!Q626="tak",'Merytoryczna-TU WPIS DANE'!AJ626,'Merytoryczna-TU WPIS DANE'!R626)</f>
        <v>0</v>
      </c>
      <c r="J581" s="211">
        <f>IF(Strategiczna!L624="tak",Strategiczna!W624,Strategiczna!M624)</f>
        <v>0</v>
      </c>
      <c r="K581" s="109">
        <f t="shared" si="26"/>
        <v>0</v>
      </c>
      <c r="L581" s="109">
        <f>'Merytoryczna-TU WPIS DANE'!O626+Strategiczna!J624</f>
        <v>95</v>
      </c>
      <c r="M581" s="101">
        <f t="shared" si="27"/>
        <v>0</v>
      </c>
    </row>
    <row r="582" spans="1:13">
      <c r="A582" s="106">
        <f>'Merytoryczna-TU WPIS DANE'!A627</f>
        <v>0</v>
      </c>
      <c r="B582" s="120">
        <f>'Merytoryczna-TU WPIS DANE'!B627</f>
        <v>0</v>
      </c>
      <c r="C582" s="120">
        <f>'Merytoryczna-TU WPIS DANE'!C627</f>
        <v>0</v>
      </c>
      <c r="D582" s="120">
        <f>'Merytoryczna-TU WPIS DANE'!D627</f>
        <v>0</v>
      </c>
      <c r="E582" s="120">
        <f>'Merytoryczna-TU WPIS DANE'!E627</f>
        <v>0</v>
      </c>
      <c r="F582" s="106">
        <f>'Merytoryczna-TU WPIS DANE'!F627</f>
        <v>0</v>
      </c>
      <c r="G582" s="107">
        <f>'Merytoryczna-TU WPIS DANE'!H627</f>
        <v>0</v>
      </c>
      <c r="H582" s="107">
        <f>'Merytoryczna-TU WPIS DANE'!I627</f>
        <v>0</v>
      </c>
      <c r="I582" s="108">
        <f>IF('Merytoryczna-TU WPIS DANE'!Q627="tak",'Merytoryczna-TU WPIS DANE'!AJ627,'Merytoryczna-TU WPIS DANE'!R627)</f>
        <v>0</v>
      </c>
      <c r="J582" s="211">
        <f>IF(Strategiczna!L625="tak",Strategiczna!W625,Strategiczna!M625)</f>
        <v>0</v>
      </c>
      <c r="K582" s="109">
        <f t="shared" si="26"/>
        <v>0</v>
      </c>
      <c r="L582" s="109">
        <f>'Merytoryczna-TU WPIS DANE'!O627+Strategiczna!J625</f>
        <v>95</v>
      </c>
      <c r="M582" s="101">
        <f t="shared" si="27"/>
        <v>0</v>
      </c>
    </row>
    <row r="583" spans="1:13">
      <c r="A583" s="106">
        <f>'Merytoryczna-TU WPIS DANE'!A628</f>
        <v>0</v>
      </c>
      <c r="B583" s="120">
        <f>'Merytoryczna-TU WPIS DANE'!B628</f>
        <v>0</v>
      </c>
      <c r="C583" s="120">
        <f>'Merytoryczna-TU WPIS DANE'!C628</f>
        <v>0</v>
      </c>
      <c r="D583" s="120">
        <f>'Merytoryczna-TU WPIS DANE'!D628</f>
        <v>0</v>
      </c>
      <c r="E583" s="120">
        <f>'Merytoryczna-TU WPIS DANE'!E628</f>
        <v>0</v>
      </c>
      <c r="F583" s="106">
        <f>'Merytoryczna-TU WPIS DANE'!F628</f>
        <v>0</v>
      </c>
      <c r="G583" s="107">
        <f>'Merytoryczna-TU WPIS DANE'!H628</f>
        <v>0</v>
      </c>
      <c r="H583" s="107">
        <f>'Merytoryczna-TU WPIS DANE'!I628</f>
        <v>0</v>
      </c>
      <c r="I583" s="108">
        <f>IF('Merytoryczna-TU WPIS DANE'!Q628="tak",'Merytoryczna-TU WPIS DANE'!AJ628,'Merytoryczna-TU WPIS DANE'!R628)</f>
        <v>0</v>
      </c>
      <c r="J583" s="211">
        <f>IF(Strategiczna!L626="tak",Strategiczna!W626,Strategiczna!M626)</f>
        <v>0</v>
      </c>
      <c r="K583" s="109">
        <f t="shared" si="26"/>
        <v>0</v>
      </c>
      <c r="L583" s="109">
        <f>'Merytoryczna-TU WPIS DANE'!O628+Strategiczna!J626</f>
        <v>95</v>
      </c>
      <c r="M583" s="101">
        <f t="shared" si="27"/>
        <v>0</v>
      </c>
    </row>
    <row r="584" spans="1:13">
      <c r="A584" s="106">
        <f>'Merytoryczna-TU WPIS DANE'!A629</f>
        <v>0</v>
      </c>
      <c r="B584" s="120">
        <f>'Merytoryczna-TU WPIS DANE'!B629</f>
        <v>0</v>
      </c>
      <c r="C584" s="120">
        <f>'Merytoryczna-TU WPIS DANE'!C629</f>
        <v>0</v>
      </c>
      <c r="D584" s="120">
        <f>'Merytoryczna-TU WPIS DANE'!D629</f>
        <v>0</v>
      </c>
      <c r="E584" s="120">
        <f>'Merytoryczna-TU WPIS DANE'!E629</f>
        <v>0</v>
      </c>
      <c r="F584" s="106">
        <f>'Merytoryczna-TU WPIS DANE'!F629</f>
        <v>0</v>
      </c>
      <c r="G584" s="107">
        <f>'Merytoryczna-TU WPIS DANE'!H629</f>
        <v>0</v>
      </c>
      <c r="H584" s="107">
        <f>'Merytoryczna-TU WPIS DANE'!I629</f>
        <v>0</v>
      </c>
      <c r="I584" s="108">
        <f>IF('Merytoryczna-TU WPIS DANE'!Q629="tak",'Merytoryczna-TU WPIS DANE'!AJ629,'Merytoryczna-TU WPIS DANE'!R629)</f>
        <v>0</v>
      </c>
      <c r="J584" s="211">
        <f>IF(Strategiczna!L627="tak",Strategiczna!W627,Strategiczna!M627)</f>
        <v>0</v>
      </c>
      <c r="K584" s="109">
        <f t="shared" si="26"/>
        <v>0</v>
      </c>
      <c r="L584" s="109">
        <f>'Merytoryczna-TU WPIS DANE'!O629+Strategiczna!J627</f>
        <v>95</v>
      </c>
      <c r="M584" s="101">
        <f t="shared" si="27"/>
        <v>0</v>
      </c>
    </row>
    <row r="585" spans="1:13">
      <c r="A585" s="106">
        <f>'Merytoryczna-TU WPIS DANE'!A630</f>
        <v>0</v>
      </c>
      <c r="B585" s="120">
        <f>'Merytoryczna-TU WPIS DANE'!B630</f>
        <v>0</v>
      </c>
      <c r="C585" s="120">
        <f>'Merytoryczna-TU WPIS DANE'!C630</f>
        <v>0</v>
      </c>
      <c r="D585" s="120">
        <f>'Merytoryczna-TU WPIS DANE'!D630</f>
        <v>0</v>
      </c>
      <c r="E585" s="120">
        <f>'Merytoryczna-TU WPIS DANE'!E630</f>
        <v>0</v>
      </c>
      <c r="F585" s="106">
        <f>'Merytoryczna-TU WPIS DANE'!F630</f>
        <v>0</v>
      </c>
      <c r="G585" s="107">
        <f>'Merytoryczna-TU WPIS DANE'!H630</f>
        <v>0</v>
      </c>
      <c r="H585" s="107">
        <f>'Merytoryczna-TU WPIS DANE'!I630</f>
        <v>0</v>
      </c>
      <c r="I585" s="108">
        <f>IF('Merytoryczna-TU WPIS DANE'!Q630="tak",'Merytoryczna-TU WPIS DANE'!AJ630,'Merytoryczna-TU WPIS DANE'!R630)</f>
        <v>0</v>
      </c>
      <c r="J585" s="211">
        <f>IF(Strategiczna!L628="tak",Strategiczna!W628,Strategiczna!M628)</f>
        <v>0</v>
      </c>
      <c r="K585" s="109">
        <f t="shared" si="26"/>
        <v>0</v>
      </c>
      <c r="L585" s="109">
        <f>'Merytoryczna-TU WPIS DANE'!O630+Strategiczna!J628</f>
        <v>95</v>
      </c>
      <c r="M585" s="101">
        <f t="shared" si="27"/>
        <v>0</v>
      </c>
    </row>
    <row r="586" spans="1:13">
      <c r="A586" s="106">
        <f>'Merytoryczna-TU WPIS DANE'!A631</f>
        <v>0</v>
      </c>
      <c r="B586" s="120">
        <f>'Merytoryczna-TU WPIS DANE'!B631</f>
        <v>0</v>
      </c>
      <c r="C586" s="120">
        <f>'Merytoryczna-TU WPIS DANE'!C631</f>
        <v>0</v>
      </c>
      <c r="D586" s="120">
        <f>'Merytoryczna-TU WPIS DANE'!D631</f>
        <v>0</v>
      </c>
      <c r="E586" s="120">
        <f>'Merytoryczna-TU WPIS DANE'!E631</f>
        <v>0</v>
      </c>
      <c r="F586" s="106">
        <f>'Merytoryczna-TU WPIS DANE'!F631</f>
        <v>0</v>
      </c>
      <c r="G586" s="107">
        <f>'Merytoryczna-TU WPIS DANE'!H631</f>
        <v>0</v>
      </c>
      <c r="H586" s="107">
        <f>'Merytoryczna-TU WPIS DANE'!I631</f>
        <v>0</v>
      </c>
      <c r="I586" s="108">
        <f>IF('Merytoryczna-TU WPIS DANE'!Q631="tak",'Merytoryczna-TU WPIS DANE'!AJ631,'Merytoryczna-TU WPIS DANE'!R631)</f>
        <v>0</v>
      </c>
      <c r="J586" s="211">
        <f>IF(Strategiczna!L629="tak",Strategiczna!W629,Strategiczna!M629)</f>
        <v>0</v>
      </c>
      <c r="K586" s="109">
        <f t="shared" si="26"/>
        <v>0</v>
      </c>
      <c r="L586" s="109">
        <f>'Merytoryczna-TU WPIS DANE'!O631+Strategiczna!J629</f>
        <v>95</v>
      </c>
      <c r="M586" s="101">
        <f t="shared" si="27"/>
        <v>0</v>
      </c>
    </row>
  </sheetData>
  <sheetProtection password="C7A2" sheet="1" objects="1" scenarios="1"/>
  <protectedRanges>
    <protectedRange sqref="A144:E149" name="dane"/>
  </protectedRanges>
  <autoFilter ref="A2:T178">
    <filterColumn colId="1">
      <filters>
        <filter val="RPO/01120/08/7.1"/>
      </filters>
    </filterColumn>
    <filterColumn colId="3"/>
  </autoFilter>
  <mergeCells count="1">
    <mergeCell ref="A1:P1"/>
  </mergeCells>
  <conditionalFormatting sqref="B145">
    <cfRule type="expression" dxfId="5" priority="5" stopIfTrue="1">
      <formula>AND(COUNTIF($B$254:$B$295, B145)+COUNTIF($B$58:$B$58, B145)+COUNTIF($B$84:$B$84, B145)+COUNTIF(#REF!, B145)&gt;1,NOT(ISBLANK(B145)))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orientation="landscape" r:id="rId1"/>
  <headerFooter>
    <oddHeader>&amp;RZałacznik 1 do Uchwały nr ..................................Zarządu Województwa Mazowieckiego z dnia.......................................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566"/>
  <sheetViews>
    <sheetView zoomScale="85" zoomScaleNormal="85" workbookViewId="0">
      <pane ySplit="2" topLeftCell="A39" activePane="bottomLeft" state="frozen"/>
      <selection pane="bottomLeft" activeCell="D43" sqref="D43"/>
    </sheetView>
  </sheetViews>
  <sheetFormatPr defaultRowHeight="15"/>
  <cols>
    <col min="1" max="1" width="4.625" style="94" customWidth="1"/>
    <col min="2" max="2" width="12.125" style="119" customWidth="1"/>
    <col min="3" max="3" width="8" style="95" customWidth="1"/>
    <col min="4" max="4" width="19" style="95" customWidth="1"/>
    <col min="5" max="5" width="33.375" style="95" customWidth="1"/>
    <col min="6" max="6" width="6" style="96" customWidth="1"/>
    <col min="7" max="7" width="15.375" style="97" customWidth="1"/>
    <col min="8" max="8" width="17.625" style="98" customWidth="1"/>
    <col min="9" max="9" width="11.125" style="98" customWidth="1"/>
    <col min="10" max="10" width="12.625" style="99" customWidth="1"/>
    <col min="11" max="11" width="12.625" style="352" customWidth="1"/>
    <col min="12" max="12" width="10.375" style="211" customWidth="1"/>
    <col min="13" max="13" width="9.375" style="100" customWidth="1"/>
    <col min="14" max="14" width="7.625" style="100" customWidth="1"/>
    <col min="15" max="15" width="10" style="101" customWidth="1"/>
    <col min="16" max="16" width="11.625" style="110" hidden="1" customWidth="1"/>
    <col min="17" max="17" width="10.5" style="110" hidden="1" customWidth="1"/>
    <col min="18" max="19" width="0" style="110" hidden="1" customWidth="1"/>
    <col min="20" max="20" width="0" style="111" hidden="1" customWidth="1"/>
    <col min="21" max="21" width="29.125" style="111" customWidth="1"/>
    <col min="22" max="23" width="29.125" style="97" customWidth="1"/>
    <col min="24" max="24" width="31" style="97" customWidth="1"/>
    <col min="25" max="16384" width="9" style="97"/>
  </cols>
  <sheetData>
    <row r="1" spans="1:22" ht="55.5" customHeight="1">
      <c r="A1" s="549" t="s">
        <v>791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1"/>
    </row>
    <row r="2" spans="1:22" s="95" customFormat="1" ht="66" customHeight="1">
      <c r="A2" s="232" t="s">
        <v>10</v>
      </c>
      <c r="B2" s="232" t="s">
        <v>0</v>
      </c>
      <c r="C2" s="232" t="s">
        <v>3</v>
      </c>
      <c r="D2" s="232" t="s">
        <v>1</v>
      </c>
      <c r="E2" s="232" t="s">
        <v>2</v>
      </c>
      <c r="F2" s="246" t="s">
        <v>8</v>
      </c>
      <c r="G2" s="235" t="s">
        <v>33</v>
      </c>
      <c r="H2" s="235" t="s">
        <v>13</v>
      </c>
      <c r="I2" s="355" t="s">
        <v>50</v>
      </c>
      <c r="J2" s="356" t="s">
        <v>34</v>
      </c>
      <c r="K2" s="350" t="s">
        <v>51</v>
      </c>
      <c r="L2" s="237" t="s">
        <v>35</v>
      </c>
      <c r="M2" s="236" t="s">
        <v>37</v>
      </c>
      <c r="N2" s="236" t="s">
        <v>36</v>
      </c>
      <c r="O2" s="238" t="s">
        <v>38</v>
      </c>
      <c r="P2" s="102" t="s">
        <v>39</v>
      </c>
      <c r="Q2" s="102" t="s">
        <v>40</v>
      </c>
      <c r="R2" s="102" t="s">
        <v>41</v>
      </c>
      <c r="S2" s="102" t="s">
        <v>42</v>
      </c>
      <c r="T2" s="103" t="s">
        <v>43</v>
      </c>
      <c r="V2" s="105"/>
    </row>
    <row r="3" spans="1:22" ht="62.25" customHeight="1">
      <c r="A3" s="334">
        <v>1</v>
      </c>
      <c r="B3" s="333" t="str">
        <f>'Merytoryczna-TU WPIS DANE'!B11</f>
        <v>RPO/01223/08/7.1</v>
      </c>
      <c r="C3" s="333" t="str">
        <f>'Merytoryczna-TU WPIS DANE'!C11</f>
        <v>1808/08</v>
      </c>
      <c r="D3" s="333" t="str">
        <f>'Merytoryczna-TU WPIS DANE'!D11</f>
        <v>Gmina Borowie</v>
      </c>
      <c r="E3" s="333" t="str">
        <f>'Merytoryczna-TU WPIS DANE'!E11</f>
        <v>Poprawa jakości usług medycznych oraz sposobu zarządzania placówką poprzez kompleksową przebudowę budynku SP ZOZ w Borowiu oraz zakup nowoczesnego sprzetu i wyposażenia.</v>
      </c>
      <c r="F3" s="227" t="str">
        <f>'Merytoryczna-TU WPIS DANE'!F11</f>
        <v>76</v>
      </c>
      <c r="G3" s="239">
        <f>'Merytoryczna-TU WPIS DANE'!G11</f>
        <v>1296735.07</v>
      </c>
      <c r="H3" s="239">
        <f>'Merytoryczna-TU WPIS DANE'!I11</f>
        <v>720612.37</v>
      </c>
      <c r="I3" s="353">
        <v>60</v>
      </c>
      <c r="J3" s="354">
        <f>IF('Merytoryczna-TU WPIS DANE'!Q11="tak",'Merytoryczna-TU WPIS DANE'!AJ11,'Merytoryczna-TU WPIS DANE'!R11)</f>
        <v>60</v>
      </c>
      <c r="K3" s="228">
        <v>35</v>
      </c>
      <c r="L3" s="229">
        <f>IF(Strategiczna!L10="tak",Strategiczna!W10,Strategiczna!M10)</f>
        <v>27</v>
      </c>
      <c r="M3" s="245">
        <f>'Merytoryczna-TU WPIS DANE'!O11+Strategiczna!J10</f>
        <v>95</v>
      </c>
      <c r="N3" s="245">
        <f t="shared" ref="N3:N35" si="0">SUM(J3+L3)</f>
        <v>87</v>
      </c>
      <c r="O3" s="231">
        <f t="shared" ref="O3:O35" si="1">N3/M3</f>
        <v>0.91578947368421049</v>
      </c>
      <c r="P3" s="110">
        <v>35.5</v>
      </c>
      <c r="Q3" s="110">
        <v>24</v>
      </c>
      <c r="R3" s="110">
        <v>59.5</v>
      </c>
      <c r="S3" s="110">
        <v>85</v>
      </c>
      <c r="T3" s="111">
        <v>0.7</v>
      </c>
    </row>
    <row r="4" spans="1:22" ht="47.25" customHeight="1">
      <c r="A4" s="334">
        <v>2</v>
      </c>
      <c r="B4" s="333" t="str">
        <f>'Merytoryczna-TU WPIS DANE'!B87</f>
        <v>RPO/01027/08/7.1</v>
      </c>
      <c r="C4" s="333" t="str">
        <f>'Merytoryczna-TU WPIS DANE'!C87</f>
        <v>1873/08</v>
      </c>
      <c r="D4" s="333" t="str">
        <f>'Merytoryczna-TU WPIS DANE'!D87</f>
        <v>Samodzielny Publiczny Zakład Opieki Zdrowotnej w Nowym Mieście nad Pilicą</v>
      </c>
      <c r="E4" s="333" t="str">
        <f>'Merytoryczna-TU WPIS DANE'!E87</f>
        <v>Rozbudowa Izby Przyjęć szpitala w Nowym Mieście nad Pilicą</v>
      </c>
      <c r="F4" s="227" t="str">
        <f>'Merytoryczna-TU WPIS DANE'!F87</f>
        <v>76</v>
      </c>
      <c r="G4" s="239">
        <f>'Merytoryczna-TU WPIS DANE'!G87</f>
        <v>3742035.2</v>
      </c>
      <c r="H4" s="239">
        <f>'Merytoryczna-TU WPIS DANE'!I87</f>
        <v>3180729.92</v>
      </c>
      <c r="I4" s="353">
        <v>60</v>
      </c>
      <c r="J4" s="354">
        <f>IF('Merytoryczna-TU WPIS DANE'!Q87="tak",'Merytoryczna-TU WPIS DANE'!AJ87,'Merytoryczna-TU WPIS DANE'!R87)</f>
        <v>60</v>
      </c>
      <c r="K4" s="228">
        <v>35</v>
      </c>
      <c r="L4" s="229">
        <f>IF(Strategiczna!L86="tak",Strategiczna!W86,Strategiczna!M86)</f>
        <v>26.5</v>
      </c>
      <c r="M4" s="245">
        <f>'Merytoryczna-TU WPIS DANE'!O87+Strategiczna!J86</f>
        <v>95</v>
      </c>
      <c r="N4" s="245">
        <f t="shared" si="0"/>
        <v>86.5</v>
      </c>
      <c r="O4" s="231">
        <f t="shared" si="1"/>
        <v>0.91052631578947374</v>
      </c>
      <c r="P4" s="110">
        <v>23</v>
      </c>
      <c r="Q4" s="110">
        <v>19.5</v>
      </c>
      <c r="R4" s="110">
        <v>42.5</v>
      </c>
      <c r="S4" s="110">
        <v>85</v>
      </c>
      <c r="T4" s="111">
        <v>0.5</v>
      </c>
    </row>
    <row r="5" spans="1:22" ht="87" customHeight="1">
      <c r="A5" s="334">
        <v>3</v>
      </c>
      <c r="B5" s="333" t="str">
        <f>'Merytoryczna-TU WPIS DANE'!B132</f>
        <v>RPO/01303/08/7.1</v>
      </c>
      <c r="C5" s="333" t="str">
        <f>'Merytoryczna-TU WPIS DANE'!C132</f>
        <v>1379/08</v>
      </c>
      <c r="D5" s="333" t="str">
        <f>'Merytoryczna-TU WPIS DANE'!D132</f>
        <v>Wojewódzki Samodzielny Psychiatryczny Zespół Publicznych Zakładów Opieki Zdrowotnej im. prof. dr Jana Mazurkiewicza w Pruszkowie (Szpital Tworkowski)</v>
      </c>
      <c r="E5" s="333" t="str">
        <f>'Merytoryczna-TU WPIS DANE'!E132</f>
        <v>Kompleksowa modernizacja Oddziału Przyjęciowego z izbą Przyjęć Szpitala Tworkowskiego w Pruszkowie</v>
      </c>
      <c r="F5" s="227" t="str">
        <f>'Merytoryczna-TU WPIS DANE'!F132</f>
        <v>76</v>
      </c>
      <c r="G5" s="239">
        <f>'Merytoryczna-TU WPIS DANE'!G132</f>
        <v>19546397.030000001</v>
      </c>
      <c r="H5" s="239">
        <f>'Merytoryczna-TU WPIS DANE'!I132</f>
        <v>16614437.460000001</v>
      </c>
      <c r="I5" s="353">
        <v>60</v>
      </c>
      <c r="J5" s="354">
        <f>IF('Merytoryczna-TU WPIS DANE'!Q132="tak",'Merytoryczna-TU WPIS DANE'!AJ132,'Merytoryczna-TU WPIS DANE'!R132)</f>
        <v>60</v>
      </c>
      <c r="K5" s="228">
        <v>35</v>
      </c>
      <c r="L5" s="229">
        <f>IF(Strategiczna!L131="tak",Strategiczna!W131,Strategiczna!M131)</f>
        <v>26.5</v>
      </c>
      <c r="M5" s="245">
        <f>'Merytoryczna-TU WPIS DANE'!O132+Strategiczna!J131</f>
        <v>95</v>
      </c>
      <c r="N5" s="245">
        <f t="shared" si="0"/>
        <v>86.5</v>
      </c>
      <c r="O5" s="231">
        <f t="shared" si="1"/>
        <v>0.91052631578947374</v>
      </c>
      <c r="P5" s="110">
        <v>41</v>
      </c>
      <c r="Q5" s="110">
        <v>26</v>
      </c>
      <c r="R5" s="110">
        <v>67</v>
      </c>
      <c r="S5" s="110">
        <v>85</v>
      </c>
      <c r="T5" s="111">
        <v>0.79</v>
      </c>
    </row>
    <row r="6" spans="1:22" ht="115.5" customHeight="1">
      <c r="A6" s="334">
        <v>4</v>
      </c>
      <c r="B6" s="333" t="str">
        <f>'Merytoryczna-TU WPIS DANE'!B68</f>
        <v>RPO/00572/08/7.1</v>
      </c>
      <c r="C6" s="333" t="str">
        <f>'Merytoryczna-TU WPIS DANE'!C68</f>
        <v>599/08</v>
      </c>
      <c r="D6" s="333" t="str">
        <f>'Merytoryczna-TU WPIS DANE'!D68</f>
        <v>NIEPUBLICZNY ZAKŁAD OPIEKI ZDROWOTNEJ PRZYCHODNIA LEKARSKA OKULISTYKA-OPTYKA JOLANTA JARZĄBEK</v>
      </c>
      <c r="E6" s="333" t="str">
        <f>'Merytoryczna-TU WPIS DANE'!E68</f>
        <v>ROZSZERZENIE ZAKRESU WYSOKOSTANDARDOWYCH SPECJALISTYCZNYCH USŁUG MEDYCZNYCH, ŚWIADCZONYCH PRZEZ NZOZ PRZYCHODNIA LEKARSKA OKULISTYKA-OPTYKA JOLANTA JARZĄBEK W OSTROŁĘCE, POPRZEZ DOPOSAŻENIE W INNOWACYJNY SPRZĘT DIAGNOSTYCZNY</v>
      </c>
      <c r="F6" s="227" t="str">
        <f>'Merytoryczna-TU WPIS DANE'!F68</f>
        <v>76</v>
      </c>
      <c r="G6" s="239">
        <f>'Merytoryczna-TU WPIS DANE'!G68</f>
        <v>444747.47</v>
      </c>
      <c r="H6" s="239">
        <f>'Merytoryczna-TU WPIS DANE'!I68</f>
        <v>231380.55</v>
      </c>
      <c r="I6" s="353">
        <v>60</v>
      </c>
      <c r="J6" s="354">
        <f>IF('Merytoryczna-TU WPIS DANE'!Q68="tak",'Merytoryczna-TU WPIS DANE'!AJ68,'Merytoryczna-TU WPIS DANE'!R68)</f>
        <v>57.5</v>
      </c>
      <c r="K6" s="228">
        <v>35</v>
      </c>
      <c r="L6" s="229">
        <f>IF(Strategiczna!L67="tak",Strategiczna!W67,Strategiczna!M67)</f>
        <v>28.5</v>
      </c>
      <c r="M6" s="245">
        <f>'Merytoryczna-TU WPIS DANE'!O68+Strategiczna!J67</f>
        <v>95</v>
      </c>
      <c r="N6" s="245">
        <f t="shared" si="0"/>
        <v>86</v>
      </c>
      <c r="O6" s="231">
        <f t="shared" si="1"/>
        <v>0.90526315789473688</v>
      </c>
      <c r="P6" s="110">
        <v>42.5</v>
      </c>
      <c r="Q6" s="110">
        <v>32.5</v>
      </c>
      <c r="R6" s="110">
        <v>75</v>
      </c>
      <c r="S6" s="110">
        <v>85</v>
      </c>
      <c r="T6" s="111">
        <v>0.88</v>
      </c>
    </row>
    <row r="7" spans="1:22" s="100" customFormat="1" ht="43.5" customHeight="1">
      <c r="A7" s="334">
        <v>5</v>
      </c>
      <c r="B7" s="333" t="str">
        <f>'Merytoryczna-TU WPIS DANE'!B101</f>
        <v>RPO/00597/08/7.1</v>
      </c>
      <c r="C7" s="333" t="str">
        <f>'Merytoryczna-TU WPIS DANE'!C101</f>
        <v>1115/08</v>
      </c>
      <c r="D7" s="333" t="str">
        <f>'Merytoryczna-TU WPIS DANE'!D101</f>
        <v>Samodzielny Publiczny Zespół Zakładów Opieki Zdrowotnej w Przysusze</v>
      </c>
      <c r="E7" s="333" t="str">
        <f>'Merytoryczna-TU WPIS DANE'!E101</f>
        <v>Poprawa świadczeń zdrowotnych poprzez modernizację obiektów i zakup aparatu RTG w SPZZOZ w Przysusze</v>
      </c>
      <c r="F7" s="227" t="str">
        <f>'Merytoryczna-TU WPIS DANE'!F101</f>
        <v>76</v>
      </c>
      <c r="G7" s="239">
        <f>'Merytoryczna-TU WPIS DANE'!G101</f>
        <v>5300473.07</v>
      </c>
      <c r="H7" s="239">
        <f>'Merytoryczna-TU WPIS DANE'!I101</f>
        <v>4505402.09</v>
      </c>
      <c r="I7" s="353">
        <v>60</v>
      </c>
      <c r="J7" s="354">
        <f>IF('Merytoryczna-TU WPIS DANE'!Q101="tak",'Merytoryczna-TU WPIS DANE'!AJ101,'Merytoryczna-TU WPIS DANE'!R101)</f>
        <v>60</v>
      </c>
      <c r="K7" s="228">
        <v>35</v>
      </c>
      <c r="L7" s="229">
        <f>IF(Strategiczna!L100="tak",Strategiczna!W100,Strategiczna!M100)</f>
        <v>26</v>
      </c>
      <c r="M7" s="245">
        <f>'Merytoryczna-TU WPIS DANE'!O101+Strategiczna!J100</f>
        <v>95</v>
      </c>
      <c r="N7" s="245">
        <f t="shared" si="0"/>
        <v>86</v>
      </c>
      <c r="O7" s="231">
        <f t="shared" si="1"/>
        <v>0.90526315789473688</v>
      </c>
      <c r="P7" s="112">
        <v>34</v>
      </c>
      <c r="Q7" s="112">
        <v>25</v>
      </c>
      <c r="R7" s="112">
        <v>59</v>
      </c>
      <c r="S7" s="112">
        <v>85</v>
      </c>
      <c r="T7" s="113">
        <v>0.69</v>
      </c>
    </row>
    <row r="8" spans="1:22" ht="59.25" customHeight="1">
      <c r="A8" s="334">
        <v>6</v>
      </c>
      <c r="B8" s="333" t="str">
        <f>'Merytoryczna-TU WPIS DANE'!B137</f>
        <v>RPO/00954/08/7.1</v>
      </c>
      <c r="C8" s="333" t="str">
        <f>'Merytoryczna-TU WPIS DANE'!C137</f>
        <v>1260/08</v>
      </c>
      <c r="D8" s="333" t="str">
        <f>'Merytoryczna-TU WPIS DANE'!D137</f>
        <v>Wojewódzki Szpital Bródnowski SPZOZ</v>
      </c>
      <c r="E8" s="333" t="str">
        <f>'Merytoryczna-TU WPIS DANE'!E137</f>
        <v>Zakup gamma kamery hybrydowej SPECT CT dla zakładu Medycyny Nuklearnej i Rezonansu Magnetycznego Wojewódzkiego Szpitala Bródnowskiego</v>
      </c>
      <c r="F8" s="227" t="str">
        <f>'Merytoryczna-TU WPIS DANE'!F137</f>
        <v>76</v>
      </c>
      <c r="G8" s="239">
        <f>'Merytoryczna-TU WPIS DANE'!G137</f>
        <v>3888252.15</v>
      </c>
      <c r="H8" s="239">
        <f>'Merytoryczna-TU WPIS DANE'!I137</f>
        <v>3302464.33</v>
      </c>
      <c r="I8" s="353">
        <v>60</v>
      </c>
      <c r="J8" s="354">
        <f>IF('Merytoryczna-TU WPIS DANE'!Q137="tak",'Merytoryczna-TU WPIS DANE'!AJ137,'Merytoryczna-TU WPIS DANE'!R137)</f>
        <v>59.5</v>
      </c>
      <c r="K8" s="228">
        <v>35</v>
      </c>
      <c r="L8" s="229">
        <f>IF(Strategiczna!L136="tak",Strategiczna!W136,Strategiczna!M136)</f>
        <v>26.5</v>
      </c>
      <c r="M8" s="245">
        <f>'Merytoryczna-TU WPIS DANE'!O137+Strategiczna!J136</f>
        <v>95</v>
      </c>
      <c r="N8" s="245">
        <f t="shared" si="0"/>
        <v>86</v>
      </c>
      <c r="O8" s="231">
        <f t="shared" si="1"/>
        <v>0.90526315789473688</v>
      </c>
      <c r="P8" s="110">
        <v>29.5</v>
      </c>
      <c r="Q8" s="110">
        <v>16</v>
      </c>
      <c r="R8" s="110">
        <v>45.5</v>
      </c>
      <c r="S8" s="110">
        <v>85</v>
      </c>
      <c r="T8" s="111">
        <v>0.54</v>
      </c>
    </row>
    <row r="9" spans="1:22" ht="48" customHeight="1">
      <c r="A9" s="334">
        <v>7</v>
      </c>
      <c r="B9" s="333" t="str">
        <f>'Merytoryczna-TU WPIS DANE'!B57</f>
        <v>RPO/00310/08/7.1</v>
      </c>
      <c r="C9" s="333" t="str">
        <f>'Merytoryczna-TU WPIS DANE'!C57</f>
        <v>601/08</v>
      </c>
      <c r="D9" s="333" t="str">
        <f>'Merytoryczna-TU WPIS DANE'!D57</f>
        <v>Miasto Stołeczne Warszawa</v>
      </c>
      <c r="E9" s="333" t="str">
        <f>'Merytoryczna-TU WPIS DANE'!E57</f>
        <v>Wyposażenie i modernizacja Zakładu Diagnostyki Obrazowej Szpitala Czerniakowskiego w Warszawie</v>
      </c>
      <c r="F9" s="227" t="str">
        <f>'Merytoryczna-TU WPIS DANE'!F57</f>
        <v>76</v>
      </c>
      <c r="G9" s="239">
        <f>'Merytoryczna-TU WPIS DANE'!G57</f>
        <v>9375000</v>
      </c>
      <c r="H9" s="239">
        <f>'Merytoryczna-TU WPIS DANE'!I57</f>
        <v>2061250</v>
      </c>
      <c r="I9" s="353">
        <v>60</v>
      </c>
      <c r="J9" s="354">
        <f>IF('Merytoryczna-TU WPIS DANE'!Q57="tak",'Merytoryczna-TU WPIS DANE'!AJ57,'Merytoryczna-TU WPIS DANE'!R57)</f>
        <v>55</v>
      </c>
      <c r="K9" s="228">
        <v>35</v>
      </c>
      <c r="L9" s="229">
        <f>IF(Strategiczna!L56="tak",Strategiczna!W56,Strategiczna!M56)</f>
        <v>30</v>
      </c>
      <c r="M9" s="245">
        <f>'Merytoryczna-TU WPIS DANE'!O57+Strategiczna!J56</f>
        <v>95</v>
      </c>
      <c r="N9" s="245">
        <f t="shared" si="0"/>
        <v>85</v>
      </c>
      <c r="O9" s="231">
        <f t="shared" si="1"/>
        <v>0.89473684210526316</v>
      </c>
      <c r="P9" s="110">
        <v>38</v>
      </c>
      <c r="Q9" s="110">
        <v>29.5</v>
      </c>
      <c r="R9" s="110">
        <v>67.5</v>
      </c>
      <c r="S9" s="110">
        <v>85</v>
      </c>
      <c r="T9" s="111">
        <v>0.79</v>
      </c>
    </row>
    <row r="10" spans="1:22" ht="56.25" customHeight="1">
      <c r="A10" s="334">
        <v>8</v>
      </c>
      <c r="B10" s="333" t="str">
        <f>'Merytoryczna-TU WPIS DANE'!B85</f>
        <v>RPO/00722/08/7.1</v>
      </c>
      <c r="C10" s="333" t="str">
        <f>'Merytoryczna-TU WPIS DANE'!C85</f>
        <v>1204/08</v>
      </c>
      <c r="D10" s="333" t="str">
        <f>'Merytoryczna-TU WPIS DANE'!D85</f>
        <v xml:space="preserve">Samodzielny Publiczny Zakład Opieki Zdrowotnej </v>
      </c>
      <c r="E10" s="333" t="str">
        <f>'Merytoryczna-TU WPIS DANE'!E85</f>
        <v xml:space="preserve">Nowoczesne wyposażenie szpitala gwarantem bezpieczeństwa zdrowotnego pacjentów 
</v>
      </c>
      <c r="F10" s="227" t="str">
        <f>'Merytoryczna-TU WPIS DANE'!F85</f>
        <v>76</v>
      </c>
      <c r="G10" s="239">
        <f>'Merytoryczna-TU WPIS DANE'!G85</f>
        <v>10148230</v>
      </c>
      <c r="H10" s="239">
        <f>'Merytoryczna-TU WPIS DANE'!I85</f>
        <v>8625995.5</v>
      </c>
      <c r="I10" s="353">
        <v>60</v>
      </c>
      <c r="J10" s="354">
        <f>IF('Merytoryczna-TU WPIS DANE'!Q85="tak",'Merytoryczna-TU WPIS DANE'!AJ85,'Merytoryczna-TU WPIS DANE'!R85)</f>
        <v>59</v>
      </c>
      <c r="K10" s="228">
        <v>35</v>
      </c>
      <c r="L10" s="229">
        <f>IF(Strategiczna!L84="tak",Strategiczna!W84,Strategiczna!M84)</f>
        <v>26</v>
      </c>
      <c r="M10" s="245">
        <f>'Merytoryczna-TU WPIS DANE'!O85+Strategiczna!J84</f>
        <v>95</v>
      </c>
      <c r="N10" s="245">
        <f t="shared" si="0"/>
        <v>85</v>
      </c>
      <c r="O10" s="231">
        <f t="shared" si="1"/>
        <v>0.89473684210526316</v>
      </c>
      <c r="P10" s="110">
        <v>38.5</v>
      </c>
      <c r="Q10" s="110">
        <v>29.5</v>
      </c>
      <c r="R10" s="110">
        <v>68</v>
      </c>
      <c r="S10" s="110">
        <v>85</v>
      </c>
      <c r="T10" s="111">
        <v>0.8</v>
      </c>
    </row>
    <row r="11" spans="1:22" ht="62.25" customHeight="1">
      <c r="A11" s="334">
        <v>9</v>
      </c>
      <c r="B11" s="333" t="str">
        <f>'Merytoryczna-TU WPIS DANE'!B106</f>
        <v>RPO/00830/08/7.1</v>
      </c>
      <c r="C11" s="333" t="str">
        <f>'Merytoryczna-TU WPIS DANE'!C106</f>
        <v>1112/08</v>
      </c>
      <c r="D11" s="333" t="str">
        <f>'Merytoryczna-TU WPIS DANE'!D106</f>
        <v>Samodzielny Zespół Publicznych Zakładów Lecznictwa Otwartego Warszawa Wola</v>
      </c>
      <c r="E11" s="333" t="str">
        <f>'Merytoryczna-TU WPIS DANE'!E106</f>
        <v xml:space="preserve">Poprawa dostępności i jakości świadczonych usług poprzez modernizację oraz zakup niezbędnego wyposażenia dla Przychodni Lekarskich  Samodzielnego Zespołu Publicznych Zakładów Lecznictwa Otwartego Warszawa  Wola </v>
      </c>
      <c r="F11" s="227" t="str">
        <f>'Merytoryczna-TU WPIS DANE'!F106</f>
        <v>76</v>
      </c>
      <c r="G11" s="239">
        <f>'Merytoryczna-TU WPIS DANE'!G106</f>
        <v>5122524.83</v>
      </c>
      <c r="H11" s="239">
        <f>'Merytoryczna-TU WPIS DANE'!I106</f>
        <v>4354146.0999999996</v>
      </c>
      <c r="I11" s="353">
        <v>60</v>
      </c>
      <c r="J11" s="354">
        <f>IF('Merytoryczna-TU WPIS DANE'!Q106="tak",'Merytoryczna-TU WPIS DANE'!AJ106,'Merytoryczna-TU WPIS DANE'!R106)</f>
        <v>57.5</v>
      </c>
      <c r="K11" s="228">
        <v>35</v>
      </c>
      <c r="L11" s="229">
        <f>IF(Strategiczna!L105="tak",Strategiczna!W105,Strategiczna!M105)</f>
        <v>27.5</v>
      </c>
      <c r="M11" s="245">
        <f>'Merytoryczna-TU WPIS DANE'!O106+Strategiczna!J105</f>
        <v>95</v>
      </c>
      <c r="N11" s="245">
        <f t="shared" si="0"/>
        <v>85</v>
      </c>
      <c r="O11" s="231">
        <f t="shared" si="1"/>
        <v>0.89473684210526316</v>
      </c>
      <c r="P11" s="110">
        <v>36</v>
      </c>
      <c r="Q11" s="110">
        <v>28</v>
      </c>
      <c r="R11" s="110">
        <v>64</v>
      </c>
      <c r="S11" s="110">
        <v>85</v>
      </c>
      <c r="T11" s="111">
        <v>0.75</v>
      </c>
    </row>
    <row r="12" spans="1:22" ht="58.5" customHeight="1">
      <c r="A12" s="334">
        <v>10</v>
      </c>
      <c r="B12" s="333" t="str">
        <f>'Merytoryczna-TU WPIS DANE'!B89</f>
        <v>RPO/00537/08/7.1</v>
      </c>
      <c r="C12" s="333" t="str">
        <f>'Merytoryczna-TU WPIS DANE'!C89</f>
        <v>428/08</v>
      </c>
      <c r="D12" s="333" t="str">
        <f>'Merytoryczna-TU WPIS DANE'!D89</f>
        <v>Samodzielny Publiczny Zakład Opieki Zdrowotnej w Łosicach</v>
      </c>
      <c r="E12" s="333" t="str">
        <f>'Merytoryczna-TU WPIS DANE'!E89</f>
        <v>Podniesienie jakości usług medycznych w SP ZOZ w Łosicach poprzez zakup tomografu komputerowego, modernizacje i przystosowanie Jednostki do standardów Unii Europejskiej</v>
      </c>
      <c r="F12" s="227" t="str">
        <f>'Merytoryczna-TU WPIS DANE'!F89</f>
        <v>76</v>
      </c>
      <c r="G12" s="239">
        <f>'Merytoryczna-TU WPIS DANE'!G89</f>
        <v>4441940</v>
      </c>
      <c r="H12" s="239">
        <f>'Merytoryczna-TU WPIS DANE'!I89</f>
        <v>3775649</v>
      </c>
      <c r="I12" s="353">
        <v>60</v>
      </c>
      <c r="J12" s="354">
        <f>IF('Merytoryczna-TU WPIS DANE'!Q89="tak",'Merytoryczna-TU WPIS DANE'!AJ89,'Merytoryczna-TU WPIS DANE'!R89)</f>
        <v>60</v>
      </c>
      <c r="K12" s="228">
        <v>35</v>
      </c>
      <c r="L12" s="229">
        <f>IF(Strategiczna!L88="tak",Strategiczna!W88,Strategiczna!M88)</f>
        <v>24.5</v>
      </c>
      <c r="M12" s="245">
        <f>'Merytoryczna-TU WPIS DANE'!O89+Strategiczna!J88</f>
        <v>95</v>
      </c>
      <c r="N12" s="245">
        <f t="shared" si="0"/>
        <v>84.5</v>
      </c>
      <c r="O12" s="231">
        <f t="shared" si="1"/>
        <v>0.88947368421052631</v>
      </c>
      <c r="P12" s="110">
        <v>24.5</v>
      </c>
      <c r="Q12" s="110">
        <v>21</v>
      </c>
      <c r="R12" s="110">
        <v>45.5</v>
      </c>
      <c r="S12" s="110">
        <v>85</v>
      </c>
      <c r="T12" s="111">
        <v>0.54</v>
      </c>
    </row>
    <row r="13" spans="1:22" s="116" customFormat="1" ht="75.75" customHeight="1">
      <c r="A13" s="334">
        <v>11</v>
      </c>
      <c r="B13" s="333" t="str">
        <f>'Merytoryczna-TU WPIS DANE'!B51</f>
        <v xml:space="preserve">RPO/00705/08/7.1 </v>
      </c>
      <c r="C13" s="333" t="str">
        <f>'Merytoryczna-TU WPIS DANE'!C51</f>
        <v>1217/08</v>
      </c>
      <c r="D13" s="333" t="str">
        <f>'Merytoryczna-TU WPIS DANE'!D51</f>
        <v>Jolanta Mikołajewska NZOZ Poradnia Rodzinna „Eskulap”</v>
      </c>
      <c r="E13" s="333" t="str">
        <f>'Merytoryczna-TU WPIS DANE'!E51</f>
        <v>Poprawa zdolności NZOZ Poradni Rodzinnej „Eskulap” w Płońsku do wykonywania usług w ramach gwarantowanych świadczeń zdrowotnych poprzez zakup aparatu USG, wyposażenia, dostosowanie budynku do potrzeb osób niepełnosprawnych oraz termomodernizację</v>
      </c>
      <c r="F13" s="227" t="str">
        <f>'Merytoryczna-TU WPIS DANE'!F51</f>
        <v>76</v>
      </c>
      <c r="G13" s="239">
        <f>'Merytoryczna-TU WPIS DANE'!G51</f>
        <v>477059.04</v>
      </c>
      <c r="H13" s="239">
        <f>'Merytoryczna-TU WPIS DANE'!I51</f>
        <v>286235.42</v>
      </c>
      <c r="I13" s="353">
        <v>60</v>
      </c>
      <c r="J13" s="354">
        <f>IF('Merytoryczna-TU WPIS DANE'!Q51="tak",'Merytoryczna-TU WPIS DANE'!AJ51,'Merytoryczna-TU WPIS DANE'!R51)</f>
        <v>60</v>
      </c>
      <c r="K13" s="228">
        <v>35</v>
      </c>
      <c r="L13" s="229">
        <f>IF(Strategiczna!L50="tak",Strategiczna!W50,Strategiczna!M50)</f>
        <v>24</v>
      </c>
      <c r="M13" s="245">
        <f>'Merytoryczna-TU WPIS DANE'!O51+Strategiczna!J50</f>
        <v>95</v>
      </c>
      <c r="N13" s="245">
        <f t="shared" si="0"/>
        <v>84</v>
      </c>
      <c r="O13" s="231">
        <f t="shared" si="1"/>
        <v>0.88421052631578945</v>
      </c>
      <c r="P13" s="114">
        <v>18</v>
      </c>
      <c r="Q13" s="114">
        <v>30</v>
      </c>
      <c r="R13" s="114">
        <v>48</v>
      </c>
      <c r="S13" s="114">
        <v>85</v>
      </c>
      <c r="T13" s="115">
        <v>0.56000000000000005</v>
      </c>
    </row>
    <row r="14" spans="1:22" ht="69.75" customHeight="1">
      <c r="A14" s="334">
        <v>12</v>
      </c>
      <c r="B14" s="333" t="str">
        <f>'Merytoryczna-TU WPIS DANE'!B82</f>
        <v>RPO/00692/08/7.1</v>
      </c>
      <c r="C14" s="333" t="str">
        <f>'Merytoryczna-TU WPIS DANE'!C82</f>
        <v>1200/08</v>
      </c>
      <c r="D14" s="333" t="str">
        <f>'Merytoryczna-TU WPIS DANE'!D82</f>
        <v>Radomski Szpital Specjalistyczny im. Dr Tytusa Chałubińskiego.</v>
      </c>
      <c r="E14" s="333" t="str">
        <f>'Merytoryczna-TU WPIS DANE'!E82</f>
        <v>Przebudowa i wyposażenie Zakładu Opieki Długoterminowej z Zakładem Pielęgnacyjno-Opiekuńczym, Zakładem Opiekuńczo-Leczniczym Radomskiego Szpitala Specjalistycznego im. Dr Tytusa Chałubińskiego</v>
      </c>
      <c r="F14" s="227" t="str">
        <f>'Merytoryczna-TU WPIS DANE'!F82</f>
        <v>76</v>
      </c>
      <c r="G14" s="239">
        <f>'Merytoryczna-TU WPIS DANE'!G82</f>
        <v>5730873.9800000004</v>
      </c>
      <c r="H14" s="239">
        <f>'Merytoryczna-TU WPIS DANE'!I82</f>
        <v>4643867.88</v>
      </c>
      <c r="I14" s="353">
        <v>60</v>
      </c>
      <c r="J14" s="354">
        <f>IF('Merytoryczna-TU WPIS DANE'!Q82="tak",'Merytoryczna-TU WPIS DANE'!AJ82,'Merytoryczna-TU WPIS DANE'!R82)</f>
        <v>55</v>
      </c>
      <c r="K14" s="228">
        <v>35</v>
      </c>
      <c r="L14" s="229">
        <f>IF(Strategiczna!L81="tak",Strategiczna!W81,Strategiczna!M81)</f>
        <v>28</v>
      </c>
      <c r="M14" s="245">
        <f>'Merytoryczna-TU WPIS DANE'!O82+Strategiczna!J81</f>
        <v>95</v>
      </c>
      <c r="N14" s="245">
        <f t="shared" si="0"/>
        <v>83</v>
      </c>
      <c r="O14" s="231">
        <f t="shared" si="1"/>
        <v>0.87368421052631584</v>
      </c>
      <c r="P14" s="110">
        <v>46.5</v>
      </c>
      <c r="Q14" s="110">
        <v>33</v>
      </c>
      <c r="R14" s="110">
        <v>79.5</v>
      </c>
      <c r="S14" s="110">
        <v>85</v>
      </c>
      <c r="T14" s="111">
        <v>0.94</v>
      </c>
    </row>
    <row r="15" spans="1:22" ht="46.5" customHeight="1">
      <c r="A15" s="334">
        <v>13</v>
      </c>
      <c r="B15" s="333" t="str">
        <f>'Merytoryczna-TU WPIS DANE'!B100</f>
        <v>RPO/01117/08/7.1</v>
      </c>
      <c r="C15" s="333" t="str">
        <f>'Merytoryczna-TU WPIS DANE'!C100</f>
        <v>1780/08</v>
      </c>
      <c r="D15" s="333" t="str">
        <f>'Merytoryczna-TU WPIS DANE'!D100</f>
        <v>Samodzielny Publiczny Zespół Zakładów Opieki Zdrowotnej w Płońsku</v>
      </c>
      <c r="E15" s="333" t="str">
        <f>'Merytoryczna-TU WPIS DANE'!E100</f>
        <v>Dostosowanie szpitala w Płońsku do obowiązujących standardów i wymogów poprzez przebudowę i rozbudowę istniejącego obiektu – budynek „A”.</v>
      </c>
      <c r="F15" s="227" t="str">
        <f>'Merytoryczna-TU WPIS DANE'!F100</f>
        <v>76</v>
      </c>
      <c r="G15" s="239">
        <f>'Merytoryczna-TU WPIS DANE'!G100</f>
        <v>14628648.43</v>
      </c>
      <c r="H15" s="239">
        <f>'Merytoryczna-TU WPIS DANE'!I100</f>
        <v>12393390.949999999</v>
      </c>
      <c r="I15" s="353">
        <v>60</v>
      </c>
      <c r="J15" s="354">
        <f>IF('Merytoryczna-TU WPIS DANE'!Q100="tak",'Merytoryczna-TU WPIS DANE'!AJ100,'Merytoryczna-TU WPIS DANE'!R100)</f>
        <v>60</v>
      </c>
      <c r="K15" s="228">
        <v>35</v>
      </c>
      <c r="L15" s="229">
        <f>IF(Strategiczna!L99="tak",Strategiczna!W99,Strategiczna!M99)</f>
        <v>23</v>
      </c>
      <c r="M15" s="245">
        <f>'Merytoryczna-TU WPIS DANE'!O100+Strategiczna!J99</f>
        <v>95</v>
      </c>
      <c r="N15" s="245">
        <f t="shared" si="0"/>
        <v>83</v>
      </c>
      <c r="O15" s="231">
        <f t="shared" si="1"/>
        <v>0.87368421052631584</v>
      </c>
      <c r="P15" s="110">
        <v>33.5</v>
      </c>
      <c r="Q15" s="110">
        <v>24</v>
      </c>
      <c r="R15" s="110">
        <v>57.5</v>
      </c>
      <c r="S15" s="110">
        <v>85</v>
      </c>
      <c r="T15" s="111">
        <v>0.68</v>
      </c>
    </row>
    <row r="16" spans="1:22" ht="60" customHeight="1">
      <c r="A16" s="334">
        <v>14</v>
      </c>
      <c r="B16" s="333" t="str">
        <f>'Merytoryczna-TU WPIS DANE'!B107</f>
        <v>RPO/00625/08/7.1</v>
      </c>
      <c r="C16" s="333" t="str">
        <f>'Merytoryczna-TU WPIS DANE'!C107</f>
        <v>1100/08</v>
      </c>
      <c r="D16" s="333" t="str">
        <f>'Merytoryczna-TU WPIS DANE'!D107</f>
        <v xml:space="preserve">Samodzielny Zespół Publicznych Zakładów Opieki  Zdrowotnej w Nowym Dworze Mazowieckim </v>
      </c>
      <c r="E16" s="333" t="str">
        <f>'Merytoryczna-TU WPIS DANE'!E107</f>
        <v>Utworzenie pracowni tomografii komputerowej w SZPZOZ  w Nowym Dworze Mazowieckim połączone  z budową pomieszczeń pod tą pracownię oraz doposażenie zakładów diagnostyki obrazowej i laboratoryjnej w sprzęt diagnostyczny</v>
      </c>
      <c r="F16" s="227" t="str">
        <f>'Merytoryczna-TU WPIS DANE'!F107</f>
        <v>76</v>
      </c>
      <c r="G16" s="239">
        <f>'Merytoryczna-TU WPIS DANE'!G107</f>
        <v>4506220</v>
      </c>
      <c r="H16" s="239">
        <f>'Merytoryczna-TU WPIS DANE'!I107</f>
        <v>3830287</v>
      </c>
      <c r="I16" s="353">
        <v>60</v>
      </c>
      <c r="J16" s="354">
        <f>IF('Merytoryczna-TU WPIS DANE'!Q107="tak",'Merytoryczna-TU WPIS DANE'!AJ107,'Merytoryczna-TU WPIS DANE'!R107)</f>
        <v>59.5</v>
      </c>
      <c r="K16" s="228">
        <v>35</v>
      </c>
      <c r="L16" s="229">
        <f>IF(Strategiczna!L106="tak",Strategiczna!W106,Strategiczna!M106)</f>
        <v>23.5</v>
      </c>
      <c r="M16" s="245">
        <f>'Merytoryczna-TU WPIS DANE'!O107+Strategiczna!J106</f>
        <v>95</v>
      </c>
      <c r="N16" s="245">
        <f t="shared" si="0"/>
        <v>83</v>
      </c>
      <c r="O16" s="231">
        <f t="shared" si="1"/>
        <v>0.87368421052631584</v>
      </c>
      <c r="P16" s="110">
        <v>38</v>
      </c>
      <c r="Q16" s="110">
        <v>38</v>
      </c>
      <c r="R16" s="110">
        <v>65</v>
      </c>
      <c r="S16" s="110">
        <v>85</v>
      </c>
      <c r="T16" s="111">
        <v>0.76</v>
      </c>
    </row>
    <row r="17" spans="1:20" s="100" customFormat="1" ht="52.5" customHeight="1">
      <c r="A17" s="334">
        <v>15</v>
      </c>
      <c r="B17" s="333" t="str">
        <f>'Merytoryczna-TU WPIS DANE'!B126</f>
        <v>RPO/00241/08/7.1</v>
      </c>
      <c r="C17" s="333" t="str">
        <f>'Merytoryczna-TU WPIS DANE'!C126</f>
        <v>175/08</v>
      </c>
      <c r="D17" s="333" t="str">
        <f>'Merytoryczna-TU WPIS DANE'!D126</f>
        <v>SP ZOZ w Mławie</v>
      </c>
      <c r="E17" s="333" t="str">
        <f>'Merytoryczna-TU WPIS DANE'!E126</f>
        <v>Rozbudowa i doposażenie do wymogów prawa oddziałów szpitalnych wraz z blokiem operacyjnym Szpitala SP ZOZ w Mławie</v>
      </c>
      <c r="F17" s="227" t="str">
        <f>'Merytoryczna-TU WPIS DANE'!F126</f>
        <v>76</v>
      </c>
      <c r="G17" s="239">
        <f>'Merytoryczna-TU WPIS DANE'!G126</f>
        <v>16469945.73</v>
      </c>
      <c r="H17" s="239">
        <f>'Merytoryczna-TU WPIS DANE'!I126</f>
        <v>13999453.869999999</v>
      </c>
      <c r="I17" s="353">
        <v>60</v>
      </c>
      <c r="J17" s="354">
        <f>IF('Merytoryczna-TU WPIS DANE'!Q126="tak",'Merytoryczna-TU WPIS DANE'!AJ126,'Merytoryczna-TU WPIS DANE'!R126)</f>
        <v>58.5</v>
      </c>
      <c r="K17" s="228">
        <v>35</v>
      </c>
      <c r="L17" s="229">
        <f>IF(Strategiczna!L125="tak",Strategiczna!W125,Strategiczna!M125)</f>
        <v>24.5</v>
      </c>
      <c r="M17" s="245">
        <f>'Merytoryczna-TU WPIS DANE'!O126+Strategiczna!J125</f>
        <v>95</v>
      </c>
      <c r="N17" s="245">
        <f t="shared" si="0"/>
        <v>83</v>
      </c>
      <c r="O17" s="231">
        <f t="shared" si="1"/>
        <v>0.87368421052631584</v>
      </c>
      <c r="P17" s="117">
        <v>33.5</v>
      </c>
      <c r="Q17" s="117">
        <v>21.5</v>
      </c>
      <c r="R17" s="117">
        <v>55</v>
      </c>
      <c r="S17" s="117">
        <v>85</v>
      </c>
      <c r="T17" s="118">
        <v>0.65</v>
      </c>
    </row>
    <row r="18" spans="1:20" s="100" customFormat="1" ht="43.5" customHeight="1">
      <c r="A18" s="334">
        <v>16</v>
      </c>
      <c r="B18" s="333" t="str">
        <f>'Merytoryczna-TU WPIS DANE'!B138</f>
        <v>RPO/00956/08/7.1</v>
      </c>
      <c r="C18" s="333" t="str">
        <f>'Merytoryczna-TU WPIS DANE'!C138</f>
        <v>1261/08</v>
      </c>
      <c r="D18" s="333" t="str">
        <f>'Merytoryczna-TU WPIS DANE'!D138</f>
        <v>Wojewódzki Szpital Bródnowski SPZOZ</v>
      </c>
      <c r="E18" s="333" t="str">
        <f>'Merytoryczna-TU WPIS DANE'!E138</f>
        <v>Zakup angiografu do badań naczyniowych dla Wojewódzkiego Szpitala Bródnowskiego</v>
      </c>
      <c r="F18" s="227" t="str">
        <f>'Merytoryczna-TU WPIS DANE'!F138</f>
        <v>76</v>
      </c>
      <c r="G18" s="239">
        <f>'Merytoryczna-TU WPIS DANE'!G138</f>
        <v>5796469.6699999999</v>
      </c>
      <c r="H18" s="239">
        <f>'Merytoryczna-TU WPIS DANE'!I138</f>
        <v>4926999.22</v>
      </c>
      <c r="I18" s="353">
        <v>60</v>
      </c>
      <c r="J18" s="354">
        <f>IF('Merytoryczna-TU WPIS DANE'!Q138="tak",'Merytoryczna-TU WPIS DANE'!AJ138,'Merytoryczna-TU WPIS DANE'!R138)</f>
        <v>56</v>
      </c>
      <c r="K18" s="228">
        <v>35</v>
      </c>
      <c r="L18" s="229">
        <f>IF(Strategiczna!L137="tak",Strategiczna!W137,Strategiczna!M137)</f>
        <v>27</v>
      </c>
      <c r="M18" s="245">
        <f>'Merytoryczna-TU WPIS DANE'!O138+Strategiczna!J137</f>
        <v>95</v>
      </c>
      <c r="N18" s="245">
        <f t="shared" si="0"/>
        <v>83</v>
      </c>
      <c r="O18" s="231">
        <f t="shared" si="1"/>
        <v>0.87368421052631584</v>
      </c>
      <c r="P18" s="117">
        <v>33.5</v>
      </c>
      <c r="Q18" s="117">
        <v>21.5</v>
      </c>
      <c r="R18" s="117">
        <v>55</v>
      </c>
      <c r="S18" s="117">
        <v>85</v>
      </c>
      <c r="T18" s="118">
        <v>0.65</v>
      </c>
    </row>
    <row r="19" spans="1:20" ht="43.5" customHeight="1">
      <c r="A19" s="334">
        <v>17</v>
      </c>
      <c r="B19" s="333" t="str">
        <f>'Merytoryczna-TU WPIS DANE'!B24</f>
        <v>RPO/01399/08/7.1</v>
      </c>
      <c r="C19" s="333" t="str">
        <f>'Merytoryczna-TU WPIS DANE'!C24</f>
        <v>1936/08</v>
      </c>
      <c r="D19" s="333" t="str">
        <f>'Merytoryczna-TU WPIS DANE'!D24</f>
        <v>Gmina Jednorożec</v>
      </c>
      <c r="E19" s="333" t="str">
        <f>'Merytoryczna-TU WPIS DANE'!E24</f>
        <v xml:space="preserve">Poprawa warunków w zakresie ochrony zdrowia mieszkańców gminy Jednorożec i części gmin Baranowo i Chorzele.   </v>
      </c>
      <c r="F19" s="227" t="str">
        <f>'Merytoryczna-TU WPIS DANE'!F24</f>
        <v>76</v>
      </c>
      <c r="G19" s="239">
        <f>'Merytoryczna-TU WPIS DANE'!G24</f>
        <v>1807338.5</v>
      </c>
      <c r="H19" s="239">
        <f>'Merytoryczna-TU WPIS DANE'!I24</f>
        <v>1178954.6599999999</v>
      </c>
      <c r="I19" s="353">
        <v>60</v>
      </c>
      <c r="J19" s="354">
        <f>IF('Merytoryczna-TU WPIS DANE'!Q24="tak",'Merytoryczna-TU WPIS DANE'!AJ24,'Merytoryczna-TU WPIS DANE'!R24)</f>
        <v>60</v>
      </c>
      <c r="K19" s="228">
        <v>35</v>
      </c>
      <c r="L19" s="229">
        <f>IF(Strategiczna!L23="tak",Strategiczna!W23,Strategiczna!M23)</f>
        <v>22.5</v>
      </c>
      <c r="M19" s="245">
        <f>'Merytoryczna-TU WPIS DANE'!O24+Strategiczna!J23</f>
        <v>95</v>
      </c>
      <c r="N19" s="245">
        <f t="shared" si="0"/>
        <v>82.5</v>
      </c>
      <c r="O19" s="231">
        <f t="shared" si="1"/>
        <v>0.86842105263157898</v>
      </c>
      <c r="P19" s="110">
        <v>39</v>
      </c>
      <c r="Q19" s="110">
        <v>20.5</v>
      </c>
      <c r="R19" s="110">
        <v>59.5</v>
      </c>
      <c r="S19" s="110">
        <v>85</v>
      </c>
      <c r="T19" s="111">
        <v>0.7</v>
      </c>
    </row>
    <row r="20" spans="1:20" ht="47.25" customHeight="1">
      <c r="A20" s="334">
        <v>18</v>
      </c>
      <c r="B20" s="333" t="str">
        <f>'Merytoryczna-TU WPIS DANE'!B81</f>
        <v>RPO/00691/08/7.1</v>
      </c>
      <c r="C20" s="333" t="str">
        <f>'Merytoryczna-TU WPIS DANE'!C81</f>
        <v>1202/08</v>
      </c>
      <c r="D20" s="333" t="str">
        <f>'Merytoryczna-TU WPIS DANE'!D81</f>
        <v>Radomski Szpital Specjalistyczny im. Dr Tytusa Chałubińskiego.</v>
      </c>
      <c r="E20" s="333" t="str">
        <f>'Merytoryczna-TU WPIS DANE'!E81</f>
        <v>Budowa Pawilonu Ginekologiczno – Położniczego z wykorzystaniem istniejącej konstrukcji, w Radomskim Szpitalu Specjalistycznym im. Dr Tytusa Chałubińskiego</v>
      </c>
      <c r="F20" s="227" t="str">
        <f>'Merytoryczna-TU WPIS DANE'!F81</f>
        <v>76</v>
      </c>
      <c r="G20" s="239">
        <f>'Merytoryczna-TU WPIS DANE'!G81</f>
        <v>32288999.620000001</v>
      </c>
      <c r="H20" s="239">
        <f>'Merytoryczna-TU WPIS DANE'!I81</f>
        <v>27445649.66</v>
      </c>
      <c r="I20" s="353">
        <v>60</v>
      </c>
      <c r="J20" s="354">
        <f>IF('Merytoryczna-TU WPIS DANE'!Q81="tak",'Merytoryczna-TU WPIS DANE'!AJ81,'Merytoryczna-TU WPIS DANE'!R81)</f>
        <v>55</v>
      </c>
      <c r="K20" s="228">
        <v>35</v>
      </c>
      <c r="L20" s="229">
        <f>IF(Strategiczna!L80="tak",Strategiczna!W80,Strategiczna!M80)</f>
        <v>27.5</v>
      </c>
      <c r="M20" s="245">
        <f>'Merytoryczna-TU WPIS DANE'!O81+Strategiczna!J80</f>
        <v>95</v>
      </c>
      <c r="N20" s="245">
        <f t="shared" si="0"/>
        <v>82.5</v>
      </c>
      <c r="O20" s="231">
        <f t="shared" si="1"/>
        <v>0.86842105263157898</v>
      </c>
    </row>
    <row r="21" spans="1:20" ht="64.5" customHeight="1">
      <c r="A21" s="334">
        <v>19</v>
      </c>
      <c r="B21" s="333" t="str">
        <f>'Merytoryczna-TU WPIS DANE'!B128</f>
        <v>RPO/00630/08/7.1</v>
      </c>
      <c r="C21" s="333" t="str">
        <f>'Merytoryczna-TU WPIS DANE'!C128</f>
        <v>1095/08</v>
      </c>
      <c r="D21" s="333" t="str">
        <f>'Merytoryczna-TU WPIS DANE'!D128</f>
        <v>Szpital Grochowski im. R. Masztaka SPZOZ</v>
      </c>
      <c r="E21" s="333" t="str">
        <f>'Merytoryczna-TU WPIS DANE'!E128</f>
        <v>Przebudowa i modernizacja Szpitala Grochowskiego – Pawilon VI</v>
      </c>
      <c r="F21" s="227" t="str">
        <f>'Merytoryczna-TU WPIS DANE'!F128</f>
        <v>76</v>
      </c>
      <c r="G21" s="239">
        <f>'Merytoryczna-TU WPIS DANE'!G128</f>
        <v>7684648.0300000003</v>
      </c>
      <c r="H21" s="239">
        <f>'Merytoryczna-TU WPIS DANE'!I128</f>
        <v>6531950.8200000003</v>
      </c>
      <c r="I21" s="353">
        <v>60</v>
      </c>
      <c r="J21" s="354">
        <f>IF('Merytoryczna-TU WPIS DANE'!Q128="tak",'Merytoryczna-TU WPIS DANE'!AJ128,'Merytoryczna-TU WPIS DANE'!R128)</f>
        <v>56</v>
      </c>
      <c r="K21" s="228">
        <v>35</v>
      </c>
      <c r="L21" s="229">
        <f>IF(Strategiczna!L127="tak",Strategiczna!W127,Strategiczna!M127)</f>
        <v>26.5</v>
      </c>
      <c r="M21" s="245">
        <f>'Merytoryczna-TU WPIS DANE'!O128+Strategiczna!J127</f>
        <v>95</v>
      </c>
      <c r="N21" s="245">
        <f t="shared" si="0"/>
        <v>82.5</v>
      </c>
      <c r="O21" s="231">
        <f t="shared" si="1"/>
        <v>0.86842105263157898</v>
      </c>
    </row>
    <row r="22" spans="1:20" ht="92.25" customHeight="1">
      <c r="A22" s="334">
        <v>20</v>
      </c>
      <c r="B22" s="333" t="str">
        <f>'Merytoryczna-TU WPIS DANE'!B133</f>
        <v>RPO/01304/08/7.1</v>
      </c>
      <c r="C22" s="333" t="str">
        <f>'Merytoryczna-TU WPIS DANE'!C133</f>
        <v>1371/08</v>
      </c>
      <c r="D22" s="333" t="str">
        <f>'Merytoryczna-TU WPIS DANE'!D133</f>
        <v>Wojewódzki Samodzielny Psychiatryczny Zespół Publicznych Zakładów Opieki Zdrowotnej im. prof. dr Jana Mazurkiewicza w Pruszkowie (Szpital Tworkowski)</v>
      </c>
      <c r="E22" s="333" t="str">
        <f>'Merytoryczna-TU WPIS DANE'!E133</f>
        <v>Przystosowanie byłego budynku gospodarczo - technicznego na cele medyczne (etap I ) - utworzenie Centrum Radiologii oraz Oddziału VIIA Ogólnopsychiatrycznego wraz z zakupem aparatury medycznej w Szpitalu Tworkowskim w Pruszkowie</v>
      </c>
      <c r="F22" s="227" t="str">
        <f>'Merytoryczna-TU WPIS DANE'!F133</f>
        <v>76</v>
      </c>
      <c r="G22" s="239">
        <f>'Merytoryczna-TU WPIS DANE'!G133</f>
        <v>32476098.98</v>
      </c>
      <c r="H22" s="239">
        <f>'Merytoryczna-TU WPIS DANE'!I133</f>
        <v>22012612.100000001</v>
      </c>
      <c r="I22" s="353">
        <v>60</v>
      </c>
      <c r="J22" s="354">
        <f>IF('Merytoryczna-TU WPIS DANE'!Q133="tak",'Merytoryczna-TU WPIS DANE'!AJ133,'Merytoryczna-TU WPIS DANE'!R133)</f>
        <v>55.5</v>
      </c>
      <c r="K22" s="228">
        <v>35</v>
      </c>
      <c r="L22" s="229">
        <f>IF(Strategiczna!L132="tak",Strategiczna!W132,Strategiczna!M132)</f>
        <v>27</v>
      </c>
      <c r="M22" s="245">
        <f>'Merytoryczna-TU WPIS DANE'!O133+Strategiczna!J132</f>
        <v>95</v>
      </c>
      <c r="N22" s="245">
        <f t="shared" si="0"/>
        <v>82.5</v>
      </c>
      <c r="O22" s="231">
        <f t="shared" si="1"/>
        <v>0.86842105263157898</v>
      </c>
    </row>
    <row r="23" spans="1:20" ht="55.5" customHeight="1">
      <c r="A23" s="334">
        <v>21</v>
      </c>
      <c r="B23" s="333" t="str">
        <f>'Merytoryczna-TU WPIS DANE'!B122</f>
        <v>RPO/00783/08/7.1</v>
      </c>
      <c r="C23" s="333" t="str">
        <f>'Merytoryczna-TU WPIS DANE'!C122</f>
        <v>1697/08</v>
      </c>
      <c r="D23" s="333" t="str">
        <f>'Merytoryczna-TU WPIS DANE'!D122</f>
        <v>Specjalistyczny Szpital Wojewódzki w Ciechanowie</v>
      </c>
      <c r="E23" s="333" t="str">
        <f>'Merytoryczna-TU WPIS DANE'!E122</f>
        <v>Poprawa jakości usług medycznych w zakresie rehabilitacji poprzez modernizację obiektu Specjalistycznego Szpitala Wojewódzkiego w Ciechanowie przy ul Okrzei</v>
      </c>
      <c r="F23" s="227" t="str">
        <f>'Merytoryczna-TU WPIS DANE'!F122</f>
        <v>76</v>
      </c>
      <c r="G23" s="239">
        <f>'Merytoryczna-TU WPIS DANE'!G122</f>
        <v>9159248</v>
      </c>
      <c r="H23" s="239">
        <f>'Merytoryczna-TU WPIS DANE'!I122</f>
        <v>7785360</v>
      </c>
      <c r="I23" s="353">
        <v>60</v>
      </c>
      <c r="J23" s="354">
        <f>IF('Merytoryczna-TU WPIS DANE'!Q122="tak",'Merytoryczna-TU WPIS DANE'!AJ122,'Merytoryczna-TU WPIS DANE'!R122)</f>
        <v>60</v>
      </c>
      <c r="K23" s="228">
        <v>35</v>
      </c>
      <c r="L23" s="229">
        <f>IF(Strategiczna!L121="tak",Strategiczna!W121,Strategiczna!M121)</f>
        <v>22</v>
      </c>
      <c r="M23" s="245">
        <f>'Merytoryczna-TU WPIS DANE'!O122+Strategiczna!J121</f>
        <v>95</v>
      </c>
      <c r="N23" s="245">
        <f t="shared" si="0"/>
        <v>82</v>
      </c>
      <c r="O23" s="231">
        <f t="shared" si="1"/>
        <v>0.86315789473684212</v>
      </c>
    </row>
    <row r="24" spans="1:20" ht="61.5" customHeight="1">
      <c r="A24" s="334">
        <v>22</v>
      </c>
      <c r="B24" s="333" t="str">
        <f>'Merytoryczna-TU WPIS DANE'!B70</f>
        <v>RPO/00859/08/7.1</v>
      </c>
      <c r="C24" s="333" t="str">
        <f>'Merytoryczna-TU WPIS DANE'!C70</f>
        <v>920/08</v>
      </c>
      <c r="D24" s="333" t="str">
        <f>'Merytoryczna-TU WPIS DANE'!D70</f>
        <v xml:space="preserve"> NZOZ NUKLEOMED KRZTSZTOF STEFAN TOTH</v>
      </c>
      <c r="E24" s="333" t="str">
        <f>'Merytoryczna-TU WPIS DANE'!E70</f>
        <v>POPRAWA DOSTĘPNOŚCI I JAKOŚCI OPIEKI ZDROWOTNEJ POPRZEZ ROZBUDOWĘ WYSOKO SPECJALISTYCZNEJ PRACOWNI BADAŃ SCYNTYGRAFICZNYCH I NZOZ NUKLEOMED</v>
      </c>
      <c r="F24" s="227" t="str">
        <f>'Merytoryczna-TU WPIS DANE'!F70</f>
        <v>76</v>
      </c>
      <c r="G24" s="239">
        <f>'Merytoryczna-TU WPIS DANE'!G70</f>
        <v>1237414</v>
      </c>
      <c r="H24" s="239">
        <f>'Merytoryczna-TU WPIS DANE'!I70</f>
        <v>525900.96</v>
      </c>
      <c r="I24" s="353">
        <v>60</v>
      </c>
      <c r="J24" s="354">
        <f>IF('Merytoryczna-TU WPIS DANE'!Q70="tak",'Merytoryczna-TU WPIS DANE'!AJ70,'Merytoryczna-TU WPIS DANE'!R70)</f>
        <v>56.5</v>
      </c>
      <c r="K24" s="228">
        <v>35</v>
      </c>
      <c r="L24" s="229">
        <f>IF(Strategiczna!L69="tak",Strategiczna!W69,Strategiczna!M69)</f>
        <v>25</v>
      </c>
      <c r="M24" s="245">
        <f>'Merytoryczna-TU WPIS DANE'!O70+Strategiczna!J69</f>
        <v>95</v>
      </c>
      <c r="N24" s="245">
        <f t="shared" si="0"/>
        <v>81.5</v>
      </c>
      <c r="O24" s="231">
        <f t="shared" si="1"/>
        <v>0.85789473684210527</v>
      </c>
    </row>
    <row r="25" spans="1:20" ht="63" customHeight="1">
      <c r="A25" s="334">
        <v>23</v>
      </c>
      <c r="B25" s="333" t="str">
        <f>'Merytoryczna-TU WPIS DANE'!B77</f>
        <v>RPO/00649/08/7.1</v>
      </c>
      <c r="C25" s="333" t="str">
        <f>'Merytoryczna-TU WPIS DANE'!C77</f>
        <v>1097/08</v>
      </c>
      <c r="D25" s="333" t="str">
        <f>'Merytoryczna-TU WPIS DANE'!D77</f>
        <v>Powiat Szydłowiecki</v>
      </c>
      <c r="E25" s="333" t="str">
        <f>'Merytoryczna-TU WPIS DANE'!E77</f>
        <v>Rozbudowa, przebudowa , modernizacja i wyposażenie Przychodni Specjalistycznej SPZZOZ w Szydłowcu oraz Przychodni Rejonowych: w Szydłowcu, Majdowie i Wysokiej – dostosowanie do wymogów Rozporządzenia Ministra Zdrowia</v>
      </c>
      <c r="F25" s="227" t="str">
        <f>'Merytoryczna-TU WPIS DANE'!F77</f>
        <v>76</v>
      </c>
      <c r="G25" s="239">
        <f>'Merytoryczna-TU WPIS DANE'!G77</f>
        <v>4310535.33</v>
      </c>
      <c r="H25" s="239">
        <f>'Merytoryczna-TU WPIS DANE'!I77</f>
        <v>3411413.77</v>
      </c>
      <c r="I25" s="353">
        <v>60</v>
      </c>
      <c r="J25" s="354">
        <f>IF('Merytoryczna-TU WPIS DANE'!Q77="tak",'Merytoryczna-TU WPIS DANE'!AJ77,'Merytoryczna-TU WPIS DANE'!R77)</f>
        <v>56.5</v>
      </c>
      <c r="K25" s="228">
        <v>35</v>
      </c>
      <c r="L25" s="229">
        <f>IF(Strategiczna!L76="tak",Strategiczna!W76,Strategiczna!M76)</f>
        <v>25</v>
      </c>
      <c r="M25" s="245">
        <f>'Merytoryczna-TU WPIS DANE'!O77+Strategiczna!J76</f>
        <v>95</v>
      </c>
      <c r="N25" s="245">
        <f t="shared" si="0"/>
        <v>81.5</v>
      </c>
      <c r="O25" s="231">
        <f t="shared" si="1"/>
        <v>0.85789473684210527</v>
      </c>
    </row>
    <row r="26" spans="1:20" ht="45" customHeight="1">
      <c r="A26" s="334">
        <v>24</v>
      </c>
      <c r="B26" s="333" t="str">
        <f>'Merytoryczna-TU WPIS DANE'!B120</f>
        <v>RPO/00531/08/7.1</v>
      </c>
      <c r="C26" s="333" t="str">
        <f>'Merytoryczna-TU WPIS DANE'!C120</f>
        <v>552/08</v>
      </c>
      <c r="D26" s="333" t="str">
        <f>'Merytoryczna-TU WPIS DANE'!D120</f>
        <v>Samodzielny Publiczny Zespół Zakładów Opieki Zdrowotnej w Przasnyszu</v>
      </c>
      <c r="E26" s="333" t="str">
        <f>'Merytoryczna-TU WPIS DANE'!E120</f>
        <v>Poprawa i rozszerzenie zakresu świadczeń rehabilitacji ambulatoryjnej w SP ZZOZ w Przasnyszu</v>
      </c>
      <c r="F26" s="227" t="str">
        <f>'Merytoryczna-TU WPIS DANE'!F120</f>
        <v>76</v>
      </c>
      <c r="G26" s="239">
        <f>'Merytoryczna-TU WPIS DANE'!G120</f>
        <v>7500000</v>
      </c>
      <c r="H26" s="239">
        <f>'Merytoryczna-TU WPIS DANE'!I120</f>
        <v>6375000</v>
      </c>
      <c r="I26" s="353">
        <v>60</v>
      </c>
      <c r="J26" s="354">
        <f>IF('Merytoryczna-TU WPIS DANE'!Q120="tak",'Merytoryczna-TU WPIS DANE'!AJ120,'Merytoryczna-TU WPIS DANE'!R120)</f>
        <v>56</v>
      </c>
      <c r="K26" s="228">
        <v>35</v>
      </c>
      <c r="L26" s="229">
        <f>IF(Strategiczna!L119="tak",Strategiczna!W119,Strategiczna!M119)</f>
        <v>25.5</v>
      </c>
      <c r="M26" s="245">
        <f>'Merytoryczna-TU WPIS DANE'!O120+Strategiczna!J119</f>
        <v>95</v>
      </c>
      <c r="N26" s="245">
        <f t="shared" si="0"/>
        <v>81.5</v>
      </c>
      <c r="O26" s="231">
        <f t="shared" si="1"/>
        <v>0.85789473684210527</v>
      </c>
    </row>
    <row r="27" spans="1:20" ht="37.5" customHeight="1">
      <c r="A27" s="334">
        <v>25</v>
      </c>
      <c r="B27" s="333" t="str">
        <f>'Merytoryczna-TU WPIS DANE'!B125</f>
        <v>RPO/01135/08/7.1</v>
      </c>
      <c r="C27" s="333" t="str">
        <f>'Merytoryczna-TU WPIS DANE'!C125</f>
        <v>1734/08</v>
      </c>
      <c r="D27" s="333" t="str">
        <f>'Merytoryczna-TU WPIS DANE'!D125</f>
        <v>Szpital Dziecięcy im. prof. dr. med. Jana Bogdanowicza Samodzielny Publiczny Zakład Opieki Zdrowotnej</v>
      </c>
      <c r="E27" s="333" t="str">
        <f>'Merytoryczna-TU WPIS DANE'!E125</f>
        <v>Zakup sprzętu medycznego dla szpitala dziecięcego w Warszawie</v>
      </c>
      <c r="F27" s="227" t="str">
        <f>'Merytoryczna-TU WPIS DANE'!F125</f>
        <v>76</v>
      </c>
      <c r="G27" s="239">
        <f>'Merytoryczna-TU WPIS DANE'!G125</f>
        <v>3999800</v>
      </c>
      <c r="H27" s="239">
        <f>'Merytoryczna-TU WPIS DANE'!I125</f>
        <v>3399830</v>
      </c>
      <c r="I27" s="353">
        <v>60</v>
      </c>
      <c r="J27" s="354">
        <f>IF('Merytoryczna-TU WPIS DANE'!Q125="tak",'Merytoryczna-TU WPIS DANE'!AJ125,'Merytoryczna-TU WPIS DANE'!R125)</f>
        <v>59</v>
      </c>
      <c r="K27" s="228">
        <v>35</v>
      </c>
      <c r="L27" s="229">
        <f>IF(Strategiczna!L124="tak",Strategiczna!W124,Strategiczna!M124)</f>
        <v>22.5</v>
      </c>
      <c r="M27" s="245">
        <f>'Merytoryczna-TU WPIS DANE'!O125+Strategiczna!J124</f>
        <v>95</v>
      </c>
      <c r="N27" s="245">
        <f t="shared" si="0"/>
        <v>81.5</v>
      </c>
      <c r="O27" s="231">
        <f t="shared" si="1"/>
        <v>0.85789473684210527</v>
      </c>
    </row>
    <row r="28" spans="1:20" ht="48.75" customHeight="1">
      <c r="A28" s="334">
        <v>26</v>
      </c>
      <c r="B28" s="225" t="s">
        <v>605</v>
      </c>
      <c r="C28" s="226" t="s">
        <v>606</v>
      </c>
      <c r="D28" s="225" t="s">
        <v>607</v>
      </c>
      <c r="E28" s="225" t="s">
        <v>608</v>
      </c>
      <c r="F28" s="227" t="str">
        <f>'Merytoryczna-TU WPIS DANE'!F150</f>
        <v>76</v>
      </c>
      <c r="G28" s="239">
        <f>'Merytoryczna-TU WPIS DANE'!G150</f>
        <v>1333088.3</v>
      </c>
      <c r="H28" s="239">
        <f>'Merytoryczna-TU WPIS DANE'!I150</f>
        <v>1133125.05</v>
      </c>
      <c r="I28" s="353">
        <v>60</v>
      </c>
      <c r="J28" s="354">
        <f>IF('Merytoryczna-TU WPIS DANE'!Q150="tak",'Merytoryczna-TU WPIS DANE'!AJ150,'Merytoryczna-TU WPIS DANE'!R150)</f>
        <v>54</v>
      </c>
      <c r="K28" s="228">
        <v>35</v>
      </c>
      <c r="L28" s="229">
        <f>IF(Strategiczna!L149="tak",Strategiczna!W149,Strategiczna!M149)</f>
        <v>27.5</v>
      </c>
      <c r="M28" s="245">
        <f>'Merytoryczna-TU WPIS DANE'!O150+Strategiczna!J149</f>
        <v>95</v>
      </c>
      <c r="N28" s="245">
        <f t="shared" si="0"/>
        <v>81.5</v>
      </c>
      <c r="O28" s="231">
        <f t="shared" si="1"/>
        <v>0.85789473684210527</v>
      </c>
    </row>
    <row r="29" spans="1:20" ht="48.75" customHeight="1">
      <c r="A29" s="334"/>
      <c r="B29" s="225"/>
      <c r="C29" s="226"/>
      <c r="D29" s="552" t="s">
        <v>819</v>
      </c>
      <c r="E29" s="553"/>
      <c r="F29" s="227"/>
      <c r="G29" s="239">
        <f>SUM(G3:G28)</f>
        <v>212712722.43000004</v>
      </c>
      <c r="H29" s="239">
        <f>SUM(H3:H28)</f>
        <v>167252098.68000004</v>
      </c>
      <c r="I29" s="353"/>
      <c r="J29" s="354"/>
      <c r="K29" s="228"/>
      <c r="L29" s="229"/>
      <c r="M29" s="245"/>
      <c r="N29" s="245"/>
      <c r="O29" s="231"/>
    </row>
    <row r="30" spans="1:20" ht="33.75" customHeight="1">
      <c r="A30" s="334">
        <v>27</v>
      </c>
      <c r="B30" s="333" t="str">
        <f>'Merytoryczna-TU WPIS DANE'!B19</f>
        <v>RPO/00588/08/7.1</v>
      </c>
      <c r="C30" s="333" t="str">
        <f>'Merytoryczna-TU WPIS DANE'!C19</f>
        <v>1006/08</v>
      </c>
      <c r="D30" s="333" t="str">
        <f>'Merytoryczna-TU WPIS DANE'!D19</f>
        <v>Gmina Jedlińsk</v>
      </c>
      <c r="E30" s="333" t="str">
        <f>'Merytoryczna-TU WPIS DANE'!E19</f>
        <v>Budowa Ośrodka Zdrowia we Wsoli</v>
      </c>
      <c r="F30" s="227" t="str">
        <f>'Merytoryczna-TU WPIS DANE'!F19</f>
        <v>76</v>
      </c>
      <c r="G30" s="239">
        <f>'Merytoryczna-TU WPIS DANE'!G19</f>
        <v>2028104.97</v>
      </c>
      <c r="H30" s="239">
        <f>'Merytoryczna-TU WPIS DANE'!I19</f>
        <v>1622483.97</v>
      </c>
      <c r="I30" s="353">
        <v>60</v>
      </c>
      <c r="J30" s="354">
        <f>IF('Merytoryczna-TU WPIS DANE'!Q19="tak",'Merytoryczna-TU WPIS DANE'!AJ19,'Merytoryczna-TU WPIS DANE'!R19)</f>
        <v>58.5</v>
      </c>
      <c r="K30" s="228">
        <v>35</v>
      </c>
      <c r="L30" s="229">
        <f>IF(Strategiczna!L18="tak",Strategiczna!W18,Strategiczna!M18)</f>
        <v>22.5</v>
      </c>
      <c r="M30" s="245">
        <f>'Merytoryczna-TU WPIS DANE'!O19+Strategiczna!J18</f>
        <v>95</v>
      </c>
      <c r="N30" s="245">
        <f t="shared" si="0"/>
        <v>81</v>
      </c>
      <c r="O30" s="231">
        <f t="shared" si="1"/>
        <v>0.85263157894736841</v>
      </c>
    </row>
    <row r="31" spans="1:20" ht="38.25" customHeight="1">
      <c r="A31" s="334">
        <v>28</v>
      </c>
      <c r="B31" s="333" t="str">
        <f>'Merytoryczna-TU WPIS DANE'!B18</f>
        <v>RPO/00759/08/7.1</v>
      </c>
      <c r="C31" s="333" t="str">
        <f>'Merytoryczna-TU WPIS DANE'!C18</f>
        <v>1280/08</v>
      </c>
      <c r="D31" s="333" t="str">
        <f>'Merytoryczna-TU WPIS DANE'!D18</f>
        <v>Gmina Krzynowłoga Mała</v>
      </c>
      <c r="E31" s="333" t="str">
        <f>'Merytoryczna-TU WPIS DANE'!E18</f>
        <v>Modernizacja budynku Gminnego Ośrodka Zdrowia w Krzynowłodze Małej</v>
      </c>
      <c r="F31" s="227" t="str">
        <f>'Merytoryczna-TU WPIS DANE'!F18</f>
        <v>76</v>
      </c>
      <c r="G31" s="239">
        <f>'Merytoryczna-TU WPIS DANE'!G18</f>
        <v>1041231.79</v>
      </c>
      <c r="H31" s="239">
        <f>'Merytoryczna-TU WPIS DANE'!I18</f>
        <v>885047.01</v>
      </c>
      <c r="I31" s="353">
        <v>60</v>
      </c>
      <c r="J31" s="354">
        <f>IF('Merytoryczna-TU WPIS DANE'!Q18="tak",'Merytoryczna-TU WPIS DANE'!AJ18,'Merytoryczna-TU WPIS DANE'!R18)</f>
        <v>60</v>
      </c>
      <c r="K31" s="228">
        <v>35</v>
      </c>
      <c r="L31" s="229">
        <f>IF(Strategiczna!L17="tak",Strategiczna!W17,Strategiczna!M17)</f>
        <v>20.5</v>
      </c>
      <c r="M31" s="245">
        <f>'Merytoryczna-TU WPIS DANE'!O18+Strategiczna!J17</f>
        <v>95</v>
      </c>
      <c r="N31" s="245">
        <f t="shared" si="0"/>
        <v>80.5</v>
      </c>
      <c r="O31" s="231">
        <f t="shared" si="1"/>
        <v>0.84736842105263155</v>
      </c>
    </row>
    <row r="32" spans="1:20" ht="53.25" customHeight="1">
      <c r="A32" s="334">
        <v>29</v>
      </c>
      <c r="B32" s="333" t="str">
        <f>'Merytoryczna-TU WPIS DANE'!B62</f>
        <v>RPO/01308/08/7.1</v>
      </c>
      <c r="C32" s="333" t="str">
        <f>'Merytoryczna-TU WPIS DANE'!C62</f>
        <v>1940/08</v>
      </c>
      <c r="D32" s="333" t="str">
        <f>'Merytoryczna-TU WPIS DANE'!D62</f>
        <v>Niepubliczny Zakład Opieki Zdrowotnej „MEDICUS”       
Spółka z ograniczoną odpowiedzialnością</v>
      </c>
      <c r="E32" s="333" t="str">
        <f>'Merytoryczna-TU WPIS DANE'!E62</f>
        <v>Inwestycje infrastrukturalne dostosowujące Zakład do wymogów ustawy o zakładach opieki zdrowotnej oraz zakup specjalistycznego sprzętu medycznego poprawiającego jakość usług.</v>
      </c>
      <c r="F32" s="227" t="str">
        <f>'Merytoryczna-TU WPIS DANE'!F62</f>
        <v>76</v>
      </c>
      <c r="G32" s="239">
        <f>'Merytoryczna-TU WPIS DANE'!G62</f>
        <v>679174</v>
      </c>
      <c r="H32" s="239">
        <f>'Merytoryczna-TU WPIS DANE'!I62</f>
        <v>334020</v>
      </c>
      <c r="I32" s="353">
        <v>60</v>
      </c>
      <c r="J32" s="354">
        <f>IF('Merytoryczna-TU WPIS DANE'!Q62="tak",'Merytoryczna-TU WPIS DANE'!AJ62,'Merytoryczna-TU WPIS DANE'!R62)</f>
        <v>58.5</v>
      </c>
      <c r="K32" s="228">
        <v>35</v>
      </c>
      <c r="L32" s="229">
        <f>IF(Strategiczna!L61="tak",Strategiczna!W61,Strategiczna!M61)</f>
        <v>22</v>
      </c>
      <c r="M32" s="245">
        <f>'Merytoryczna-TU WPIS DANE'!O62+Strategiczna!J61</f>
        <v>95</v>
      </c>
      <c r="N32" s="245">
        <f t="shared" si="0"/>
        <v>80.5</v>
      </c>
      <c r="O32" s="231">
        <f t="shared" si="1"/>
        <v>0.84736842105263155</v>
      </c>
    </row>
    <row r="33" spans="1:15" ht="52.5" customHeight="1">
      <c r="A33" s="334">
        <v>30</v>
      </c>
      <c r="B33" s="333" t="str">
        <f>'Merytoryczna-TU WPIS DANE'!B74</f>
        <v>RPO/00934/08/7.1</v>
      </c>
      <c r="C33" s="333" t="str">
        <f>'Merytoryczna-TU WPIS DANE'!C74</f>
        <v>1400/08</v>
      </c>
      <c r="D33" s="333" t="str">
        <f>'Merytoryczna-TU WPIS DANE'!D74</f>
        <v>SAMODZIELNY PUBLICZNY ZAKŁAD OPIEKI ZDROWOTNEJ w GARWOLINIE</v>
      </c>
      <c r="E33" s="333" t="str">
        <f>'Merytoryczna-TU WPIS DANE'!E74</f>
        <v>Zakup wyposażenia do szpitala Powiatowego w Garwolinie w celu podniesienia jakości usług medycznych oraz zwiększenie możliwości diagnozowania i leczenia</v>
      </c>
      <c r="F33" s="227" t="str">
        <f>'Merytoryczna-TU WPIS DANE'!F74</f>
        <v>76</v>
      </c>
      <c r="G33" s="239">
        <f>'Merytoryczna-TU WPIS DANE'!G74</f>
        <v>24229200</v>
      </c>
      <c r="H33" s="239">
        <f>'Merytoryczna-TU WPIS DANE'!I74</f>
        <v>20594820</v>
      </c>
      <c r="I33" s="353">
        <v>60</v>
      </c>
      <c r="J33" s="354">
        <f>IF('Merytoryczna-TU WPIS DANE'!Q74="tak",'Merytoryczna-TU WPIS DANE'!AJ74,'Merytoryczna-TU WPIS DANE'!R74)</f>
        <v>60</v>
      </c>
      <c r="K33" s="228">
        <v>35</v>
      </c>
      <c r="L33" s="229">
        <f>IF(Strategiczna!L73="tak",Strategiczna!W73,Strategiczna!M73)</f>
        <v>20.5</v>
      </c>
      <c r="M33" s="245">
        <f>'Merytoryczna-TU WPIS DANE'!O74+Strategiczna!J73</f>
        <v>95</v>
      </c>
      <c r="N33" s="245">
        <f t="shared" si="0"/>
        <v>80.5</v>
      </c>
      <c r="O33" s="231">
        <f t="shared" si="1"/>
        <v>0.84736842105263155</v>
      </c>
    </row>
    <row r="34" spans="1:15" ht="59.25" customHeight="1">
      <c r="A34" s="334">
        <v>31</v>
      </c>
      <c r="B34" s="333" t="str">
        <f>'Merytoryczna-TU WPIS DANE'!B91</f>
        <v>RPO/00810/08/7.1</v>
      </c>
      <c r="C34" s="333" t="str">
        <f>'Merytoryczna-TU WPIS DANE'!C91</f>
        <v>970/08</v>
      </c>
      <c r="D34" s="333" t="str">
        <f>'Merytoryczna-TU WPIS DANE'!D91</f>
        <v>Samodzielny Publiczny Zakład Opieki Zdrowotnej w Radzanowie</v>
      </c>
      <c r="E34" s="333" t="str">
        <f>'Merytoryczna-TU WPIS DANE'!E91</f>
        <v>Modernizacja budynku SP ZOZ w Radzanowie i zakup wyposażenia.</v>
      </c>
      <c r="F34" s="227" t="str">
        <f>'Merytoryczna-TU WPIS DANE'!F91</f>
        <v>76</v>
      </c>
      <c r="G34" s="239">
        <f>'Merytoryczna-TU WPIS DANE'!G91</f>
        <v>771907.45</v>
      </c>
      <c r="H34" s="239">
        <f>'Merytoryczna-TU WPIS DANE'!I91</f>
        <v>656121.32999999996</v>
      </c>
      <c r="I34" s="353">
        <v>60</v>
      </c>
      <c r="J34" s="354">
        <f>IF('Merytoryczna-TU WPIS DANE'!Q91="tak",'Merytoryczna-TU WPIS DANE'!AJ91,'Merytoryczna-TU WPIS DANE'!R91)</f>
        <v>59</v>
      </c>
      <c r="K34" s="228">
        <v>35</v>
      </c>
      <c r="L34" s="229">
        <f>IF(Strategiczna!L90="tak",Strategiczna!W90,Strategiczna!M90)</f>
        <v>21.5</v>
      </c>
      <c r="M34" s="245">
        <f>'Merytoryczna-TU WPIS DANE'!O91+Strategiczna!J90</f>
        <v>95</v>
      </c>
      <c r="N34" s="245">
        <f t="shared" si="0"/>
        <v>80.5</v>
      </c>
      <c r="O34" s="231">
        <f t="shared" si="1"/>
        <v>0.84736842105263155</v>
      </c>
    </row>
    <row r="35" spans="1:15" ht="83.25" customHeight="1">
      <c r="A35" s="334">
        <v>32</v>
      </c>
      <c r="B35" s="333" t="str">
        <f>'Merytoryczna-TU WPIS DANE'!B103</f>
        <v>RPO/00686/08/7.1</v>
      </c>
      <c r="C35" s="333" t="str">
        <f>'Merytoryczna-TU WPIS DANE'!C103</f>
        <v>999/08</v>
      </c>
      <c r="D35" s="333" t="str">
        <f>'Merytoryczna-TU WPIS DANE'!D103</f>
        <v>SAMODZIELNY WOJEWÓDZKI PUBLICZNY ZESPÓŁ ZAKŁADÓW PSYCHIATRYCZNEJ OPIEKI ZDROWOTNEJ IM. DR BARBARY BORZYM W RADOMIU</v>
      </c>
      <c r="E35" s="333" t="str">
        <f>'Merytoryczna-TU WPIS DANE'!E103</f>
        <v>ZAKUP I MONTAŻ APARATU RTG DLA SAMODZIELNEGO WOJEWÓDZKIEGO PUBLICZNEGO ZESPOŁU ZAKŁADÓW PSYCHIATRYCZNEJ OPIEKI ZDROWOTNEJ IM. DR BARBARY BORZYM W RADOMIU</v>
      </c>
      <c r="F35" s="227" t="str">
        <f>'Merytoryczna-TU WPIS DANE'!F103</f>
        <v>76</v>
      </c>
      <c r="G35" s="239">
        <f>'Merytoryczna-TU WPIS DANE'!G103</f>
        <v>1556120</v>
      </c>
      <c r="H35" s="239">
        <f>'Merytoryczna-TU WPIS DANE'!I103</f>
        <v>1322702</v>
      </c>
      <c r="I35" s="353">
        <v>60</v>
      </c>
      <c r="J35" s="354">
        <f>IF('Merytoryczna-TU WPIS DANE'!Q103="tak",'Merytoryczna-TU WPIS DANE'!AJ103,'Merytoryczna-TU WPIS DANE'!R103)</f>
        <v>49.5</v>
      </c>
      <c r="K35" s="228">
        <v>35</v>
      </c>
      <c r="L35" s="229">
        <f>IF(Strategiczna!L102="tak",Strategiczna!W102,Strategiczna!M102)</f>
        <v>31</v>
      </c>
      <c r="M35" s="245">
        <f>'Merytoryczna-TU WPIS DANE'!O103+Strategiczna!J102</f>
        <v>95</v>
      </c>
      <c r="N35" s="245">
        <f t="shared" si="0"/>
        <v>80.5</v>
      </c>
      <c r="O35" s="231">
        <f t="shared" si="1"/>
        <v>0.84736842105263155</v>
      </c>
    </row>
    <row r="36" spans="1:15" ht="55.5" customHeight="1">
      <c r="A36" s="334">
        <v>33</v>
      </c>
      <c r="B36" s="333" t="str">
        <f>'Merytoryczna-TU WPIS DANE'!B119</f>
        <v>RPO/00533/08/7.1</v>
      </c>
      <c r="C36" s="333" t="str">
        <f>'Merytoryczna-TU WPIS DANE'!C119</f>
        <v>551/08</v>
      </c>
      <c r="D36" s="333" t="str">
        <f>'Merytoryczna-TU WPIS DANE'!D119</f>
        <v>Samodzielny Publiczny Zespół Zakładów Opieki Zdrowotnej w Przasnyszu</v>
      </c>
      <c r="E36" s="333" t="str">
        <f>'Merytoryczna-TU WPIS DANE'!E119</f>
        <v>Dostosowanie pomieszczeń dla potrzeb Oddziału Psychiatrycznego wraz z poprawą warunków pobytu i leczenia pacjentów Oddziału Wewnętrznego SP ZZOZ w Przasnyszu</v>
      </c>
      <c r="F36" s="227" t="str">
        <f>'Merytoryczna-TU WPIS DANE'!F119</f>
        <v>76</v>
      </c>
      <c r="G36" s="239">
        <f>'Merytoryczna-TU WPIS DANE'!G119</f>
        <v>2800000</v>
      </c>
      <c r="H36" s="239">
        <f>'Merytoryczna-TU WPIS DANE'!I119</f>
        <v>2379999.9900000002</v>
      </c>
      <c r="I36" s="353">
        <v>60</v>
      </c>
      <c r="J36" s="354">
        <f>IF('Merytoryczna-TU WPIS DANE'!Q119="tak",'Merytoryczna-TU WPIS DANE'!AJ119,'Merytoryczna-TU WPIS DANE'!R119)</f>
        <v>56</v>
      </c>
      <c r="K36" s="228">
        <v>35</v>
      </c>
      <c r="L36" s="229">
        <f>IF(Strategiczna!L118="tak",Strategiczna!W118,Strategiczna!M118)</f>
        <v>24.5</v>
      </c>
      <c r="M36" s="245">
        <f>'Merytoryczna-TU WPIS DANE'!O119+Strategiczna!J118</f>
        <v>95</v>
      </c>
      <c r="N36" s="245">
        <f t="shared" ref="N36:N68" si="2">SUM(J36+L36)</f>
        <v>80.5</v>
      </c>
      <c r="O36" s="231">
        <f t="shared" ref="O36:O68" si="3">N36/M36</f>
        <v>0.84736842105263155</v>
      </c>
    </row>
    <row r="37" spans="1:15" ht="69.75" customHeight="1">
      <c r="A37" s="334">
        <v>34</v>
      </c>
      <c r="B37" s="333" t="str">
        <f>'Merytoryczna-TU WPIS DANE'!B127</f>
        <v>RPO/00539/08/7.1</v>
      </c>
      <c r="C37" s="333" t="str">
        <f>'Merytoryczna-TU WPIS DANE'!C127</f>
        <v>577/08</v>
      </c>
      <c r="D37" s="333" t="str">
        <f>'Merytoryczna-TU WPIS DANE'!D127</f>
        <v xml:space="preserve">Szpital Ginekologiczno – Położniczy im. Świętej Rodziny – Samodzielny Publiczny Zakład Opieki Zdrowotnej w Warszawie </v>
      </c>
      <c r="E37" s="333" t="str">
        <f>'Merytoryczna-TU WPIS DANE'!E127</f>
        <v xml:space="preserve">Rozbudowa i modernizacja Szpitala im. Świetej Rodziny  </v>
      </c>
      <c r="F37" s="227" t="str">
        <f>'Merytoryczna-TU WPIS DANE'!F127</f>
        <v>76</v>
      </c>
      <c r="G37" s="239">
        <f>'Merytoryczna-TU WPIS DANE'!G127</f>
        <v>34666410.140000001</v>
      </c>
      <c r="H37" s="239">
        <f>'Merytoryczna-TU WPIS DANE'!I127</f>
        <v>29466448.600000001</v>
      </c>
      <c r="I37" s="353">
        <v>60</v>
      </c>
      <c r="J37" s="354">
        <f>IF('Merytoryczna-TU WPIS DANE'!Q127="tak",'Merytoryczna-TU WPIS DANE'!AJ127,'Merytoryczna-TU WPIS DANE'!R127)</f>
        <v>51</v>
      </c>
      <c r="K37" s="228">
        <v>35</v>
      </c>
      <c r="L37" s="229">
        <f>IF(Strategiczna!L126="tak",Strategiczna!W126,Strategiczna!M126)</f>
        <v>29.5</v>
      </c>
      <c r="M37" s="245">
        <f>'Merytoryczna-TU WPIS DANE'!O127+Strategiczna!J126</f>
        <v>95</v>
      </c>
      <c r="N37" s="245">
        <f t="shared" si="2"/>
        <v>80.5</v>
      </c>
      <c r="O37" s="231">
        <f t="shared" si="3"/>
        <v>0.84736842105263155</v>
      </c>
    </row>
    <row r="38" spans="1:15" ht="79.5" customHeight="1">
      <c r="A38" s="334">
        <v>35</v>
      </c>
      <c r="B38" s="333" t="str">
        <f>'Merytoryczna-TU WPIS DANE'!B7</f>
        <v>RPO/00282/08/7.1</v>
      </c>
      <c r="C38" s="333" t="str">
        <f>'Merytoryczna-TU WPIS DANE'!C7</f>
        <v>641/08</v>
      </c>
      <c r="D38" s="333" t="str">
        <f>'Merytoryczna-TU WPIS DANE'!D7</f>
        <v xml:space="preserve">Gmina Baranowo                                 </v>
      </c>
      <c r="E38" s="333" t="str">
        <f>'Merytoryczna-TU WPIS DANE'!E7</f>
        <v>Poprawa dostępności i jakości usług podstawowej opieki zdrowotnej poprzez adaptację i modernizację budynku Ośrodka Zdrowia w Baranowie.</v>
      </c>
      <c r="F38" s="227" t="str">
        <f>'Merytoryczna-TU WPIS DANE'!F7</f>
        <v>76</v>
      </c>
      <c r="G38" s="239">
        <f>'Merytoryczna-TU WPIS DANE'!G7</f>
        <v>1311417.69</v>
      </c>
      <c r="H38" s="239">
        <f>'Merytoryczna-TU WPIS DANE'!I7</f>
        <v>1114705.03</v>
      </c>
      <c r="I38" s="353">
        <v>60</v>
      </c>
      <c r="J38" s="354">
        <f>IF('Merytoryczna-TU WPIS DANE'!Q7="tak",'Merytoryczna-TU WPIS DANE'!AJ7,'Merytoryczna-TU WPIS DANE'!R7)</f>
        <v>60</v>
      </c>
      <c r="K38" s="228">
        <v>35</v>
      </c>
      <c r="L38" s="229">
        <f>IF(Strategiczna!L6="tak",Strategiczna!W6,Strategiczna!M6)</f>
        <v>20</v>
      </c>
      <c r="M38" s="245">
        <f>'Merytoryczna-TU WPIS DANE'!O7+Strategiczna!J6</f>
        <v>95</v>
      </c>
      <c r="N38" s="245">
        <f t="shared" si="2"/>
        <v>80</v>
      </c>
      <c r="O38" s="231">
        <f t="shared" si="3"/>
        <v>0.84210526315789469</v>
      </c>
    </row>
    <row r="39" spans="1:15" ht="48.75" customHeight="1" thickBot="1">
      <c r="A39" s="334">
        <v>36</v>
      </c>
      <c r="B39" s="368" t="str">
        <f>'Merytoryczna-TU WPIS DANE'!B114</f>
        <v>RPO/00997/08/7.1</v>
      </c>
      <c r="C39" s="368" t="str">
        <f>'Merytoryczna-TU WPIS DANE'!C114</f>
        <v>1452/08</v>
      </c>
      <c r="D39" s="368" t="str">
        <f>'Merytoryczna-TU WPIS DANE'!D114</f>
        <v>Samodzielny Specjalistyczny Zespół Zakładów Opieki Zdrowotnej w Rudce*</v>
      </c>
      <c r="E39" s="368" t="str">
        <f>'Merytoryczna-TU WPIS DANE'!E114</f>
        <v>Przebudowa i moderniacja pomieszczeń Zakładu Diagnostyki Laboratoryjnej oraz oddziałów Pulmonologicznego i  Rehabilitacji w Samodzielnym Specjalistycznym  Zespole Zakladów  Opieki Zdrowotnej w Rudce</v>
      </c>
      <c r="F39" s="369" t="str">
        <f>'Merytoryczna-TU WPIS DANE'!F114</f>
        <v>76</v>
      </c>
      <c r="G39" s="370">
        <f>'Merytoryczna-TU WPIS DANE'!G114</f>
        <v>3734000</v>
      </c>
      <c r="H39" s="370">
        <f>'Merytoryczna-TU WPIS DANE'!I114</f>
        <v>3173900</v>
      </c>
      <c r="I39" s="371">
        <v>60</v>
      </c>
      <c r="J39" s="372">
        <f>IF('Merytoryczna-TU WPIS DANE'!Q114="tak",'Merytoryczna-TU WPIS DANE'!AJ114,'Merytoryczna-TU WPIS DANE'!R114)</f>
        <v>55</v>
      </c>
      <c r="K39" s="373">
        <v>35</v>
      </c>
      <c r="L39" s="374">
        <f>IF(Strategiczna!L113="tak",Strategiczna!W113,Strategiczna!M113)</f>
        <v>25</v>
      </c>
      <c r="M39" s="375">
        <f>'Merytoryczna-TU WPIS DANE'!O114+Strategiczna!J113</f>
        <v>95</v>
      </c>
      <c r="N39" s="375">
        <f t="shared" si="2"/>
        <v>80</v>
      </c>
      <c r="O39" s="376">
        <f t="shared" si="3"/>
        <v>0.84210526315789469</v>
      </c>
    </row>
    <row r="40" spans="1:15" ht="38.25" customHeight="1" thickTop="1">
      <c r="A40" s="334"/>
      <c r="B40" s="554" t="s">
        <v>819</v>
      </c>
      <c r="C40" s="555"/>
      <c r="D40" s="555"/>
      <c r="E40" s="556"/>
      <c r="F40" s="377"/>
      <c r="G40" s="378">
        <f>SUM(G29:G39)</f>
        <v>285530288.47000003</v>
      </c>
      <c r="H40" s="378">
        <f>SUM(H29:H39)</f>
        <v>228802346.61000004</v>
      </c>
      <c r="I40" s="379"/>
      <c r="J40" s="380"/>
      <c r="K40" s="381"/>
      <c r="L40" s="382"/>
      <c r="M40" s="383"/>
      <c r="N40" s="383"/>
      <c r="O40" s="384"/>
    </row>
    <row r="41" spans="1:15" ht="66.75" customHeight="1">
      <c r="A41" s="334">
        <v>37</v>
      </c>
      <c r="B41" s="358" t="str">
        <f>'Merytoryczna-TU WPIS DANE'!B40</f>
        <v>RPO/01065/08/7.1</v>
      </c>
      <c r="C41" s="358" t="str">
        <f>'Merytoryczna-TU WPIS DANE'!C40</f>
        <v>1771/08</v>
      </c>
      <c r="D41" s="358" t="str">
        <f>'Merytoryczna-TU WPIS DANE'!D40</f>
        <v>Gmina Szulborze Wielkie</v>
      </c>
      <c r="E41" s="358" t="str">
        <f>'Merytoryczna-TU WPIS DANE'!E40</f>
        <v>Rozbudowa budynku Urzędu Gminy na potrzeby Ośrodka Zdrowia w Szulborzu Wielkim</v>
      </c>
      <c r="F41" s="359" t="str">
        <f>'Merytoryczna-TU WPIS DANE'!F40</f>
        <v>76</v>
      </c>
      <c r="G41" s="360">
        <f>'Merytoryczna-TU WPIS DANE'!G40</f>
        <v>1541378.13</v>
      </c>
      <c r="H41" s="360">
        <f>'Merytoryczna-TU WPIS DANE'!I40</f>
        <v>1301671.4099999999</v>
      </c>
      <c r="I41" s="361">
        <v>60</v>
      </c>
      <c r="J41" s="362">
        <f>IF('Merytoryczna-TU WPIS DANE'!Q40="tak",'Merytoryczna-TU WPIS DANE'!AJ40,'Merytoryczna-TU WPIS DANE'!R40)</f>
        <v>55.5</v>
      </c>
      <c r="K41" s="363">
        <v>35</v>
      </c>
      <c r="L41" s="364">
        <f>IF(Strategiczna!L39="tak",Strategiczna!W39,Strategiczna!M39)</f>
        <v>24</v>
      </c>
      <c r="M41" s="365">
        <f>'Merytoryczna-TU WPIS DANE'!O40+Strategiczna!J39</f>
        <v>95</v>
      </c>
      <c r="N41" s="365">
        <f t="shared" si="2"/>
        <v>79.5</v>
      </c>
      <c r="O41" s="366">
        <f t="shared" si="3"/>
        <v>0.83684210526315794</v>
      </c>
    </row>
    <row r="42" spans="1:15" ht="48.75" customHeight="1">
      <c r="A42" s="334">
        <v>38</v>
      </c>
      <c r="B42" s="333" t="str">
        <f>'Merytoryczna-TU WPIS DANE'!B75</f>
        <v>RPO/00936/08/7.1</v>
      </c>
      <c r="C42" s="333" t="str">
        <f>'Merytoryczna-TU WPIS DANE'!C75</f>
        <v>1583/08</v>
      </c>
      <c r="D42" s="333" t="str">
        <f>'Merytoryczna-TU WPIS DANE'!D75</f>
        <v>POWIAT GARWOLIŃSKI</v>
      </c>
      <c r="E42" s="333" t="str">
        <f>'Merytoryczna-TU WPIS DANE'!E75</f>
        <v>Przebudowa i rozbudowa budynków Szpitala Powiatowego w Garwolinie w celu podniesienia jakości usługo medycznych oraz zwiększenia możliwości diagnozowania i leczenia.</v>
      </c>
      <c r="F42" s="227" t="str">
        <f>'Merytoryczna-TU WPIS DANE'!F75</f>
        <v>76</v>
      </c>
      <c r="G42" s="239">
        <f>'Merytoryczna-TU WPIS DANE'!G75</f>
        <v>20405978.66</v>
      </c>
      <c r="H42" s="239">
        <f>'Merytoryczna-TU WPIS DANE'!I75</f>
        <v>10086096.529999999</v>
      </c>
      <c r="I42" s="353">
        <v>60</v>
      </c>
      <c r="J42" s="354">
        <f>IF('Merytoryczna-TU WPIS DANE'!Q75="tak",'Merytoryczna-TU WPIS DANE'!AJ75,'Merytoryczna-TU WPIS DANE'!R75)</f>
        <v>60</v>
      </c>
      <c r="K42" s="228">
        <v>35</v>
      </c>
      <c r="L42" s="229">
        <f>IF(Strategiczna!L74="tak",Strategiczna!W74,Strategiczna!M74)</f>
        <v>19.5</v>
      </c>
      <c r="M42" s="245">
        <f>'Merytoryczna-TU WPIS DANE'!O75+Strategiczna!J74</f>
        <v>95</v>
      </c>
      <c r="N42" s="245">
        <f t="shared" si="2"/>
        <v>79.5</v>
      </c>
      <c r="O42" s="231">
        <f t="shared" si="3"/>
        <v>0.83684210526315794</v>
      </c>
    </row>
    <row r="43" spans="1:15" ht="85.5" customHeight="1">
      <c r="A43" s="334">
        <v>39</v>
      </c>
      <c r="B43" s="333" t="str">
        <f>'Merytoryczna-TU WPIS DANE'!B111</f>
        <v>RPO/00502/08/7.1</v>
      </c>
      <c r="C43" s="333" t="str">
        <f>'Merytoryczna-TU WPIS DANE'!C111</f>
        <v>850/08</v>
      </c>
      <c r="D43" s="333" t="str">
        <f>'Merytoryczna-TU WPIS DANE'!D111</f>
        <v>Samodzielny Zespół Publicznych Zakładów Opieki Zdrowotnej im. dr Józefa Psarskiego w Ostrołęce</v>
      </c>
      <c r="E43" s="333" t="str">
        <f>'Merytoryczna-TU WPIS DANE'!E111</f>
        <v>Zakup Aparatów Cyfrowych RTG – 2 szt.</v>
      </c>
      <c r="F43" s="227" t="str">
        <f>'Merytoryczna-TU WPIS DANE'!F111</f>
        <v>76</v>
      </c>
      <c r="G43" s="239">
        <f>'Merytoryczna-TU WPIS DANE'!G111</f>
        <v>3609150</v>
      </c>
      <c r="H43" s="239">
        <f>'Merytoryczna-TU WPIS DANE'!I111</f>
        <v>3067777.5</v>
      </c>
      <c r="I43" s="353">
        <v>60</v>
      </c>
      <c r="J43" s="354">
        <f>IF('Merytoryczna-TU WPIS DANE'!Q111="tak",'Merytoryczna-TU WPIS DANE'!AJ111,'Merytoryczna-TU WPIS DANE'!R111)</f>
        <v>50</v>
      </c>
      <c r="K43" s="228">
        <v>35</v>
      </c>
      <c r="L43" s="229">
        <f>IF(Strategiczna!L110="tak",Strategiczna!W110,Strategiczna!M110)</f>
        <v>29.5</v>
      </c>
      <c r="M43" s="245">
        <f>'Merytoryczna-TU WPIS DANE'!O111+Strategiczna!J110</f>
        <v>95</v>
      </c>
      <c r="N43" s="245">
        <f t="shared" si="2"/>
        <v>79.5</v>
      </c>
      <c r="O43" s="231">
        <f t="shared" si="3"/>
        <v>0.83684210526315794</v>
      </c>
    </row>
    <row r="44" spans="1:15" ht="51" customHeight="1">
      <c r="A44" s="334">
        <v>40</v>
      </c>
      <c r="B44" s="333" t="str">
        <f>'Merytoryczna-TU WPIS DANE'!B156</f>
        <v>RPO/01077/08/7.1</v>
      </c>
      <c r="C44" s="333" t="str">
        <f>'Merytoryczna-TU WPIS DANE'!C156</f>
        <v>1925/08</v>
      </c>
      <c r="D44" s="333" t="str">
        <f>'Merytoryczna-TU WPIS DANE'!D156</f>
        <v>Samodzielny Publiczny Zakład Opieki Zdrowotnej w Nasielsku</v>
      </c>
      <c r="E44" s="333" t="str">
        <f>'Merytoryczna-TU WPIS DANE'!E156</f>
        <v>Modernizacja, termomodernizacja oraz dostosowanie Samodzielnego Publicznego Zakładu Opieki Zdrowotnej w Nasielsku ul. Sportowa 2 i otoczenia, do wymogów określonych w obowiązujących przepisach oraz dla potrzeb osób niepełnosprawnych</v>
      </c>
      <c r="F44" s="227" t="str">
        <f>'Merytoryczna-TU WPIS DANE'!F156</f>
        <v>76</v>
      </c>
      <c r="G44" s="239">
        <f>'Merytoryczna-TU WPIS DANE'!G156</f>
        <v>646371.17000000004</v>
      </c>
      <c r="H44" s="239">
        <f>'Merytoryczna-TU WPIS DANE'!I156</f>
        <v>549415.5</v>
      </c>
      <c r="I44" s="353">
        <v>60</v>
      </c>
      <c r="J44" s="354">
        <f>IF('Merytoryczna-TU WPIS DANE'!Q156="tak",'Merytoryczna-TU WPIS DANE'!AJ156,'Merytoryczna-TU WPIS DANE'!R156)</f>
        <v>60</v>
      </c>
      <c r="K44" s="228">
        <v>35</v>
      </c>
      <c r="L44" s="229">
        <f>IF(Strategiczna!L155="tak",Strategiczna!W155,Strategiczna!M155)</f>
        <v>19.5</v>
      </c>
      <c r="M44" s="245">
        <f>'Merytoryczna-TU WPIS DANE'!O156+Strategiczna!J155</f>
        <v>95</v>
      </c>
      <c r="N44" s="245">
        <f t="shared" si="2"/>
        <v>79.5</v>
      </c>
      <c r="O44" s="231">
        <f t="shared" si="3"/>
        <v>0.83684210526315794</v>
      </c>
    </row>
    <row r="45" spans="1:15" ht="48" customHeight="1">
      <c r="A45" s="334">
        <v>41</v>
      </c>
      <c r="B45" s="333" t="str">
        <f>'Merytoryczna-TU WPIS DANE'!B45</f>
        <v>RPO/01392/08/7.1</v>
      </c>
      <c r="C45" s="333" t="str">
        <f>'Merytoryczna-TU WPIS DANE'!C45</f>
        <v>2019/08</v>
      </c>
      <c r="D45" s="333" t="str">
        <f>'Merytoryczna-TU WPIS DANE'!D45</f>
        <v>Gmina Wiskitki</v>
      </c>
      <c r="E45" s="333" t="str">
        <f>'Merytoryczna-TU WPIS DANE'!E45</f>
        <v xml:space="preserve">Dostosowanie budynku NZOZ w Wiskitkach do istniejących wymogów poprzez przebudowę i modernizację, w Gminie Wiskitki. </v>
      </c>
      <c r="F45" s="227" t="str">
        <f>'Merytoryczna-TU WPIS DANE'!F45</f>
        <v>76</v>
      </c>
      <c r="G45" s="239">
        <f>'Merytoryczna-TU WPIS DANE'!G45</f>
        <v>546390.81000000006</v>
      </c>
      <c r="H45" s="239">
        <f>'Merytoryczna-TU WPIS DANE'!I45</f>
        <v>464432.18</v>
      </c>
      <c r="I45" s="353">
        <v>60</v>
      </c>
      <c r="J45" s="354">
        <f>IF('Merytoryczna-TU WPIS DANE'!Q45="tak",'Merytoryczna-TU WPIS DANE'!AJ45,'Merytoryczna-TU WPIS DANE'!R45)</f>
        <v>58.5</v>
      </c>
      <c r="K45" s="228">
        <v>35</v>
      </c>
      <c r="L45" s="229">
        <f>IF(Strategiczna!L44="tak",Strategiczna!W44,Strategiczna!M44)</f>
        <v>20.5</v>
      </c>
      <c r="M45" s="245">
        <f>'Merytoryczna-TU WPIS DANE'!O45+Strategiczna!J44</f>
        <v>95</v>
      </c>
      <c r="N45" s="245">
        <f t="shared" si="2"/>
        <v>79</v>
      </c>
      <c r="O45" s="231">
        <f t="shared" si="3"/>
        <v>0.83157894736842108</v>
      </c>
    </row>
    <row r="46" spans="1:15" ht="63.75" customHeight="1">
      <c r="A46" s="334">
        <v>42</v>
      </c>
      <c r="B46" s="333" t="str">
        <f>'Merytoryczna-TU WPIS DANE'!B123</f>
        <v>RPO/00781/08/7.1</v>
      </c>
      <c r="C46" s="333" t="str">
        <f>'Merytoryczna-TU WPIS DANE'!C123</f>
        <v>1672/08</v>
      </c>
      <c r="D46" s="333" t="str">
        <f>'Merytoryczna-TU WPIS DANE'!D123</f>
        <v>Specjalistyczny Szpital Wojewódzki w Ciechanowie</v>
      </c>
      <c r="E46" s="333" t="str">
        <f>'Merytoryczna-TU WPIS DANE'!E123</f>
        <v>Rozbudowa i modernizacja Oddziału Anestezjologii i Intensywnej Terapii</v>
      </c>
      <c r="F46" s="227" t="str">
        <f>'Merytoryczna-TU WPIS DANE'!F123</f>
        <v>76</v>
      </c>
      <c r="G46" s="239">
        <f>'Merytoryczna-TU WPIS DANE'!G123</f>
        <v>6405000</v>
      </c>
      <c r="H46" s="239">
        <f>'Merytoryczna-TU WPIS DANE'!I123</f>
        <v>5444250</v>
      </c>
      <c r="I46" s="353">
        <v>60</v>
      </c>
      <c r="J46" s="354">
        <f>IF('Merytoryczna-TU WPIS DANE'!Q123="tak",'Merytoryczna-TU WPIS DANE'!AJ123,'Merytoryczna-TU WPIS DANE'!R123)</f>
        <v>54</v>
      </c>
      <c r="K46" s="228">
        <v>35</v>
      </c>
      <c r="L46" s="229">
        <f>IF(Strategiczna!L122="tak",Strategiczna!W122,Strategiczna!M122)</f>
        <v>25</v>
      </c>
      <c r="M46" s="245">
        <f>'Merytoryczna-TU WPIS DANE'!O123+Strategiczna!J122</f>
        <v>95</v>
      </c>
      <c r="N46" s="245">
        <f t="shared" si="2"/>
        <v>79</v>
      </c>
      <c r="O46" s="231">
        <f t="shared" si="3"/>
        <v>0.83157894736842108</v>
      </c>
    </row>
    <row r="47" spans="1:15" ht="88.5" customHeight="1">
      <c r="A47" s="334">
        <v>43</v>
      </c>
      <c r="B47" s="333" t="str">
        <f>'Merytoryczna-TU WPIS DANE'!B151</f>
        <v>RPO/00233/08/7.1</v>
      </c>
      <c r="C47" s="333" t="str">
        <f>'Merytoryczna-TU WPIS DANE'!C151</f>
        <v>491/08</v>
      </c>
      <c r="D47" s="333" t="str">
        <f>'Merytoryczna-TU WPIS DANE'!D151</f>
        <v>Zespół Opieki Zdrowotnej w Żyrardowie</v>
      </c>
      <c r="E47" s="333" t="str">
        <f>'Merytoryczna-TU WPIS DANE'!E151</f>
        <v>Poprawa dostępności i jakości świadczonych usług ZOZ w Żyrardowie poprzez remont i dostosowanie do  przepisów obowiązującego prawa Oddziałów Neurologicznego i Reumatologicznego wraz z  wyposażeniem w nowoczesny sprzęt medyczny</v>
      </c>
      <c r="F47" s="227" t="str">
        <f>'Merytoryczna-TU WPIS DANE'!F151</f>
        <v>76</v>
      </c>
      <c r="G47" s="239">
        <f>'Merytoryczna-TU WPIS DANE'!G151</f>
        <v>7162482.5199999996</v>
      </c>
      <c r="H47" s="239">
        <f>'Merytoryczna-TU WPIS DANE'!I151</f>
        <v>6088110.1299999999</v>
      </c>
      <c r="I47" s="353">
        <v>60</v>
      </c>
      <c r="J47" s="354">
        <f>IF('Merytoryczna-TU WPIS DANE'!Q151="tak",'Merytoryczna-TU WPIS DANE'!AJ151,'Merytoryczna-TU WPIS DANE'!R151)</f>
        <v>57.5</v>
      </c>
      <c r="K47" s="228">
        <v>35</v>
      </c>
      <c r="L47" s="229">
        <f>IF(Strategiczna!L150="tak",Strategiczna!W150,Strategiczna!M150)</f>
        <v>21.5</v>
      </c>
      <c r="M47" s="245">
        <f>'Merytoryczna-TU WPIS DANE'!O151+Strategiczna!J150</f>
        <v>95</v>
      </c>
      <c r="N47" s="245">
        <f t="shared" si="2"/>
        <v>79</v>
      </c>
      <c r="O47" s="231">
        <f t="shared" si="3"/>
        <v>0.83157894736842108</v>
      </c>
    </row>
    <row r="48" spans="1:15" ht="73.5" customHeight="1">
      <c r="A48" s="334">
        <v>44</v>
      </c>
      <c r="B48" s="333" t="str">
        <f>'Merytoryczna-TU WPIS DANE'!B152</f>
        <v>RPO/00234/08/7.1</v>
      </c>
      <c r="C48" s="333" t="str">
        <f>'Merytoryczna-TU WPIS DANE'!C152</f>
        <v>492/08</v>
      </c>
      <c r="D48" s="333" t="str">
        <f>'Merytoryczna-TU WPIS DANE'!D152</f>
        <v>Zespół Opieki Zdrowotnej w Żyrardowie</v>
      </c>
      <c r="E48" s="333" t="str">
        <f>'Merytoryczna-TU WPIS DANE'!E152</f>
        <v>Przebudowa i dostosowanie do przepisów obowiązującego prawa Oddziału Wewnętrznego ZOZ w Żyrardowie wraz z wyposażeniem w nowoczesny sprzęt diagnostyczny celem poprawy jakości i dostępności opieki zdrowotnej w regionie zachodniego Mazowsza</v>
      </c>
      <c r="F48" s="227" t="str">
        <f>'Merytoryczna-TU WPIS DANE'!F152</f>
        <v>76</v>
      </c>
      <c r="G48" s="239">
        <f>'Merytoryczna-TU WPIS DANE'!G152</f>
        <v>4474406.8600000003</v>
      </c>
      <c r="H48" s="239">
        <f>'Merytoryczna-TU WPIS DANE'!I152</f>
        <v>3803245.83</v>
      </c>
      <c r="I48" s="353">
        <v>60</v>
      </c>
      <c r="J48" s="354">
        <f>IF('Merytoryczna-TU WPIS DANE'!Q152="tak",'Merytoryczna-TU WPIS DANE'!AJ152,'Merytoryczna-TU WPIS DANE'!R152)</f>
        <v>57.5</v>
      </c>
      <c r="K48" s="228">
        <v>35</v>
      </c>
      <c r="L48" s="229">
        <f>IF(Strategiczna!L151="tak",Strategiczna!W151,Strategiczna!M151)</f>
        <v>21.5</v>
      </c>
      <c r="M48" s="245">
        <f>'Merytoryczna-TU WPIS DANE'!O152+Strategiczna!J151</f>
        <v>95</v>
      </c>
      <c r="N48" s="245">
        <f t="shared" si="2"/>
        <v>79</v>
      </c>
      <c r="O48" s="231">
        <f t="shared" si="3"/>
        <v>0.83157894736842108</v>
      </c>
    </row>
    <row r="49" spans="1:15" ht="50.25" customHeight="1">
      <c r="A49" s="334">
        <v>45</v>
      </c>
      <c r="B49" s="333" t="str">
        <f>'Merytoryczna-TU WPIS DANE'!B72</f>
        <v>RPO/00723/08/7.1</v>
      </c>
      <c r="C49" s="333" t="str">
        <f>'Merytoryczna-TU WPIS DANE'!C72</f>
        <v>1258/08</v>
      </c>
      <c r="D49" s="333" t="str">
        <f>'Merytoryczna-TU WPIS DANE'!D72</f>
        <v>Powiat Pułtuski</v>
      </c>
      <c r="E49" s="333" t="str">
        <f>'Merytoryczna-TU WPIS DANE'!E72</f>
        <v>Nowoczesna infrastruktura szpitalna warunkiem bezpieczeństwa zdrowotnego pacjentów</v>
      </c>
      <c r="F49" s="227" t="str">
        <f>'Merytoryczna-TU WPIS DANE'!F72</f>
        <v>76</v>
      </c>
      <c r="G49" s="239">
        <f>'Merytoryczna-TU WPIS DANE'!G72</f>
        <v>7973000</v>
      </c>
      <c r="H49" s="239">
        <f>'Merytoryczna-TU WPIS DANE'!I72</f>
        <v>2385000</v>
      </c>
      <c r="I49" s="353">
        <v>60</v>
      </c>
      <c r="J49" s="354">
        <f>IF('Merytoryczna-TU WPIS DANE'!Q72="tak",'Merytoryczna-TU WPIS DANE'!AJ72,'Merytoryczna-TU WPIS DANE'!R72)</f>
        <v>54.5</v>
      </c>
      <c r="K49" s="228">
        <v>35</v>
      </c>
      <c r="L49" s="229">
        <f>IF(Strategiczna!L71="tak",Strategiczna!W71,Strategiczna!M71)</f>
        <v>24</v>
      </c>
      <c r="M49" s="245">
        <f>'Merytoryczna-TU WPIS DANE'!O72+Strategiczna!J71</f>
        <v>95</v>
      </c>
      <c r="N49" s="245">
        <f t="shared" si="2"/>
        <v>78.5</v>
      </c>
      <c r="O49" s="231">
        <f t="shared" si="3"/>
        <v>0.82631578947368423</v>
      </c>
    </row>
    <row r="50" spans="1:15" ht="70.5" customHeight="1">
      <c r="A50" s="334">
        <v>46</v>
      </c>
      <c r="B50" s="333" t="str">
        <f>'Merytoryczna-TU WPIS DANE'!B4</f>
        <v>RPO/01036/08/7.1</v>
      </c>
      <c r="C50" s="333" t="str">
        <f>'Merytoryczna-TU WPIS DANE'!C4</f>
        <v>1495/08</v>
      </c>
      <c r="D50" s="333" t="str">
        <f>'Merytoryczna-TU WPIS DANE'!D4</f>
        <v>„JOLLY MED” Spółka z o. o.</v>
      </c>
      <c r="E50" s="333" t="str">
        <f>'Merytoryczna-TU WPIS DANE'!E4</f>
        <v>Zwiększenie dostępności usług medycznych wykonywanych przez NZOZ „JOLLY MED” Sp. z o.o. w ramach świadczeń gwarantowanych przez państwo.</v>
      </c>
      <c r="F50" s="227" t="str">
        <f>'Merytoryczna-TU WPIS DANE'!F4</f>
        <v>76</v>
      </c>
      <c r="G50" s="239">
        <f>'Merytoryczna-TU WPIS DANE'!G4</f>
        <v>801590</v>
      </c>
      <c r="H50" s="239">
        <f>'Merytoryczna-TU WPIS DANE'!I4</f>
        <v>681351.5</v>
      </c>
      <c r="I50" s="353">
        <v>60</v>
      </c>
      <c r="J50" s="354">
        <f>IF('Merytoryczna-TU WPIS DANE'!Q4="tak",'Merytoryczna-TU WPIS DANE'!AJ4,'Merytoryczna-TU WPIS DANE'!R4)</f>
        <v>58</v>
      </c>
      <c r="K50" s="228">
        <v>35</v>
      </c>
      <c r="L50" s="229">
        <f>IF(Strategiczna!L3="tak",Strategiczna!W3,Strategiczna!M3)</f>
        <v>20</v>
      </c>
      <c r="M50" s="245">
        <f>'Merytoryczna-TU WPIS DANE'!O4+Strategiczna!J3</f>
        <v>95</v>
      </c>
      <c r="N50" s="245">
        <f t="shared" si="2"/>
        <v>78</v>
      </c>
      <c r="O50" s="231">
        <f t="shared" si="3"/>
        <v>0.82105263157894737</v>
      </c>
    </row>
    <row r="51" spans="1:15" ht="57" customHeight="1">
      <c r="A51" s="334">
        <v>47</v>
      </c>
      <c r="B51" s="333" t="str">
        <f>'Merytoryczna-TU WPIS DANE'!B9</f>
        <v>RPO/01237/08/7.1</v>
      </c>
      <c r="C51" s="333" t="str">
        <f>'Merytoryczna-TU WPIS DANE'!C9</f>
        <v>1105/08</v>
      </c>
      <c r="D51" s="333" t="str">
        <f>'Merytoryczna-TU WPIS DANE'!D9</f>
        <v>Gmina Błędów</v>
      </c>
      <c r="E51" s="333" t="str">
        <f>'Merytoryczna-TU WPIS DANE'!E9</f>
        <v>Likwidacja barier architektonicznych w  SP ZOZ Błędów wraz z  modernizacją Ośrodków Zdrowia oraz zakup sprzętu medycznego.</v>
      </c>
      <c r="F51" s="227" t="str">
        <f>'Merytoryczna-TU WPIS DANE'!F9</f>
        <v>76</v>
      </c>
      <c r="G51" s="239">
        <f>'Merytoryczna-TU WPIS DANE'!G9</f>
        <v>876269.23</v>
      </c>
      <c r="H51" s="239">
        <f>'Merytoryczna-TU WPIS DANE'!I9</f>
        <v>744828.85</v>
      </c>
      <c r="I51" s="353">
        <v>60</v>
      </c>
      <c r="J51" s="354">
        <f>IF('Merytoryczna-TU WPIS DANE'!Q9="tak",'Merytoryczna-TU WPIS DANE'!AJ9,'Merytoryczna-TU WPIS DANE'!R9)</f>
        <v>60</v>
      </c>
      <c r="K51" s="228">
        <v>35</v>
      </c>
      <c r="L51" s="229">
        <f>IF(Strategiczna!L8="tak",Strategiczna!W8,Strategiczna!M8)</f>
        <v>18</v>
      </c>
      <c r="M51" s="245">
        <f>'Merytoryczna-TU WPIS DANE'!O9+Strategiczna!J8</f>
        <v>95</v>
      </c>
      <c r="N51" s="245">
        <f t="shared" si="2"/>
        <v>78</v>
      </c>
      <c r="O51" s="231">
        <f t="shared" si="3"/>
        <v>0.82105263157894737</v>
      </c>
    </row>
    <row r="52" spans="1:15" ht="58.5" customHeight="1">
      <c r="A52" s="334">
        <v>48</v>
      </c>
      <c r="B52" s="333" t="str">
        <f>'Merytoryczna-TU WPIS DANE'!B30</f>
        <v xml:space="preserve">RPO/00663/08/7.1 </v>
      </c>
      <c r="C52" s="333" t="str">
        <f>'Merytoryczna-TU WPIS DANE'!C30</f>
        <v>1120/08</v>
      </c>
      <c r="D52" s="333" t="str">
        <f>'Merytoryczna-TU WPIS DANE'!D30</f>
        <v>Gmina Raciąż</v>
      </c>
      <c r="E52" s="333" t="str">
        <f>'Merytoryczna-TU WPIS DANE'!E30</f>
        <v>Budowa budynku Ośrodka Zdrowia wraz z punktem aptecznym we wsi Gralewo</v>
      </c>
      <c r="F52" s="227" t="str">
        <f>'Merytoryczna-TU WPIS DANE'!F30</f>
        <v>76</v>
      </c>
      <c r="G52" s="239">
        <f>'Merytoryczna-TU WPIS DANE'!G30</f>
        <v>1021224.87</v>
      </c>
      <c r="H52" s="239">
        <f>'Merytoryczna-TU WPIS DANE'!I30</f>
        <v>618992.26</v>
      </c>
      <c r="I52" s="353">
        <v>60</v>
      </c>
      <c r="J52" s="354">
        <f>IF('Merytoryczna-TU WPIS DANE'!Q30="tak",'Merytoryczna-TU WPIS DANE'!AJ30,'Merytoryczna-TU WPIS DANE'!R30)</f>
        <v>56</v>
      </c>
      <c r="K52" s="228">
        <v>35</v>
      </c>
      <c r="L52" s="229">
        <f>IF(Strategiczna!L29="tak",Strategiczna!W29,Strategiczna!M29)</f>
        <v>22</v>
      </c>
      <c r="M52" s="245">
        <f>'Merytoryczna-TU WPIS DANE'!O30+Strategiczna!J29</f>
        <v>95</v>
      </c>
      <c r="N52" s="245">
        <f t="shared" si="2"/>
        <v>78</v>
      </c>
      <c r="O52" s="231">
        <f t="shared" si="3"/>
        <v>0.82105263157894737</v>
      </c>
    </row>
    <row r="53" spans="1:15" ht="68.25" customHeight="1">
      <c r="A53" s="334">
        <v>49</v>
      </c>
      <c r="B53" s="333" t="str">
        <f>'Merytoryczna-TU WPIS DANE'!B118</f>
        <v>RPO/00530/08/7.1</v>
      </c>
      <c r="C53" s="333" t="str">
        <f>'Merytoryczna-TU WPIS DANE'!C118</f>
        <v>548/08</v>
      </c>
      <c r="D53" s="333" t="str">
        <f>'Merytoryczna-TU WPIS DANE'!D118</f>
        <v>Samodzielny Publiczny Zespół Zakładów Opieki Zdrowotnej w Przasnyszu</v>
      </c>
      <c r="E53" s="333" t="str">
        <f>'Merytoryczna-TU WPIS DANE'!E118</f>
        <v>Zapewnienie  właściwych warunków diagnostyczno-leczniczo-rehabilitacyjnych pacjentom Szpitala w Przasnyszu poprzez jego dostosowanie do obowiązujących przepisów prawa</v>
      </c>
      <c r="F53" s="227" t="str">
        <f>'Merytoryczna-TU WPIS DANE'!F118</f>
        <v>76</v>
      </c>
      <c r="G53" s="239">
        <f>'Merytoryczna-TU WPIS DANE'!G118</f>
        <v>2900000</v>
      </c>
      <c r="H53" s="239">
        <f>'Merytoryczna-TU WPIS DANE'!I118</f>
        <v>2464999.9900000002</v>
      </c>
      <c r="I53" s="353">
        <v>60</v>
      </c>
      <c r="J53" s="354">
        <f>IF('Merytoryczna-TU WPIS DANE'!Q118="tak",'Merytoryczna-TU WPIS DANE'!AJ118,'Merytoryczna-TU WPIS DANE'!R118)</f>
        <v>53.5</v>
      </c>
      <c r="K53" s="228">
        <v>35</v>
      </c>
      <c r="L53" s="229">
        <f>IF(Strategiczna!L117="tak",Strategiczna!W117,Strategiczna!M117)</f>
        <v>24.5</v>
      </c>
      <c r="M53" s="245">
        <f>'Merytoryczna-TU WPIS DANE'!O118+Strategiczna!J117</f>
        <v>95</v>
      </c>
      <c r="N53" s="245">
        <f t="shared" si="2"/>
        <v>78</v>
      </c>
      <c r="O53" s="231">
        <f t="shared" si="3"/>
        <v>0.82105263157894737</v>
      </c>
    </row>
    <row r="54" spans="1:15" ht="44.25" customHeight="1">
      <c r="A54" s="334">
        <v>50</v>
      </c>
      <c r="B54" s="333" t="str">
        <f>'Merytoryczna-TU WPIS DANE'!B93</f>
        <v>RPO/01112/08/7.1</v>
      </c>
      <c r="C54" s="333" t="str">
        <f>'Merytoryczna-TU WPIS DANE'!C93</f>
        <v>1917/08</v>
      </c>
      <c r="D54" s="333" t="str">
        <f>'Merytoryczna-TU WPIS DANE'!D93</f>
        <v>Samodzielny Publiczny Zakład Opieki Zdrowotnej w Siennicy</v>
      </c>
      <c r="E54" s="333" t="str">
        <f>'Merytoryczna-TU WPIS DANE'!E93</f>
        <v>Unowocześnienie bazy diagnostycznej, leczniczej i informatycznej w SPZOZ w Siennicy</v>
      </c>
      <c r="F54" s="227" t="str">
        <f>'Merytoryczna-TU WPIS DANE'!F93</f>
        <v>76</v>
      </c>
      <c r="G54" s="239">
        <f>'Merytoryczna-TU WPIS DANE'!G93</f>
        <v>486875.93</v>
      </c>
      <c r="H54" s="239">
        <f>'Merytoryczna-TU WPIS DANE'!I93</f>
        <v>413844.54</v>
      </c>
      <c r="I54" s="353">
        <v>60</v>
      </c>
      <c r="J54" s="354">
        <f>IF('Merytoryczna-TU WPIS DANE'!Q93="tak",'Merytoryczna-TU WPIS DANE'!AJ93,'Merytoryczna-TU WPIS DANE'!R93)</f>
        <v>54</v>
      </c>
      <c r="K54" s="228">
        <v>35</v>
      </c>
      <c r="L54" s="229">
        <f>IF(Strategiczna!L92="tak",Strategiczna!W92,Strategiczna!M92)</f>
        <v>23.5</v>
      </c>
      <c r="M54" s="245">
        <f>'Merytoryczna-TU WPIS DANE'!O93+Strategiczna!J92</f>
        <v>95</v>
      </c>
      <c r="N54" s="245">
        <f t="shared" si="2"/>
        <v>77.5</v>
      </c>
      <c r="O54" s="231">
        <f t="shared" si="3"/>
        <v>0.81578947368421051</v>
      </c>
    </row>
    <row r="55" spans="1:15" ht="51.75" customHeight="1">
      <c r="A55" s="334">
        <v>51</v>
      </c>
      <c r="B55" s="333" t="str">
        <f>'Merytoryczna-TU WPIS DANE'!B124</f>
        <v>RPO/00779/08/7.1</v>
      </c>
      <c r="C55" s="333" t="str">
        <f>'Merytoryczna-TU WPIS DANE'!C124</f>
        <v>1676/08</v>
      </c>
      <c r="D55" s="333" t="str">
        <f>'Merytoryczna-TU WPIS DANE'!D124</f>
        <v>Specjalistyczny Szpital Wojewódzki w Ciechanowie.</v>
      </c>
      <c r="E55" s="333" t="str">
        <f>'Merytoryczna-TU WPIS DANE'!E124</f>
        <v>Dostosowanie Specjalistycznego Szpitala Wojewódzkiego w Ciechanowie do standardów Unii Europejskiej</v>
      </c>
      <c r="F55" s="227" t="str">
        <f>'Merytoryczna-TU WPIS DANE'!F124</f>
        <v>76</v>
      </c>
      <c r="G55" s="239">
        <f>'Merytoryczna-TU WPIS DANE'!G124</f>
        <v>16300000</v>
      </c>
      <c r="H55" s="240">
        <f>'Merytoryczna-TU WPIS DANE'!I124</f>
        <v>13855000</v>
      </c>
      <c r="I55" s="353">
        <v>60</v>
      </c>
      <c r="J55" s="354">
        <f>IF('Merytoryczna-TU WPIS DANE'!Q124="tak",'Merytoryczna-TU WPIS DANE'!AJ124,'Merytoryczna-TU WPIS DANE'!R124)</f>
        <v>49.5</v>
      </c>
      <c r="K55" s="228">
        <v>35</v>
      </c>
      <c r="L55" s="229">
        <f>IF(Strategiczna!L123="tak",Strategiczna!W123,Strategiczna!M123)</f>
        <v>28</v>
      </c>
      <c r="M55" s="245">
        <f>'Merytoryczna-TU WPIS DANE'!O124+Strategiczna!J123</f>
        <v>95</v>
      </c>
      <c r="N55" s="245">
        <f t="shared" si="2"/>
        <v>77.5</v>
      </c>
      <c r="O55" s="231">
        <f t="shared" si="3"/>
        <v>0.81578947368421051</v>
      </c>
    </row>
    <row r="56" spans="1:15" ht="38.25" customHeight="1">
      <c r="A56" s="334">
        <v>52</v>
      </c>
      <c r="B56" s="333" t="str">
        <f>'Merytoryczna-TU WPIS DANE'!B35</f>
        <v>RPO/00524/08/7.1</v>
      </c>
      <c r="C56" s="333" t="str">
        <f>'Merytoryczna-TU WPIS DANE'!C35</f>
        <v>898/08</v>
      </c>
      <c r="D56" s="333" t="str">
        <f>'Merytoryczna-TU WPIS DANE'!D35</f>
        <v>Gmina Skaryszew</v>
      </c>
      <c r="E56" s="333" t="str">
        <f>'Merytoryczna-TU WPIS DANE'!E35</f>
        <v>Modernizacja ośrodków zdrowia w gminie Skaryszew</v>
      </c>
      <c r="F56" s="227" t="str">
        <f>'Merytoryczna-TU WPIS DANE'!F35</f>
        <v>76</v>
      </c>
      <c r="G56" s="239">
        <f>'Merytoryczna-TU WPIS DANE'!G35</f>
        <v>994840</v>
      </c>
      <c r="H56" s="239">
        <f>'Merytoryczna-TU WPIS DANE'!I35</f>
        <v>845614</v>
      </c>
      <c r="I56" s="353">
        <v>60</v>
      </c>
      <c r="J56" s="354">
        <f>IF('Merytoryczna-TU WPIS DANE'!Q35="tak",'Merytoryczna-TU WPIS DANE'!AJ35,'Merytoryczna-TU WPIS DANE'!R35)</f>
        <v>59</v>
      </c>
      <c r="K56" s="228">
        <v>35</v>
      </c>
      <c r="L56" s="229">
        <f>IF(Strategiczna!L34="tak",Strategiczna!W34,Strategiczna!M34)</f>
        <v>18</v>
      </c>
      <c r="M56" s="245">
        <f>'Merytoryczna-TU WPIS DANE'!O35+Strategiczna!J34</f>
        <v>95</v>
      </c>
      <c r="N56" s="245">
        <f t="shared" si="2"/>
        <v>77</v>
      </c>
      <c r="O56" s="231">
        <f t="shared" si="3"/>
        <v>0.81052631578947365</v>
      </c>
    </row>
    <row r="57" spans="1:15" ht="55.5" customHeight="1">
      <c r="A57" s="334">
        <v>53</v>
      </c>
      <c r="B57" s="333" t="str">
        <f>'Merytoryczna-TU WPIS DANE'!B56</f>
        <v>RPO/00985/08/7.1</v>
      </c>
      <c r="C57" s="333" t="str">
        <f>'Merytoryczna-TU WPIS DANE'!C56</f>
        <v>1157/08</v>
      </c>
      <c r="D57" s="333" t="str">
        <f>'Merytoryczna-TU WPIS DANE'!D56</f>
        <v>Miasto i Gmina Pilawa</v>
      </c>
      <c r="E57" s="333" t="str">
        <f>'Merytoryczna-TU WPIS DANE'!E56</f>
        <v>Modernizacja i rozbudowa ZOZ w Pilawie jako element poprawy dostępności i jakości systemu opieki  zdrowotnej w Gminie Pilawa</v>
      </c>
      <c r="F57" s="227" t="str">
        <f>'Merytoryczna-TU WPIS DANE'!F56</f>
        <v>76</v>
      </c>
      <c r="G57" s="239">
        <f>'Merytoryczna-TU WPIS DANE'!G56</f>
        <v>1683024.26</v>
      </c>
      <c r="H57" s="239">
        <f>'Merytoryczna-TU WPIS DANE'!I56</f>
        <v>1430569</v>
      </c>
      <c r="I57" s="353">
        <v>60</v>
      </c>
      <c r="J57" s="354">
        <f>IF('Merytoryczna-TU WPIS DANE'!Q56="tak",'Merytoryczna-TU WPIS DANE'!AJ56,'Merytoryczna-TU WPIS DANE'!R56)</f>
        <v>58.5</v>
      </c>
      <c r="K57" s="228">
        <v>35</v>
      </c>
      <c r="L57" s="229">
        <f>IF(Strategiczna!L55="tak",Strategiczna!W55,Strategiczna!M55)</f>
        <v>18.5</v>
      </c>
      <c r="M57" s="245">
        <f>'Merytoryczna-TU WPIS DANE'!O56+Strategiczna!J55</f>
        <v>95</v>
      </c>
      <c r="N57" s="245">
        <f t="shared" si="2"/>
        <v>77</v>
      </c>
      <c r="O57" s="231">
        <f t="shared" si="3"/>
        <v>0.81052631578947365</v>
      </c>
    </row>
    <row r="58" spans="1:15" ht="49.5" customHeight="1">
      <c r="A58" s="334">
        <v>54</v>
      </c>
      <c r="B58" s="333" t="str">
        <f>'Merytoryczna-TU WPIS DANE'!B33</f>
        <v>RPO/01008/08/7.1</v>
      </c>
      <c r="C58" s="333" t="str">
        <f>'Merytoryczna-TU WPIS DANE'!C33</f>
        <v>1328/08</v>
      </c>
      <c r="D58" s="333" t="str">
        <f>'Merytoryczna-TU WPIS DANE'!D33</f>
        <v>Gmina Rościszewo</v>
      </c>
      <c r="E58" s="333" t="str">
        <f>'Merytoryczna-TU WPIS DANE'!E33</f>
        <v>Rozbudowa i modernizacja budynku Ośrodka Zdrowia w Rościszewie</v>
      </c>
      <c r="F58" s="227" t="str">
        <f>'Merytoryczna-TU WPIS DANE'!F33</f>
        <v>76</v>
      </c>
      <c r="G58" s="239">
        <f>'Merytoryczna-TU WPIS DANE'!G33</f>
        <v>629879.88</v>
      </c>
      <c r="H58" s="239">
        <f>'Merytoryczna-TU WPIS DANE'!I33</f>
        <v>479835.38</v>
      </c>
      <c r="I58" s="353">
        <v>60</v>
      </c>
      <c r="J58" s="354">
        <f>IF('Merytoryczna-TU WPIS DANE'!Q33="tak",'Merytoryczna-TU WPIS DANE'!AJ33,'Merytoryczna-TU WPIS DANE'!R33)</f>
        <v>53.5</v>
      </c>
      <c r="K58" s="228">
        <v>35</v>
      </c>
      <c r="L58" s="229">
        <f>IF(Strategiczna!L32="tak",Strategiczna!W32,Strategiczna!M32)</f>
        <v>23</v>
      </c>
      <c r="M58" s="245">
        <f>'Merytoryczna-TU WPIS DANE'!O33+Strategiczna!J32</f>
        <v>95</v>
      </c>
      <c r="N58" s="245">
        <f t="shared" si="2"/>
        <v>76.5</v>
      </c>
      <c r="O58" s="231">
        <f t="shared" si="3"/>
        <v>0.80526315789473679</v>
      </c>
    </row>
    <row r="59" spans="1:15" ht="51" customHeight="1">
      <c r="A59" s="334">
        <v>55</v>
      </c>
      <c r="B59" s="333" t="str">
        <f>'Merytoryczna-TU WPIS DANE'!B144</f>
        <v xml:space="preserve">RPO/01052/08/7.1 </v>
      </c>
      <c r="C59" s="333" t="str">
        <f>'Merytoryczna-TU WPIS DANE'!C144</f>
        <v>1462/08</v>
      </c>
      <c r="D59" s="333" t="str">
        <f>'Merytoryczna-TU WPIS DANE'!D144</f>
        <v>Wojewódzkie Centrum Stomatologii Samodzielny Publiczny Zakład Opieki Zdrowotnej</v>
      </c>
      <c r="E59" s="333" t="str">
        <f>'Merytoryczna-TU WPIS DANE'!E144</f>
        <v xml:space="preserve">Poprawa dostępności do usług stomatologicznych poprzez inwestycje w nowoczesny sprzęt medyczny oraz poprawę stanu technicznego obiektu Wojewódzkiego Centrum Stomatologii </v>
      </c>
      <c r="F59" s="227" t="str">
        <f>'Merytoryczna-TU WPIS DANE'!F144</f>
        <v>76</v>
      </c>
      <c r="G59" s="239">
        <f>'Merytoryczna-TU WPIS DANE'!G144</f>
        <v>4510000</v>
      </c>
      <c r="H59" s="239">
        <f>'Merytoryczna-TU WPIS DANE'!I144</f>
        <v>3400000</v>
      </c>
      <c r="I59" s="353">
        <v>60</v>
      </c>
      <c r="J59" s="354">
        <f>IF('Merytoryczna-TU WPIS DANE'!Q144="tak",'Merytoryczna-TU WPIS DANE'!AJ144,'Merytoryczna-TU WPIS DANE'!R144)</f>
        <v>52.5</v>
      </c>
      <c r="K59" s="228">
        <v>35</v>
      </c>
      <c r="L59" s="229">
        <f>IF(Strategiczna!L143="tak",Strategiczna!W143,Strategiczna!M143)</f>
        <v>24</v>
      </c>
      <c r="M59" s="245">
        <f>'Merytoryczna-TU WPIS DANE'!O144+Strategiczna!J143</f>
        <v>95</v>
      </c>
      <c r="N59" s="245">
        <f t="shared" si="2"/>
        <v>76.5</v>
      </c>
      <c r="O59" s="231">
        <f t="shared" si="3"/>
        <v>0.80526315789473679</v>
      </c>
    </row>
    <row r="60" spans="1:15" ht="78.75" customHeight="1">
      <c r="A60" s="334">
        <v>56</v>
      </c>
      <c r="B60" s="333" t="str">
        <f>'Merytoryczna-TU WPIS DANE'!B44</f>
        <v>RPO/01396/08/7.1</v>
      </c>
      <c r="C60" s="333" t="str">
        <f>'Merytoryczna-TU WPIS DANE'!C44</f>
        <v>2016/O8</v>
      </c>
      <c r="D60" s="333" t="str">
        <f>'Merytoryczna-TU WPIS DANE'!D44</f>
        <v>Gmina Wiskitki</v>
      </c>
      <c r="E60" s="333" t="str">
        <f>'Merytoryczna-TU WPIS DANE'!E44</f>
        <v>Dostosowanie budynku NZOZ w Guzowie, w Gminie Wiskitki, do istniejących wymogów prawa.</v>
      </c>
      <c r="F60" s="227" t="str">
        <f>'Merytoryczna-TU WPIS DANE'!F44</f>
        <v>76</v>
      </c>
      <c r="G60" s="239">
        <f>'Merytoryczna-TU WPIS DANE'!G44</f>
        <v>1595645.38</v>
      </c>
      <c r="H60" s="239">
        <f>'Merytoryczna-TU WPIS DANE'!I44</f>
        <v>1356298.56</v>
      </c>
      <c r="I60" s="353">
        <v>60</v>
      </c>
      <c r="J60" s="354">
        <f>IF('Merytoryczna-TU WPIS DANE'!Q44="tak",'Merytoryczna-TU WPIS DANE'!AJ44,'Merytoryczna-TU WPIS DANE'!R44)</f>
        <v>58.5</v>
      </c>
      <c r="K60" s="228">
        <v>35</v>
      </c>
      <c r="L60" s="229">
        <f>IF(Strategiczna!L43="tak",Strategiczna!W43,Strategiczna!M43)</f>
        <v>17.5</v>
      </c>
      <c r="M60" s="245">
        <f>'Merytoryczna-TU WPIS DANE'!O44+Strategiczna!J43</f>
        <v>95</v>
      </c>
      <c r="N60" s="245">
        <f t="shared" si="2"/>
        <v>76</v>
      </c>
      <c r="O60" s="231">
        <f t="shared" si="3"/>
        <v>0.8</v>
      </c>
    </row>
    <row r="61" spans="1:15" ht="74.25" customHeight="1">
      <c r="A61" s="334">
        <v>57</v>
      </c>
      <c r="B61" s="333" t="str">
        <f>'Merytoryczna-TU WPIS DANE'!B49</f>
        <v>RPO/01409/08/7.1</v>
      </c>
      <c r="C61" s="333" t="str">
        <f>'Merytoryczna-TU WPIS DANE'!C49</f>
        <v>1824/08</v>
      </c>
      <c r="D61" s="333" t="str">
        <f>'Merytoryczna-TU WPIS DANE'!D49</f>
        <v>Indywidualna Specjalistyczna Praktyka Lekarska GASTROMED - Marek Godlewski</v>
      </c>
      <c r="E61" s="333" t="str">
        <f>'Merytoryczna-TU WPIS DANE'!E49</f>
        <v>Organizacja i wyposażenie gabinetu badań endoskopowych górnego i dolnego odcinka przewodu pokarmowego oraz jego dostosowanie do potrzeb realizacji Programu Badań Przesiewowych dla Wczesnego Wykrywania Raka Jelita Grubego</v>
      </c>
      <c r="F61" s="227" t="str">
        <f>'Merytoryczna-TU WPIS DANE'!F49</f>
        <v>76</v>
      </c>
      <c r="G61" s="239">
        <f>'Merytoryczna-TU WPIS DANE'!G49</f>
        <v>617630.98</v>
      </c>
      <c r="H61" s="239">
        <f>'Merytoryczna-TU WPIS DANE'!I49</f>
        <v>323821.73</v>
      </c>
      <c r="I61" s="353">
        <v>60</v>
      </c>
      <c r="J61" s="354">
        <f>IF('Merytoryczna-TU WPIS DANE'!Q49="tak",'Merytoryczna-TU WPIS DANE'!AJ49,'Merytoryczna-TU WPIS DANE'!R49)</f>
        <v>54</v>
      </c>
      <c r="K61" s="228">
        <v>35</v>
      </c>
      <c r="L61" s="229">
        <f>IF(Strategiczna!L48="tak",Strategiczna!W48,Strategiczna!M48)</f>
        <v>22</v>
      </c>
      <c r="M61" s="245">
        <f>'Merytoryczna-TU WPIS DANE'!O49+Strategiczna!J48</f>
        <v>95</v>
      </c>
      <c r="N61" s="245">
        <f t="shared" si="2"/>
        <v>76</v>
      </c>
      <c r="O61" s="231">
        <f t="shared" si="3"/>
        <v>0.8</v>
      </c>
    </row>
    <row r="62" spans="1:15" ht="33.75" customHeight="1">
      <c r="A62" s="334">
        <v>58</v>
      </c>
      <c r="B62" s="333" t="str">
        <f>'Merytoryczna-TU WPIS DANE'!B110</f>
        <v>RPO/00269/08/7.1</v>
      </c>
      <c r="C62" s="333" t="str">
        <f>'Merytoryczna-TU WPIS DANE'!C110</f>
        <v>540/08</v>
      </c>
      <c r="D62" s="333" t="str">
        <f>'Merytoryczna-TU WPIS DANE'!D110</f>
        <v>Samodzielny Zespół Publicznych Zakładów Lecznictwa Otwartego Warszawa-Mokotów</v>
      </c>
      <c r="E62" s="333" t="str">
        <f>'Merytoryczna-TU WPIS DANE'!E110</f>
        <v>Modernizacja budynku Przychodni Rejonowo-Specjalistycznej przy ul. Madalińskiego 13 w Warszawie w celu poprawy jakości udzielanych świadczeń zdrowotnych oraz dostosowania pomieszczeń i urządzeń do wymogów określonych przepisami prawa.</v>
      </c>
      <c r="F62" s="227" t="str">
        <f>'Merytoryczna-TU WPIS DANE'!F110</f>
        <v>76</v>
      </c>
      <c r="G62" s="239">
        <f>'Merytoryczna-TU WPIS DANE'!G110</f>
        <v>4359393.01</v>
      </c>
      <c r="H62" s="239">
        <f>'Merytoryczna-TU WPIS DANE'!I110</f>
        <v>3705484.05</v>
      </c>
      <c r="I62" s="353">
        <v>60</v>
      </c>
      <c r="J62" s="354">
        <f>IF('Merytoryczna-TU WPIS DANE'!Q110="tak",'Merytoryczna-TU WPIS DANE'!AJ110,'Merytoryczna-TU WPIS DANE'!R110)</f>
        <v>51</v>
      </c>
      <c r="K62" s="228">
        <v>35</v>
      </c>
      <c r="L62" s="229">
        <f>IF(Strategiczna!L109="tak",Strategiczna!W109,Strategiczna!M109)</f>
        <v>25</v>
      </c>
      <c r="M62" s="245">
        <f>'Merytoryczna-TU WPIS DANE'!O110+Strategiczna!J109</f>
        <v>95</v>
      </c>
      <c r="N62" s="245">
        <f t="shared" si="2"/>
        <v>76</v>
      </c>
      <c r="O62" s="231">
        <f t="shared" si="3"/>
        <v>0.8</v>
      </c>
    </row>
    <row r="63" spans="1:15" ht="58.5" customHeight="1">
      <c r="A63" s="334">
        <v>59</v>
      </c>
      <c r="B63" s="333" t="str">
        <f>'Merytoryczna-TU WPIS DANE'!B41</f>
        <v>RPO/00288/08/7.1</v>
      </c>
      <c r="C63" s="333" t="str">
        <f>'Merytoryczna-TU WPIS DANE'!C41</f>
        <v>570/08</v>
      </c>
      <c r="D63" s="333" t="str">
        <f>'Merytoryczna-TU WPIS DANE'!D41</f>
        <v>Gmina Szczutowo</v>
      </c>
      <c r="E63" s="333" t="str">
        <f>'Merytoryczna-TU WPIS DANE'!E41</f>
        <v>Rozbudowa obiektów Samodzielnego Publicznego Zakładu Opieki Zdrowotnej w Szczutowie i w Gójsku</v>
      </c>
      <c r="F63" s="227" t="str">
        <f>'Merytoryczna-TU WPIS DANE'!F41</f>
        <v>76</v>
      </c>
      <c r="G63" s="239">
        <f>'Merytoryczna-TU WPIS DANE'!G41</f>
        <v>1224362.3700000001</v>
      </c>
      <c r="H63" s="239">
        <f>'Merytoryczna-TU WPIS DANE'!I41</f>
        <v>1040708</v>
      </c>
      <c r="I63" s="353">
        <v>60</v>
      </c>
      <c r="J63" s="354">
        <f>IF('Merytoryczna-TU WPIS DANE'!Q41="tak",'Merytoryczna-TU WPIS DANE'!AJ41,'Merytoryczna-TU WPIS DANE'!R41)</f>
        <v>54.5</v>
      </c>
      <c r="K63" s="228">
        <v>35</v>
      </c>
      <c r="L63" s="229">
        <f>IF(Strategiczna!L40="tak",Strategiczna!W40,Strategiczna!M40)</f>
        <v>21</v>
      </c>
      <c r="M63" s="245">
        <f>'Merytoryczna-TU WPIS DANE'!O41+Strategiczna!J40</f>
        <v>95</v>
      </c>
      <c r="N63" s="245">
        <f t="shared" si="2"/>
        <v>75.5</v>
      </c>
      <c r="O63" s="231">
        <f t="shared" si="3"/>
        <v>0.79473684210526319</v>
      </c>
    </row>
    <row r="64" spans="1:15" ht="58.5" customHeight="1">
      <c r="A64" s="334">
        <v>60</v>
      </c>
      <c r="B64" s="333" t="str">
        <f>'Merytoryczna-TU WPIS DANE'!B27</f>
        <v>RPO/01192/08/7.1</v>
      </c>
      <c r="C64" s="333" t="str">
        <f>'Merytoryczna-TU WPIS DANE'!C27</f>
        <v>1991/08</v>
      </c>
      <c r="D64" s="333" t="str">
        <f>'Merytoryczna-TU WPIS DANE'!D27</f>
        <v>Gmina Nasielsk</v>
      </c>
      <c r="E64" s="333" t="str">
        <f>'Merytoryczna-TU WPIS DANE'!E27</f>
        <v>Modernizacja Ośrodka Zdrowia Pieścirogi w celu pełnego dostosowania do wymogów określonych w obowiązujących przepisach</v>
      </c>
      <c r="F64" s="227" t="str">
        <f>'Merytoryczna-TU WPIS DANE'!F27</f>
        <v>76</v>
      </c>
      <c r="G64" s="239">
        <f>'Merytoryczna-TU WPIS DANE'!G27</f>
        <v>255169.49</v>
      </c>
      <c r="H64" s="239">
        <f>'Merytoryczna-TU WPIS DANE'!I27</f>
        <v>216894.07</v>
      </c>
      <c r="I64" s="353">
        <v>60</v>
      </c>
      <c r="J64" s="354">
        <f>IF('Merytoryczna-TU WPIS DANE'!Q27="tak",'Merytoryczna-TU WPIS DANE'!AJ27,'Merytoryczna-TU WPIS DANE'!R27)</f>
        <v>59</v>
      </c>
      <c r="K64" s="228">
        <v>35</v>
      </c>
      <c r="L64" s="229">
        <f>IF(Strategiczna!L26="tak",Strategiczna!W26,Strategiczna!M26)</f>
        <v>16</v>
      </c>
      <c r="M64" s="245">
        <f>'Merytoryczna-TU WPIS DANE'!O27+Strategiczna!J26</f>
        <v>95</v>
      </c>
      <c r="N64" s="245">
        <f t="shared" si="2"/>
        <v>75</v>
      </c>
      <c r="O64" s="231">
        <f t="shared" si="3"/>
        <v>0.78947368421052633</v>
      </c>
    </row>
    <row r="65" spans="1:15" ht="62.25" customHeight="1">
      <c r="A65" s="334">
        <v>61</v>
      </c>
      <c r="B65" s="333" t="str">
        <f>'Merytoryczna-TU WPIS DANE'!B36</f>
        <v>RPO/01410/08/7.1</v>
      </c>
      <c r="C65" s="333" t="str">
        <f>'Merytoryczna-TU WPIS DANE'!C36</f>
        <v>1961/08</v>
      </c>
      <c r="D65" s="333" t="str">
        <f>'Merytoryczna-TU WPIS DANE'!D36</f>
        <v>Gmina Rzeczniów</v>
      </c>
      <c r="E65" s="333" t="str">
        <f>'Merytoryczna-TU WPIS DANE'!E36</f>
        <v>Modernizacja Gminnego Ośrodka Zdrowia w Rzeczniowie</v>
      </c>
      <c r="F65" s="227" t="str">
        <f>'Merytoryczna-TU WPIS DANE'!F36</f>
        <v>76</v>
      </c>
      <c r="G65" s="239">
        <f>'Merytoryczna-TU WPIS DANE'!G36</f>
        <v>406447.65</v>
      </c>
      <c r="H65" s="239">
        <f>'Merytoryczna-TU WPIS DANE'!I36</f>
        <v>345480.5</v>
      </c>
      <c r="I65" s="353">
        <v>60</v>
      </c>
      <c r="J65" s="354">
        <f>IF('Merytoryczna-TU WPIS DANE'!Q36="tak",'Merytoryczna-TU WPIS DANE'!AJ36,'Merytoryczna-TU WPIS DANE'!R36)</f>
        <v>57.5</v>
      </c>
      <c r="K65" s="228">
        <v>35</v>
      </c>
      <c r="L65" s="229">
        <f>IF(Strategiczna!L35="tak",Strategiczna!W35,Strategiczna!M35)</f>
        <v>17.5</v>
      </c>
      <c r="M65" s="245">
        <f>'Merytoryczna-TU WPIS DANE'!O36+Strategiczna!J35</f>
        <v>95</v>
      </c>
      <c r="N65" s="245">
        <f t="shared" si="2"/>
        <v>75</v>
      </c>
      <c r="O65" s="231">
        <f t="shared" si="3"/>
        <v>0.78947368421052633</v>
      </c>
    </row>
    <row r="66" spans="1:15" ht="62.25" customHeight="1">
      <c r="A66" s="334">
        <v>62</v>
      </c>
      <c r="B66" s="333" t="str">
        <f>'Merytoryczna-TU WPIS DANE'!B52</f>
        <v>RPO/00543/08/7.1</v>
      </c>
      <c r="C66" s="333" t="str">
        <f>'Merytoryczna-TU WPIS DANE'!C52</f>
        <v>626/08</v>
      </c>
      <c r="D66" s="333" t="str">
        <f>'Merytoryczna-TU WPIS DANE'!D52</f>
        <v>Miasto i Gmina Mordy</v>
      </c>
      <c r="E66" s="333" t="str">
        <f>'Merytoryczna-TU WPIS DANE'!E52</f>
        <v>Przebudowa budynku Ośrodka Zdrowia z nadbudową dachu z wybudowaniem podjazdu dla osób niepełnosprawnych oraz utwardzeniem części placu w Radzikowie Wielkim</v>
      </c>
      <c r="F66" s="227" t="str">
        <f>'Merytoryczna-TU WPIS DANE'!F52</f>
        <v>76</v>
      </c>
      <c r="G66" s="239">
        <f>'Merytoryczna-TU WPIS DANE'!G52</f>
        <v>364721.44</v>
      </c>
      <c r="H66" s="239">
        <f>'Merytoryczna-TU WPIS DANE'!I52</f>
        <v>310013.21999999997</v>
      </c>
      <c r="I66" s="353">
        <v>60</v>
      </c>
      <c r="J66" s="354">
        <f>IF('Merytoryczna-TU WPIS DANE'!Q52="tak",'Merytoryczna-TU WPIS DANE'!AJ52,'Merytoryczna-TU WPIS DANE'!R52)</f>
        <v>55.5</v>
      </c>
      <c r="K66" s="228">
        <v>35</v>
      </c>
      <c r="L66" s="229">
        <f>IF(Strategiczna!L51="tak",Strategiczna!W51,Strategiczna!M51)</f>
        <v>19.5</v>
      </c>
      <c r="M66" s="245">
        <f>'Merytoryczna-TU WPIS DANE'!O52+Strategiczna!J51</f>
        <v>95</v>
      </c>
      <c r="N66" s="245">
        <f t="shared" si="2"/>
        <v>75</v>
      </c>
      <c r="O66" s="231">
        <f t="shared" si="3"/>
        <v>0.78947368421052633</v>
      </c>
    </row>
    <row r="67" spans="1:15" ht="69" customHeight="1">
      <c r="A67" s="334">
        <v>63</v>
      </c>
      <c r="B67" s="333" t="str">
        <f>'Merytoryczna-TU WPIS DANE'!B78</f>
        <v>RPO/01272/08/7.1</v>
      </c>
      <c r="C67" s="333" t="str">
        <f>'Merytoryczna-TU WPIS DANE'!C78</f>
        <v>1353/08</v>
      </c>
      <c r="D67" s="333" t="str">
        <f>'Merytoryczna-TU WPIS DANE'!D78</f>
        <v xml:space="preserve">Powiat Wołomiński </v>
      </c>
      <c r="E67" s="333" t="str">
        <f>'Merytoryczna-TU WPIS DANE'!E78</f>
        <v>"Modernizacja oddziałów szpitalnych Szpitala Powiatowego w Wołominie - oddział ortopedii"</v>
      </c>
      <c r="F67" s="227" t="str">
        <f>'Merytoryczna-TU WPIS DANE'!F78</f>
        <v>76</v>
      </c>
      <c r="G67" s="239">
        <f>'Merytoryczna-TU WPIS DANE'!G78</f>
        <v>3500000</v>
      </c>
      <c r="H67" s="239">
        <f>'Merytoryczna-TU WPIS DANE'!I78</f>
        <v>2975000</v>
      </c>
      <c r="I67" s="353">
        <v>60</v>
      </c>
      <c r="J67" s="354">
        <f>IF('Merytoryczna-TU WPIS DANE'!Q78="tak",'Merytoryczna-TU WPIS DANE'!AJ78,'Merytoryczna-TU WPIS DANE'!R78)</f>
        <v>55</v>
      </c>
      <c r="K67" s="228">
        <v>35</v>
      </c>
      <c r="L67" s="229">
        <f>IF(Strategiczna!L77="tak",Strategiczna!W77,Strategiczna!M77)</f>
        <v>19</v>
      </c>
      <c r="M67" s="245">
        <f>'Merytoryczna-TU WPIS DANE'!O78+Strategiczna!J77</f>
        <v>95</v>
      </c>
      <c r="N67" s="245">
        <f t="shared" si="2"/>
        <v>74</v>
      </c>
      <c r="O67" s="231">
        <f t="shared" si="3"/>
        <v>0.77894736842105261</v>
      </c>
    </row>
    <row r="68" spans="1:15" ht="47.25" customHeight="1">
      <c r="A68" s="334">
        <v>64</v>
      </c>
      <c r="B68" s="333" t="str">
        <f>'Merytoryczna-TU WPIS DANE'!B90</f>
        <v xml:space="preserve">RPO/00718/08/7.1 </v>
      </c>
      <c r="C68" s="333" t="str">
        <f>'Merytoryczna-TU WPIS DANE'!C90</f>
        <v>1269/08</v>
      </c>
      <c r="D68" s="333" t="str">
        <f>'Merytoryczna-TU WPIS DANE'!D90</f>
        <v>Samodzielny Publiczny Zespół Zakładów Opieki Zdrowotnej w Żurominie</v>
      </c>
      <c r="E68" s="333" t="str">
        <f>'Merytoryczna-TU WPIS DANE'!E90</f>
        <v>Kompleksowe dostosowanie SPZOZ w Żurominie do wymogów obowiązującego prawa wraz z unowocześnieniem bazy diagnostycznej</v>
      </c>
      <c r="F68" s="227" t="str">
        <f>'Merytoryczna-TU WPIS DANE'!F90</f>
        <v>76</v>
      </c>
      <c r="G68" s="239">
        <f>'Merytoryczna-TU WPIS DANE'!G90</f>
        <v>14583260.84</v>
      </c>
      <c r="H68" s="239">
        <f>'Merytoryczna-TU WPIS DANE'!I90</f>
        <v>12395771.710000001</v>
      </c>
      <c r="I68" s="353">
        <v>60</v>
      </c>
      <c r="J68" s="354">
        <f>IF('Merytoryczna-TU WPIS DANE'!Q90="tak",'Merytoryczna-TU WPIS DANE'!AJ90,'Merytoryczna-TU WPIS DANE'!R90)</f>
        <v>51</v>
      </c>
      <c r="K68" s="228">
        <v>35</v>
      </c>
      <c r="L68" s="229">
        <f>IF(Strategiczna!L89="tak",Strategiczna!W89,Strategiczna!M89)</f>
        <v>23</v>
      </c>
      <c r="M68" s="245">
        <f>'Merytoryczna-TU WPIS DANE'!O90+Strategiczna!J89</f>
        <v>95</v>
      </c>
      <c r="N68" s="245">
        <f t="shared" si="2"/>
        <v>74</v>
      </c>
      <c r="O68" s="231">
        <f t="shared" si="3"/>
        <v>0.77894736842105261</v>
      </c>
    </row>
    <row r="69" spans="1:15" ht="66.75" customHeight="1">
      <c r="A69" s="334">
        <v>65</v>
      </c>
      <c r="B69" s="225" t="s">
        <v>590</v>
      </c>
      <c r="C69" s="153" t="s">
        <v>591</v>
      </c>
      <c r="D69" s="287" t="s">
        <v>150</v>
      </c>
      <c r="E69" s="287" t="s">
        <v>592</v>
      </c>
      <c r="F69" s="227" t="str">
        <f>'Merytoryczna-TU WPIS DANE'!F146</f>
        <v>76</v>
      </c>
      <c r="G69" s="239">
        <f>'Merytoryczna-TU WPIS DANE'!G146</f>
        <v>626253.18000000005</v>
      </c>
      <c r="H69" s="239">
        <f>'Merytoryczna-TU WPIS DANE'!I146</f>
        <v>532240.39</v>
      </c>
      <c r="I69" s="353">
        <v>60</v>
      </c>
      <c r="J69" s="354">
        <f>IF('Merytoryczna-TU WPIS DANE'!Q146="tak",'Merytoryczna-TU WPIS DANE'!AJ146,'Merytoryczna-TU WPIS DANE'!R146)</f>
        <v>54.5</v>
      </c>
      <c r="K69" s="228">
        <v>35</v>
      </c>
      <c r="L69" s="229">
        <f>IF(Strategiczna!L145="tak",Strategiczna!W145,Strategiczna!M145)</f>
        <v>19.5</v>
      </c>
      <c r="M69" s="245">
        <f>'Merytoryczna-TU WPIS DANE'!O146+Strategiczna!J145</f>
        <v>95</v>
      </c>
      <c r="N69" s="245">
        <f t="shared" ref="N69:N100" si="4">SUM(J69+L69)</f>
        <v>74</v>
      </c>
      <c r="O69" s="231">
        <f t="shared" ref="O69:O100" si="5">N69/M69</f>
        <v>0.77894736842105261</v>
      </c>
    </row>
    <row r="70" spans="1:15" ht="67.5" customHeight="1">
      <c r="A70" s="334">
        <v>66</v>
      </c>
      <c r="B70" s="333" t="str">
        <f>'Merytoryczna-TU WPIS DANE'!B13</f>
        <v>RPO/01123/08/7.1</v>
      </c>
      <c r="C70" s="333" t="str">
        <f>'Merytoryczna-TU WPIS DANE'!C13</f>
        <v>1360/08</v>
      </c>
      <c r="D70" s="333" t="str">
        <f>'Merytoryczna-TU WPIS DANE'!D13</f>
        <v>Gmina Dębe Wielkie</v>
      </c>
      <c r="E70" s="333" t="str">
        <f>'Merytoryczna-TU WPIS DANE'!E13</f>
        <v>Poprawa jakości i dostępności do systemu opieki zdrowotnej Gminy Dębe Wielkie poprzez budowę budynku na potrzeby Samodzielnego Publicznego Zakładu Opieki Zdrowotnej</v>
      </c>
      <c r="F70" s="227" t="str">
        <f>'Merytoryczna-TU WPIS DANE'!F13</f>
        <v>76</v>
      </c>
      <c r="G70" s="239">
        <f>'Merytoryczna-TU WPIS DANE'!G13</f>
        <v>2112535.0699999998</v>
      </c>
      <c r="H70" s="239">
        <f>'Merytoryczna-TU WPIS DANE'!I13</f>
        <v>1795654.8</v>
      </c>
      <c r="I70" s="353">
        <v>60</v>
      </c>
      <c r="J70" s="354">
        <f>IF('Merytoryczna-TU WPIS DANE'!Q13="tak",'Merytoryczna-TU WPIS DANE'!AJ13,'Merytoryczna-TU WPIS DANE'!R13)</f>
        <v>59.5</v>
      </c>
      <c r="K70" s="228">
        <v>35</v>
      </c>
      <c r="L70" s="229">
        <f>IF(Strategiczna!L12="tak",Strategiczna!W12,Strategiczna!M12)</f>
        <v>14</v>
      </c>
      <c r="M70" s="245">
        <f>'Merytoryczna-TU WPIS DANE'!O13+Strategiczna!J12</f>
        <v>95</v>
      </c>
      <c r="N70" s="245">
        <f t="shared" si="4"/>
        <v>73.5</v>
      </c>
      <c r="O70" s="231">
        <f t="shared" si="5"/>
        <v>0.77368421052631575</v>
      </c>
    </row>
    <row r="71" spans="1:15" ht="45" customHeight="1">
      <c r="A71" s="334">
        <v>67</v>
      </c>
      <c r="B71" s="333" t="str">
        <f>'Merytoryczna-TU WPIS DANE'!B23</f>
        <v>RPO/01209/08/7.1</v>
      </c>
      <c r="C71" s="333" t="str">
        <f>'Merytoryczna-TU WPIS DANE'!C23</f>
        <v>1509/08</v>
      </c>
      <c r="D71" s="333" t="str">
        <f>'Merytoryczna-TU WPIS DANE'!D23</f>
        <v>Gmina Iłża</v>
      </c>
      <c r="E71" s="333" t="str">
        <f>'Merytoryczna-TU WPIS DANE'!E23</f>
        <v>Przebudowa i dostosowanie siedziby Samodzielnego Publicznego Zakładu Podstawowej Opieki Zdrowotnej w Iłży przy ul. Bodzentyńskiej 17, zgodnie z Rozporządzeniem Ministra Zdrowia z dnia 10 listopada 2006 r. z późniejszymi zmianami.</v>
      </c>
      <c r="F71" s="227" t="str">
        <f>'Merytoryczna-TU WPIS DANE'!F23</f>
        <v>76</v>
      </c>
      <c r="G71" s="239">
        <f>'Merytoryczna-TU WPIS DANE'!G23</f>
        <v>383517.53</v>
      </c>
      <c r="H71" s="239">
        <f>'Merytoryczna-TU WPIS DANE'!I23</f>
        <v>325989.90000000002</v>
      </c>
      <c r="I71" s="353">
        <v>60</v>
      </c>
      <c r="J71" s="354">
        <f>IF('Merytoryczna-TU WPIS DANE'!Q23="tak",'Merytoryczna-TU WPIS DANE'!AJ23,'Merytoryczna-TU WPIS DANE'!R23)</f>
        <v>56.5</v>
      </c>
      <c r="K71" s="228">
        <v>35</v>
      </c>
      <c r="L71" s="229">
        <f>IF(Strategiczna!L22="tak",Strategiczna!W22,Strategiczna!M22)</f>
        <v>17</v>
      </c>
      <c r="M71" s="245">
        <f>'Merytoryczna-TU WPIS DANE'!O23+Strategiczna!J22</f>
        <v>95</v>
      </c>
      <c r="N71" s="245">
        <f t="shared" si="4"/>
        <v>73.5</v>
      </c>
      <c r="O71" s="231">
        <f t="shared" si="5"/>
        <v>0.77368421052631575</v>
      </c>
    </row>
    <row r="72" spans="1:15" ht="53.25" customHeight="1">
      <c r="A72" s="334">
        <v>68</v>
      </c>
      <c r="B72" s="333" t="str">
        <f>'Merytoryczna-TU WPIS DANE'!B53</f>
        <v>RPO/01198/08/7.1</v>
      </c>
      <c r="C72" s="333" t="str">
        <f>'Merytoryczna-TU WPIS DANE'!C53</f>
        <v>1340/08</v>
      </c>
      <c r="D72" s="333" t="str">
        <f>'Merytoryczna-TU WPIS DANE'!D53</f>
        <v>Miasto Łaskarzew</v>
      </c>
      <c r="E72" s="333" t="str">
        <f>'Merytoryczna-TU WPIS DANE'!E53</f>
        <v>Modernizacja budynku Samodzielnego Publicznego Zakładu Opieki Zdrowotnej w Łaskarzewie</v>
      </c>
      <c r="F72" s="227" t="str">
        <f>'Merytoryczna-TU WPIS DANE'!F53</f>
        <v>76</v>
      </c>
      <c r="G72" s="239">
        <f>'Merytoryczna-TU WPIS DANE'!G53</f>
        <v>479145.47</v>
      </c>
      <c r="H72" s="239">
        <f>'Merytoryczna-TU WPIS DANE'!I53</f>
        <v>407273.64</v>
      </c>
      <c r="I72" s="353">
        <v>60</v>
      </c>
      <c r="J72" s="354">
        <f>IF('Merytoryczna-TU WPIS DANE'!Q53="tak",'Merytoryczna-TU WPIS DANE'!AJ53,'Merytoryczna-TU WPIS DANE'!R53)</f>
        <v>60</v>
      </c>
      <c r="K72" s="228">
        <v>35</v>
      </c>
      <c r="L72" s="229">
        <f>IF(Strategiczna!L52="tak",Strategiczna!W52,Strategiczna!M52)</f>
        <v>13.5</v>
      </c>
      <c r="M72" s="245">
        <f>'Merytoryczna-TU WPIS DANE'!O53+Strategiczna!J52</f>
        <v>95</v>
      </c>
      <c r="N72" s="245">
        <f t="shared" si="4"/>
        <v>73.5</v>
      </c>
      <c r="O72" s="231">
        <f t="shared" si="5"/>
        <v>0.77368421052631575</v>
      </c>
    </row>
    <row r="73" spans="1:15" ht="58.5" customHeight="1">
      <c r="A73" s="334">
        <v>69</v>
      </c>
      <c r="B73" s="333" t="str">
        <f>'Merytoryczna-TU WPIS DANE'!B71</f>
        <v>RPO/00527/08/7.1</v>
      </c>
      <c r="C73" s="333" t="str">
        <f>'Merytoryczna-TU WPIS DANE'!C71</f>
        <v>817/08</v>
      </c>
      <c r="D73" s="333" t="str">
        <f>'Merytoryczna-TU WPIS DANE'!D71</f>
        <v>Niepubliczny Zakład Opieki Zdrowotnej "VENA" - Jacek Marciniak</v>
      </c>
      <c r="E73" s="333" t="str">
        <f>'Merytoryczna-TU WPIS DANE'!E71</f>
        <v>Poprawa dostępności i jakości usług zdrowotnych poprzez doposażenie w nowoczesny sprzęt  medyczny przychodni NZOZ „Vena” na terenie trzech wiejskich gmin Mazowsza.</v>
      </c>
      <c r="F73" s="227" t="str">
        <f>'Merytoryczna-TU WPIS DANE'!F71</f>
        <v>76</v>
      </c>
      <c r="G73" s="239">
        <f>'Merytoryczna-TU WPIS DANE'!G71</f>
        <v>228000</v>
      </c>
      <c r="H73" s="239">
        <f>'Merytoryczna-TU WPIS DANE'!I71</f>
        <v>136800</v>
      </c>
      <c r="I73" s="353">
        <v>60</v>
      </c>
      <c r="J73" s="354">
        <f>IF('Merytoryczna-TU WPIS DANE'!Q71="tak",'Merytoryczna-TU WPIS DANE'!AJ71,'Merytoryczna-TU WPIS DANE'!R71)</f>
        <v>51</v>
      </c>
      <c r="K73" s="228">
        <v>35</v>
      </c>
      <c r="L73" s="229">
        <f>IF(Strategiczna!L70="tak",Strategiczna!W70,Strategiczna!M70)</f>
        <v>22.5</v>
      </c>
      <c r="M73" s="245">
        <f>'Merytoryczna-TU WPIS DANE'!O71+Strategiczna!J70</f>
        <v>95</v>
      </c>
      <c r="N73" s="245">
        <f t="shared" si="4"/>
        <v>73.5</v>
      </c>
      <c r="O73" s="231">
        <f t="shared" si="5"/>
        <v>0.77368421052631575</v>
      </c>
    </row>
    <row r="74" spans="1:15" ht="63.75" customHeight="1">
      <c r="A74" s="334">
        <v>70</v>
      </c>
      <c r="B74" s="333" t="str">
        <f>'Merytoryczna-TU WPIS DANE'!B95</f>
        <v>RPO/01063/08/7.1</v>
      </c>
      <c r="C74" s="333" t="str">
        <f>'Merytoryczna-TU WPIS DANE'!C95</f>
        <v>1738/08</v>
      </c>
      <c r="D74" s="333" t="str">
        <f>'Merytoryczna-TU WPIS DANE'!D95</f>
        <v>Samodzielny Publiczny Zespół Zakładów Lecznictwa Otwartego Warszawa - Żoliborz</v>
      </c>
      <c r="E74" s="333" t="str">
        <f>'Merytoryczna-TU WPIS DANE'!E95</f>
        <v>Modernizacja przychodni przy ul. Szajnochy 8 oraz poradni specjalistycznych w poradni przy ul. Kochowskiego 4 celem dostosowania do wymogów prawa.</v>
      </c>
      <c r="F74" s="227" t="str">
        <f>'Merytoryczna-TU WPIS DANE'!F95</f>
        <v>76</v>
      </c>
      <c r="G74" s="239">
        <f>'Merytoryczna-TU WPIS DANE'!G95</f>
        <v>2691907.12</v>
      </c>
      <c r="H74" s="239">
        <f>'Merytoryczna-TU WPIS DANE'!I95</f>
        <v>2288121.0499999998</v>
      </c>
      <c r="I74" s="353">
        <v>60</v>
      </c>
      <c r="J74" s="354">
        <f>IF('Merytoryczna-TU WPIS DANE'!Q95="tak",'Merytoryczna-TU WPIS DANE'!AJ95,'Merytoryczna-TU WPIS DANE'!R95)</f>
        <v>55</v>
      </c>
      <c r="K74" s="228">
        <v>35</v>
      </c>
      <c r="L74" s="229">
        <f>IF(Strategiczna!L94="tak",Strategiczna!W94,Strategiczna!M94)</f>
        <v>18.5</v>
      </c>
      <c r="M74" s="245">
        <f>'Merytoryczna-TU WPIS DANE'!O95+Strategiczna!J94</f>
        <v>95</v>
      </c>
      <c r="N74" s="245">
        <f t="shared" si="4"/>
        <v>73.5</v>
      </c>
      <c r="O74" s="231">
        <f t="shared" si="5"/>
        <v>0.77368421052631575</v>
      </c>
    </row>
    <row r="75" spans="1:15" ht="65.25" customHeight="1">
      <c r="A75" s="334">
        <v>71</v>
      </c>
      <c r="B75" s="333" t="str">
        <f>'Merytoryczna-TU WPIS DANE'!B104</f>
        <v>RPO/00536/08/7.1</v>
      </c>
      <c r="C75" s="333" t="str">
        <f>'Merytoryczna-TU WPIS DANE'!C104</f>
        <v>934/08</v>
      </c>
      <c r="D75" s="333" t="str">
        <f>'Merytoryczna-TU WPIS DANE'!D104</f>
        <v>Samodzielny Publiczny Zakład Opieki Zdrowotnej w Grójcu</v>
      </c>
      <c r="E75" s="333" t="str">
        <f>'Merytoryczna-TU WPIS DANE'!E104</f>
        <v>Wzrost jakości usług medycznych w SP ZOZ w Grójcu poprzez remont pomieszczeń szpitalnych z przeznaczeniem na Poradnie Specjalistyczne, zakup sprzętu oraz dostosowanie dla osób niepełnosprawnych</v>
      </c>
      <c r="F75" s="227" t="str">
        <f>'Merytoryczna-TU WPIS DANE'!F104</f>
        <v>76</v>
      </c>
      <c r="G75" s="239">
        <f>'Merytoryczna-TU WPIS DANE'!G104</f>
        <v>1542531.82</v>
      </c>
      <c r="H75" s="239">
        <f>'Merytoryczna-TU WPIS DANE'!I104</f>
        <v>1311152.04</v>
      </c>
      <c r="I75" s="353">
        <v>60</v>
      </c>
      <c r="J75" s="354">
        <f>IF('Merytoryczna-TU WPIS DANE'!Q104="tak",'Merytoryczna-TU WPIS DANE'!AJ104,'Merytoryczna-TU WPIS DANE'!R104)</f>
        <v>52</v>
      </c>
      <c r="K75" s="228">
        <v>35</v>
      </c>
      <c r="L75" s="229">
        <f>IF(Strategiczna!L103="tak",Strategiczna!W103,Strategiczna!M103)</f>
        <v>21.5</v>
      </c>
      <c r="M75" s="245">
        <f>'Merytoryczna-TU WPIS DANE'!O104+Strategiczna!J103</f>
        <v>95</v>
      </c>
      <c r="N75" s="245">
        <f t="shared" si="4"/>
        <v>73.5</v>
      </c>
      <c r="O75" s="231">
        <f t="shared" si="5"/>
        <v>0.77368421052631575</v>
      </c>
    </row>
    <row r="76" spans="1:15" ht="48.75" customHeight="1">
      <c r="A76" s="334">
        <v>72</v>
      </c>
      <c r="B76" s="333" t="str">
        <f>'Merytoryczna-TU WPIS DANE'!B135</f>
        <v>RPO/00238/08/7.1</v>
      </c>
      <c r="C76" s="333" t="str">
        <f>'Merytoryczna-TU WPIS DANE'!C135</f>
        <v>481/08</v>
      </c>
      <c r="D76" s="333" t="str">
        <f>'Merytoryczna-TU WPIS DANE'!D135</f>
        <v>Szpital Wolski im. dr Anny Gostyńskiej Samodzielny Publiczny Zakład Opieki Zdrowotnej</v>
      </c>
      <c r="E76" s="333" t="str">
        <f>'Merytoryczna-TU WPIS DANE'!E135</f>
        <v>Modernizacja Zakładu Diagnostyki Obrazowej Szpitala Wolskiego</v>
      </c>
      <c r="F76" s="227" t="str">
        <f>'Merytoryczna-TU WPIS DANE'!F135</f>
        <v>76</v>
      </c>
      <c r="G76" s="239">
        <f>'Merytoryczna-TU WPIS DANE'!G135</f>
        <v>2988947.34</v>
      </c>
      <c r="H76" s="239">
        <f>'Merytoryczna-TU WPIS DANE'!I135</f>
        <v>2540605.2400000002</v>
      </c>
      <c r="I76" s="353">
        <v>60</v>
      </c>
      <c r="J76" s="354">
        <f>IF('Merytoryczna-TU WPIS DANE'!Q135="tak",'Merytoryczna-TU WPIS DANE'!AJ135,'Merytoryczna-TU WPIS DANE'!R135)</f>
        <v>46.5</v>
      </c>
      <c r="K76" s="228">
        <v>35</v>
      </c>
      <c r="L76" s="229">
        <f>IF(Strategiczna!L134="tak",Strategiczna!W134,Strategiczna!M134)</f>
        <v>27</v>
      </c>
      <c r="M76" s="245">
        <f>'Merytoryczna-TU WPIS DANE'!O135+Strategiczna!J134</f>
        <v>95</v>
      </c>
      <c r="N76" s="245">
        <f t="shared" si="4"/>
        <v>73.5</v>
      </c>
      <c r="O76" s="231">
        <f t="shared" si="5"/>
        <v>0.77368421052631575</v>
      </c>
    </row>
    <row r="77" spans="1:15" ht="53.25" customHeight="1">
      <c r="A77" s="334">
        <v>73</v>
      </c>
      <c r="B77" s="333" t="str">
        <f>'Merytoryczna-TU WPIS DANE'!B28</f>
        <v>RPO/00545/08/7.1</v>
      </c>
      <c r="C77" s="333" t="str">
        <f>'Merytoryczna-TU WPIS DANE'!C28</f>
        <v>793/08</v>
      </c>
      <c r="D77" s="333" t="str">
        <f>'Merytoryczna-TU WPIS DANE'!D28</f>
        <v>Gmina Przytyk</v>
      </c>
      <c r="E77" s="333" t="str">
        <f>'Merytoryczna-TU WPIS DANE'!E28</f>
        <v>Przebudowa Samodzielnego Publicznego Zakładu Opieki Zdrowotnej w Przytyku</v>
      </c>
      <c r="F77" s="227" t="str">
        <f>'Merytoryczna-TU WPIS DANE'!F28</f>
        <v>76</v>
      </c>
      <c r="G77" s="239">
        <f>'Merytoryczna-TU WPIS DANE'!G28</f>
        <v>383208.87</v>
      </c>
      <c r="H77" s="239">
        <f>'Merytoryczna-TU WPIS DANE'!I28</f>
        <v>325727.53000000003</v>
      </c>
      <c r="I77" s="353">
        <v>60</v>
      </c>
      <c r="J77" s="354">
        <f>IF('Merytoryczna-TU WPIS DANE'!Q28="tak",'Merytoryczna-TU WPIS DANE'!AJ28,'Merytoryczna-TU WPIS DANE'!R28)</f>
        <v>57.5</v>
      </c>
      <c r="K77" s="228">
        <v>35</v>
      </c>
      <c r="L77" s="229">
        <f>IF(Strategiczna!L27="tak",Strategiczna!W27,Strategiczna!M27)</f>
        <v>15.5</v>
      </c>
      <c r="M77" s="245">
        <f>'Merytoryczna-TU WPIS DANE'!O28+Strategiczna!J27</f>
        <v>95</v>
      </c>
      <c r="N77" s="245">
        <f t="shared" si="4"/>
        <v>73</v>
      </c>
      <c r="O77" s="231">
        <f t="shared" si="5"/>
        <v>0.76842105263157889</v>
      </c>
    </row>
    <row r="78" spans="1:15" ht="57" customHeight="1">
      <c r="A78" s="334">
        <v>74</v>
      </c>
      <c r="B78" s="333" t="str">
        <f>'Merytoryczna-TU WPIS DANE'!B116</f>
        <v>RPO/00549/08/7.1</v>
      </c>
      <c r="C78" s="333" t="str">
        <f>'Merytoryczna-TU WPIS DANE'!C116</f>
        <v>761/08</v>
      </c>
      <c r="D78" s="333" t="str">
        <f>'Merytoryczna-TU WPIS DANE'!D116</f>
        <v>Samodzielny Publiczny Zespół Zakładów Opieki Zdrowotnej w Wyszkowie</v>
      </c>
      <c r="E78" s="333" t="str">
        <f>'Merytoryczna-TU WPIS DANE'!E116</f>
        <v>Modernizacja oddziału chirurgii wraz z modernizacją sal operacyjno-zabiegowych w SP ZZOZ w Wyszkowie – etap II</v>
      </c>
      <c r="F78" s="227" t="str">
        <f>'Merytoryczna-TU WPIS DANE'!F116</f>
        <v>76</v>
      </c>
      <c r="G78" s="239">
        <f>'Merytoryczna-TU WPIS DANE'!G116</f>
        <v>3074208.17</v>
      </c>
      <c r="H78" s="239">
        <f>'Merytoryczna-TU WPIS DANE'!I116</f>
        <v>1890576.94</v>
      </c>
      <c r="I78" s="353">
        <v>60</v>
      </c>
      <c r="J78" s="354">
        <f>IF('Merytoryczna-TU WPIS DANE'!Q116="tak",'Merytoryczna-TU WPIS DANE'!AJ116,'Merytoryczna-TU WPIS DANE'!R116)</f>
        <v>51</v>
      </c>
      <c r="K78" s="228">
        <v>35</v>
      </c>
      <c r="L78" s="229">
        <f>IF(Strategiczna!L115="tak",Strategiczna!W115,Strategiczna!M115)</f>
        <v>22</v>
      </c>
      <c r="M78" s="245">
        <f>'Merytoryczna-TU WPIS DANE'!O116+Strategiczna!J115</f>
        <v>95</v>
      </c>
      <c r="N78" s="245">
        <f t="shared" si="4"/>
        <v>73</v>
      </c>
      <c r="O78" s="231">
        <f t="shared" si="5"/>
        <v>0.76842105263157889</v>
      </c>
    </row>
    <row r="79" spans="1:15" ht="48.75" customHeight="1">
      <c r="A79" s="334">
        <v>75</v>
      </c>
      <c r="B79" s="333" t="str">
        <f>'Merytoryczna-TU WPIS DANE'!B80</f>
        <v>RPO/01193/08/7.1</v>
      </c>
      <c r="C79" s="333" t="str">
        <f>'Merytoryczna-TU WPIS DANE'!C80</f>
        <v>1889/08</v>
      </c>
      <c r="D79" s="333" t="str">
        <f>'Merytoryczna-TU WPIS DANE'!D80</f>
        <v>Przychodnia Lekarska "ŻACZEK" S.C.</v>
      </c>
      <c r="E79" s="333" t="str">
        <f>'Merytoryczna-TU WPIS DANE'!E80</f>
        <v>PRZYCHODNIA  ŻACZEK - FACHOWA OPIEKA W KOMFORTOWYCH WARUNKACH</v>
      </c>
      <c r="F79" s="227" t="str">
        <f>'Merytoryczna-TU WPIS DANE'!F80</f>
        <v>76</v>
      </c>
      <c r="G79" s="239">
        <f>'Merytoryczna-TU WPIS DANE'!G80</f>
        <v>664886.38</v>
      </c>
      <c r="H79" s="239">
        <f>'Merytoryczna-TU WPIS DANE'!I80</f>
        <v>337247.4</v>
      </c>
      <c r="I79" s="353">
        <v>60</v>
      </c>
      <c r="J79" s="354">
        <f>IF('Merytoryczna-TU WPIS DANE'!Q80="tak",'Merytoryczna-TU WPIS DANE'!AJ80,'Merytoryczna-TU WPIS DANE'!R80)</f>
        <v>55</v>
      </c>
      <c r="K79" s="228">
        <v>35</v>
      </c>
      <c r="L79" s="229">
        <f>IF(Strategiczna!L79="tak",Strategiczna!W79,Strategiczna!M79)</f>
        <v>17.5</v>
      </c>
      <c r="M79" s="245">
        <f>'Merytoryczna-TU WPIS DANE'!O80+Strategiczna!J79</f>
        <v>95</v>
      </c>
      <c r="N79" s="245">
        <f t="shared" si="4"/>
        <v>72.5</v>
      </c>
      <c r="O79" s="231">
        <f t="shared" si="5"/>
        <v>0.76315789473684215</v>
      </c>
    </row>
    <row r="80" spans="1:15" ht="67.5" customHeight="1">
      <c r="A80" s="334">
        <v>76</v>
      </c>
      <c r="B80" s="333" t="str">
        <f>'Merytoryczna-TU WPIS DANE'!B109</f>
        <v>RPO/00267/08/7.1</v>
      </c>
      <c r="C80" s="333" t="str">
        <f>'Merytoryczna-TU WPIS DANE'!C109</f>
        <v>544/08</v>
      </c>
      <c r="D80" s="333" t="str">
        <f>'Merytoryczna-TU WPIS DANE'!D109</f>
        <v>Samodzielny Zespół Publicznych Zakładów Lecznictwa Otwartego Warszawa-Mokotów</v>
      </c>
      <c r="E80" s="333" t="str">
        <f>'Merytoryczna-TU WPIS DANE'!E109</f>
        <v>Modernizacja budynku Przychodni Rejonowo – Specjalistycznej przy ul. Soczi 1 w Warszawie w celu poprawy jakości udzielanych świadczeń zdrowotnych oraz dostosowania pomieszczeń i urządzeń do wymogów określonych przepisami prawa.</v>
      </c>
      <c r="F80" s="227" t="str">
        <f>'Merytoryczna-TU WPIS DANE'!F109</f>
        <v>76</v>
      </c>
      <c r="G80" s="239">
        <f>'Merytoryczna-TU WPIS DANE'!G109</f>
        <v>5759393</v>
      </c>
      <c r="H80" s="239">
        <f>'Merytoryczna-TU WPIS DANE'!I109</f>
        <v>4895484.04</v>
      </c>
      <c r="I80" s="353">
        <v>60</v>
      </c>
      <c r="J80" s="354">
        <f>IF('Merytoryczna-TU WPIS DANE'!Q109="tak",'Merytoryczna-TU WPIS DANE'!AJ109,'Merytoryczna-TU WPIS DANE'!R109)</f>
        <v>47.5</v>
      </c>
      <c r="K80" s="228">
        <v>35</v>
      </c>
      <c r="L80" s="229">
        <f>IF(Strategiczna!L108="tak",Strategiczna!W108,Strategiczna!M108)</f>
        <v>25</v>
      </c>
      <c r="M80" s="245">
        <f>'Merytoryczna-TU WPIS DANE'!O109+Strategiczna!J108</f>
        <v>95</v>
      </c>
      <c r="N80" s="245">
        <f t="shared" si="4"/>
        <v>72.5</v>
      </c>
      <c r="O80" s="231">
        <f t="shared" si="5"/>
        <v>0.76315789473684215</v>
      </c>
    </row>
    <row r="81" spans="1:15" ht="60.75" customHeight="1">
      <c r="A81" s="334">
        <v>77</v>
      </c>
      <c r="B81" s="333" t="str">
        <f>'Merytoryczna-TU WPIS DANE'!B67</f>
        <v>RPO/00777/08/7.1</v>
      </c>
      <c r="C81" s="333" t="str">
        <f>'Merytoryczna-TU WPIS DANE'!C67</f>
        <v>1239/08</v>
      </c>
      <c r="D81" s="333" t="str">
        <f>'Merytoryczna-TU WPIS DANE'!D67</f>
        <v>Niepubliczny Zakład Opieki Zdrowotnej Przychodnia Lekarska Neuromedyka</v>
      </c>
      <c r="E81" s="333" t="str">
        <f>'Merytoryczna-TU WPIS DANE'!E67</f>
        <v>Adaptacja pomieszczeń starej stołówki ŻZTT na przychodnię lekarską</v>
      </c>
      <c r="F81" s="227" t="str">
        <f>'Merytoryczna-TU WPIS DANE'!F67</f>
        <v>76</v>
      </c>
      <c r="G81" s="239">
        <f>'Merytoryczna-TU WPIS DANE'!G67</f>
        <v>4635132.37</v>
      </c>
      <c r="H81" s="239">
        <f>'Merytoryczna-TU WPIS DANE'!I67</f>
        <v>3939862.51</v>
      </c>
      <c r="I81" s="353">
        <v>60</v>
      </c>
      <c r="J81" s="354">
        <f>IF('Merytoryczna-TU WPIS DANE'!Q67="tak",'Merytoryczna-TU WPIS DANE'!AJ67,'Merytoryczna-TU WPIS DANE'!R67)</f>
        <v>44</v>
      </c>
      <c r="K81" s="228">
        <v>35</v>
      </c>
      <c r="L81" s="229">
        <f>IF(Strategiczna!L66="tak",Strategiczna!W66,Strategiczna!M66)</f>
        <v>28</v>
      </c>
      <c r="M81" s="245">
        <f>'Merytoryczna-TU WPIS DANE'!O67+Strategiczna!J66</f>
        <v>95</v>
      </c>
      <c r="N81" s="245">
        <f t="shared" si="4"/>
        <v>72</v>
      </c>
      <c r="O81" s="231">
        <f t="shared" si="5"/>
        <v>0.75789473684210529</v>
      </c>
    </row>
    <row r="82" spans="1:15" ht="64.5" customHeight="1">
      <c r="A82" s="334">
        <v>78</v>
      </c>
      <c r="B82" s="333" t="str">
        <f>'Merytoryczna-TU WPIS DANE'!B96</f>
        <v xml:space="preserve">RPO/00832/08/7.1 </v>
      </c>
      <c r="C82" s="333" t="str">
        <f>'Merytoryczna-TU WPIS DANE'!C96</f>
        <v>797/08</v>
      </c>
      <c r="D82" s="333" t="str">
        <f>'Merytoryczna-TU WPIS DANE'!D96</f>
        <v>Samodzielny Publiczny Zespół Zakładów Lecznictwa Otwartego Warszawa - Żoliborz</v>
      </c>
      <c r="E82" s="333" t="str">
        <f>'Merytoryczna-TU WPIS DANE'!E96</f>
        <v>Modernizacja pracowni rehabilitacji oraz zakup wyposażenia w czterech przychodniach Samodzielnego Publicznego Zespołu Zakładów Lecznictwa Otwartego Warszawa-Żoliborz</v>
      </c>
      <c r="F82" s="227" t="str">
        <f>'Merytoryczna-TU WPIS DANE'!F96</f>
        <v>76</v>
      </c>
      <c r="G82" s="239">
        <f>'Merytoryczna-TU WPIS DANE'!G96</f>
        <v>2278906.52</v>
      </c>
      <c r="H82" s="239">
        <f>'Merytoryczna-TU WPIS DANE'!I96</f>
        <v>1937070.54</v>
      </c>
      <c r="I82" s="353">
        <v>60</v>
      </c>
      <c r="J82" s="354">
        <f>IF('Merytoryczna-TU WPIS DANE'!Q96="tak",'Merytoryczna-TU WPIS DANE'!AJ96,'Merytoryczna-TU WPIS DANE'!R96)</f>
        <v>50</v>
      </c>
      <c r="K82" s="228">
        <v>35</v>
      </c>
      <c r="L82" s="229">
        <f>IF(Strategiczna!L95="tak",Strategiczna!W95,Strategiczna!M95)</f>
        <v>22</v>
      </c>
      <c r="M82" s="245">
        <f>'Merytoryczna-TU WPIS DANE'!O96+Strategiczna!J95</f>
        <v>95</v>
      </c>
      <c r="N82" s="245">
        <f t="shared" si="4"/>
        <v>72</v>
      </c>
      <c r="O82" s="231">
        <f t="shared" si="5"/>
        <v>0.75789473684210529</v>
      </c>
    </row>
    <row r="83" spans="1:15" ht="79.5" customHeight="1">
      <c r="A83" s="334">
        <v>79</v>
      </c>
      <c r="B83" s="333" t="str">
        <f>'Merytoryczna-TU WPIS DANE'!B99</f>
        <v>RPO/00596/08/7.1</v>
      </c>
      <c r="C83" s="333" t="str">
        <f>'Merytoryczna-TU WPIS DANE'!C99</f>
        <v>757/08</v>
      </c>
      <c r="D83" s="333" t="str">
        <f>'Merytoryczna-TU WPIS DANE'!D99</f>
        <v>Samodzielny Publiczny Zespół Opieki Zdrowotnej w Mińsku Mazowieckim</v>
      </c>
      <c r="E83" s="333" t="str">
        <f>'Merytoryczna-TU WPIS DANE'!E99</f>
        <v xml:space="preserve">"Dostosowanie SPZOZ w Mińsku Mazowieckim do wymogów określonych w obowiązujących przepisach prawa (nadbudowa 3 piętra) wraz z zakupem sprzętu medycznego i wyposażeniem </v>
      </c>
      <c r="F83" s="227" t="str">
        <f>'Merytoryczna-TU WPIS DANE'!F99</f>
        <v>76</v>
      </c>
      <c r="G83" s="239">
        <f>'Merytoryczna-TU WPIS DANE'!G99</f>
        <v>13539970.02</v>
      </c>
      <c r="H83" s="239">
        <f>'Merytoryczna-TU WPIS DANE'!I99</f>
        <v>11508974.5</v>
      </c>
      <c r="I83" s="353">
        <v>60</v>
      </c>
      <c r="J83" s="354">
        <f>IF('Merytoryczna-TU WPIS DANE'!Q99="tak",'Merytoryczna-TU WPIS DANE'!AJ99,'Merytoryczna-TU WPIS DANE'!R99)</f>
        <v>51</v>
      </c>
      <c r="K83" s="228">
        <v>35</v>
      </c>
      <c r="L83" s="229">
        <f>IF(Strategiczna!L98="tak",Strategiczna!W98,Strategiczna!M98)</f>
        <v>21</v>
      </c>
      <c r="M83" s="245">
        <f>'Merytoryczna-TU WPIS DANE'!O99+Strategiczna!J98</f>
        <v>95</v>
      </c>
      <c r="N83" s="245">
        <f t="shared" si="4"/>
        <v>72</v>
      </c>
      <c r="O83" s="231">
        <f t="shared" si="5"/>
        <v>0.75789473684210529</v>
      </c>
    </row>
    <row r="84" spans="1:15" ht="53.25" customHeight="1">
      <c r="A84" s="334">
        <v>80</v>
      </c>
      <c r="B84" s="333" t="str">
        <f>'Merytoryczna-TU WPIS DANE'!B58</f>
        <v>RPO/00224/08/7.1</v>
      </c>
      <c r="C84" s="333" t="str">
        <f>'Merytoryczna-TU WPIS DANE'!C58</f>
        <v>415/08</v>
      </c>
      <c r="D84" s="333" t="str">
        <f>'Merytoryczna-TU WPIS DANE'!D58</f>
        <v xml:space="preserve">Miejski Samodzielny Publiczny Zakład Opieki Zdrowotnej Nr 1 </v>
      </c>
      <c r="E84" s="333" t="str">
        <f>'Merytoryczna-TU WPIS DANE'!E58</f>
        <v>Rozbudowa Miejskiego Samodzielnego Publicznego Zakładu Opieki Zdrowotnej nr 1 w Wołominie</v>
      </c>
      <c r="F84" s="227" t="str">
        <f>'Merytoryczna-TU WPIS DANE'!F58</f>
        <v>76</v>
      </c>
      <c r="G84" s="239">
        <f>'Merytoryczna-TU WPIS DANE'!G58</f>
        <v>2299691</v>
      </c>
      <c r="H84" s="239">
        <f>'Merytoryczna-TU WPIS DANE'!I58</f>
        <v>1954737.35</v>
      </c>
      <c r="I84" s="353">
        <v>60</v>
      </c>
      <c r="J84" s="354">
        <f>IF('Merytoryczna-TU WPIS DANE'!Q58="tak",'Merytoryczna-TU WPIS DANE'!AJ58,'Merytoryczna-TU WPIS DANE'!R58)</f>
        <v>51.5</v>
      </c>
      <c r="K84" s="228">
        <v>35</v>
      </c>
      <c r="L84" s="229">
        <f>IF(Strategiczna!L57="tak",Strategiczna!W57,Strategiczna!M57)</f>
        <v>20</v>
      </c>
      <c r="M84" s="245">
        <f>'Merytoryczna-TU WPIS DANE'!O58+Strategiczna!J57</f>
        <v>95</v>
      </c>
      <c r="N84" s="245">
        <f t="shared" si="4"/>
        <v>71.5</v>
      </c>
      <c r="O84" s="231">
        <f t="shared" si="5"/>
        <v>0.75263157894736843</v>
      </c>
    </row>
    <row r="85" spans="1:15" ht="63" customHeight="1">
      <c r="A85" s="334">
        <v>81</v>
      </c>
      <c r="B85" s="333" t="str">
        <f>'Merytoryczna-TU WPIS DANE'!B59</f>
        <v>RPO/00538/08/7.1</v>
      </c>
      <c r="C85" s="333" t="str">
        <f>'Merytoryczna-TU WPIS DANE'!C59</f>
        <v>537/08</v>
      </c>
      <c r="D85" s="333" t="str">
        <f>'Merytoryczna-TU WPIS DANE'!D59</f>
        <v>Miejski Publiczny Zakład Opieki Zdrowotnej w Kobyłce</v>
      </c>
      <c r="E85" s="333" t="str">
        <f>'Merytoryczna-TU WPIS DANE'!E59</f>
        <v>Kompleksowe dostosowanie do obowiązujących przepisów prawa i zakup specjalistycznej aparatury medycznej w celu poprawy jakości świadczonych usług przez MSPZOZ w Kobyłce</v>
      </c>
      <c r="F85" s="227" t="str">
        <f>'Merytoryczna-TU WPIS DANE'!F59</f>
        <v>76</v>
      </c>
      <c r="G85" s="239">
        <f>'Merytoryczna-TU WPIS DANE'!G59</f>
        <v>1324447.7</v>
      </c>
      <c r="H85" s="239">
        <f>'Merytoryczna-TU WPIS DANE'!I59</f>
        <v>1125780.52</v>
      </c>
      <c r="I85" s="353">
        <v>60</v>
      </c>
      <c r="J85" s="354">
        <f>IF('Merytoryczna-TU WPIS DANE'!Q59="tak",'Merytoryczna-TU WPIS DANE'!AJ59,'Merytoryczna-TU WPIS DANE'!R59)</f>
        <v>55</v>
      </c>
      <c r="K85" s="228">
        <v>35</v>
      </c>
      <c r="L85" s="229">
        <f>IF(Strategiczna!L58="tak",Strategiczna!W58,Strategiczna!M58)</f>
        <v>16.5</v>
      </c>
      <c r="M85" s="245">
        <f>'Merytoryczna-TU WPIS DANE'!O59+Strategiczna!J58</f>
        <v>95</v>
      </c>
      <c r="N85" s="245">
        <f t="shared" si="4"/>
        <v>71.5</v>
      </c>
      <c r="O85" s="231">
        <f t="shared" si="5"/>
        <v>0.75263157894736843</v>
      </c>
    </row>
    <row r="86" spans="1:15" ht="82.5" customHeight="1">
      <c r="A86" s="334">
        <v>82</v>
      </c>
      <c r="B86" s="333" t="str">
        <f>'Merytoryczna-TU WPIS DANE'!B121</f>
        <v>RPO/00532/08/7.1</v>
      </c>
      <c r="C86" s="333" t="str">
        <f>'Merytoryczna-TU WPIS DANE'!C121</f>
        <v>549/08</v>
      </c>
      <c r="D86" s="333" t="str">
        <f>'Merytoryczna-TU WPIS DANE'!D121</f>
        <v>Samodzielny Publiczny Zespół Zakładów Opieki Zdrowotnej w Przasnyszu</v>
      </c>
      <c r="E86" s="333" t="str">
        <f>'Merytoryczna-TU WPIS DANE'!E121</f>
        <v>Rozszerzenie świadczeń dla społeczeństwa poprzez doposażenie bloku operacyjnego, pracowni diagnostycznej i oddziałów szpitalnych w nowoczesny sprzęt i aparaturę medyczną w SP ZZOZ w Przasnyszu</v>
      </c>
      <c r="F86" s="227" t="str">
        <f>'Merytoryczna-TU WPIS DANE'!F121</f>
        <v>76</v>
      </c>
      <c r="G86" s="239">
        <f>'Merytoryczna-TU WPIS DANE'!G121</f>
        <v>4099999.99</v>
      </c>
      <c r="H86" s="239">
        <f>'Merytoryczna-TU WPIS DANE'!I121</f>
        <v>3484999.99</v>
      </c>
      <c r="I86" s="353">
        <v>60</v>
      </c>
      <c r="J86" s="354">
        <f>IF('Merytoryczna-TU WPIS DANE'!Q121="tak",'Merytoryczna-TU WPIS DANE'!AJ121,'Merytoryczna-TU WPIS DANE'!R121)</f>
        <v>47</v>
      </c>
      <c r="K86" s="228">
        <v>35</v>
      </c>
      <c r="L86" s="229">
        <f>IF(Strategiczna!L120="tak",Strategiczna!W120,Strategiczna!M120)</f>
        <v>24.5</v>
      </c>
      <c r="M86" s="245">
        <f>'Merytoryczna-TU WPIS DANE'!O121+Strategiczna!J120</f>
        <v>95</v>
      </c>
      <c r="N86" s="245">
        <f t="shared" si="4"/>
        <v>71.5</v>
      </c>
      <c r="O86" s="231">
        <f t="shared" si="5"/>
        <v>0.75263157894736843</v>
      </c>
    </row>
    <row r="87" spans="1:15" ht="63.75" customHeight="1">
      <c r="A87" s="334">
        <v>83</v>
      </c>
      <c r="B87" s="333" t="str">
        <f>'Merytoryczna-TU WPIS DANE'!B6</f>
        <v>RPO/00699/08/7.1</v>
      </c>
      <c r="C87" s="333" t="str">
        <f>'Merytoryczna-TU WPIS DANE'!C6</f>
        <v>1275/08</v>
      </c>
      <c r="D87" s="333" t="str">
        <f>'Merytoryczna-TU WPIS DANE'!D6</f>
        <v>EL- MED NZOZ Przychodnia Lekarzy Specjalistów</v>
      </c>
      <c r="E87" s="333" t="str">
        <f>'Merytoryczna-TU WPIS DANE'!E6</f>
        <v>Poprawa jakości i dostępności opieki zdrowotnej w EL-MED NZOZ Przychodnia Lekarzy Specjalistów poprzez dostosowanie pomieszczeń do wymogów prawa, zakup sprzętu medycznego i wyposażenia oraz kompleksową komputeryzację przychodni.</v>
      </c>
      <c r="F87" s="227" t="str">
        <f>'Merytoryczna-TU WPIS DANE'!F6</f>
        <v>76</v>
      </c>
      <c r="G87" s="239">
        <f>'Merytoryczna-TU WPIS DANE'!G6</f>
        <v>861534</v>
      </c>
      <c r="H87" s="239">
        <f>'Merytoryczna-TU WPIS DANE'!I6</f>
        <v>516920.4</v>
      </c>
      <c r="I87" s="353">
        <v>60</v>
      </c>
      <c r="J87" s="354">
        <f>IF('Merytoryczna-TU WPIS DANE'!Q6="tak",'Merytoryczna-TU WPIS DANE'!AJ6,'Merytoryczna-TU WPIS DANE'!R6)</f>
        <v>44</v>
      </c>
      <c r="K87" s="228">
        <v>35</v>
      </c>
      <c r="L87" s="229">
        <f>IF(Strategiczna!L5="tak",Strategiczna!W5,Strategiczna!M5)</f>
        <v>27</v>
      </c>
      <c r="M87" s="245">
        <f>'Merytoryczna-TU WPIS DANE'!O6+Strategiczna!J5</f>
        <v>95</v>
      </c>
      <c r="N87" s="245">
        <f t="shared" si="4"/>
        <v>71</v>
      </c>
      <c r="O87" s="231">
        <f t="shared" si="5"/>
        <v>0.74736842105263157</v>
      </c>
    </row>
    <row r="88" spans="1:15" ht="47.25" customHeight="1">
      <c r="A88" s="334">
        <v>84</v>
      </c>
      <c r="B88" s="333" t="str">
        <f>'Merytoryczna-TU WPIS DANE'!B20</f>
        <v>RPO/00414/08/7.1</v>
      </c>
      <c r="C88" s="333" t="str">
        <f>'Merytoryczna-TU WPIS DANE'!C20</f>
        <v>632/08</v>
      </c>
      <c r="D88" s="333" t="str">
        <f>'Merytoryczna-TU WPIS DANE'!D20</f>
        <v>Gmina Krasne</v>
      </c>
      <c r="E88" s="333" t="str">
        <f>'Merytoryczna-TU WPIS DANE'!E20</f>
        <v>Modernizacja budynku NZOZ w Krasnem</v>
      </c>
      <c r="F88" s="227" t="str">
        <f>'Merytoryczna-TU WPIS DANE'!F20</f>
        <v>76</v>
      </c>
      <c r="G88" s="239">
        <f>'Merytoryczna-TU WPIS DANE'!G20</f>
        <v>1554519.67</v>
      </c>
      <c r="H88" s="239">
        <f>'Merytoryczna-TU WPIS DANE'!I20</f>
        <v>1048835.96</v>
      </c>
      <c r="I88" s="353">
        <v>60</v>
      </c>
      <c r="J88" s="354">
        <f>IF('Merytoryczna-TU WPIS DANE'!Q20="tak",'Merytoryczna-TU WPIS DANE'!AJ20,'Merytoryczna-TU WPIS DANE'!R20)</f>
        <v>50.5</v>
      </c>
      <c r="K88" s="228">
        <v>35</v>
      </c>
      <c r="L88" s="229">
        <f>IF(Strategiczna!L19="tak",Strategiczna!W19,Strategiczna!M19)</f>
        <v>20</v>
      </c>
      <c r="M88" s="245">
        <f>'Merytoryczna-TU WPIS DANE'!O20+Strategiczna!J19</f>
        <v>95</v>
      </c>
      <c r="N88" s="245">
        <f t="shared" si="4"/>
        <v>70.5</v>
      </c>
      <c r="O88" s="231">
        <f t="shared" si="5"/>
        <v>0.74210526315789471</v>
      </c>
    </row>
    <row r="89" spans="1:15" ht="75.75" customHeight="1">
      <c r="A89" s="334">
        <v>85</v>
      </c>
      <c r="B89" s="333" t="str">
        <f>'Merytoryczna-TU WPIS DANE'!B65</f>
        <v>RPO/00776/08/7.1.</v>
      </c>
      <c r="C89" s="333" t="str">
        <f>'Merytoryczna-TU WPIS DANE'!C65</f>
        <v>1188/08</v>
      </c>
      <c r="D89" s="333" t="str">
        <f>'Merytoryczna-TU WPIS DANE'!D65</f>
        <v>NIEPUBLICZNY ZAKŁAD OPIEKI ZDROWOTNEJ CENTRUM  REHABILITACJI  LECZNICZEJ„FIZ - MED.” Sp. z o.o.</v>
      </c>
      <c r="E89" s="333" t="str">
        <f>'Merytoryczna-TU WPIS DANE'!E65</f>
        <v>ROZBUDOWA I MODERNIZACJA PORADNI REHABILITACYJNEJ ORAZ ZAKUP SPRZĘTU: ULTRASONOGRAFU,KRIOPOLU, ZESTAWU KOMPUTEROWEGO I NOTEBOOKA</v>
      </c>
      <c r="F89" s="227" t="str">
        <f>'Merytoryczna-TU WPIS DANE'!F65</f>
        <v>76</v>
      </c>
      <c r="G89" s="239">
        <f>'Merytoryczna-TU WPIS DANE'!G65</f>
        <v>774749</v>
      </c>
      <c r="H89" s="239">
        <f>'Merytoryczna-TU WPIS DANE'!I65</f>
        <v>464849.4</v>
      </c>
      <c r="I89" s="353">
        <v>60</v>
      </c>
      <c r="J89" s="354">
        <f>IF('Merytoryczna-TU WPIS DANE'!Q65="tak",'Merytoryczna-TU WPIS DANE'!AJ65,'Merytoryczna-TU WPIS DANE'!R65)</f>
        <v>41.5</v>
      </c>
      <c r="K89" s="228">
        <v>35</v>
      </c>
      <c r="L89" s="229">
        <f>IF(Strategiczna!L64="tak",Strategiczna!W64,Strategiczna!M64)</f>
        <v>29</v>
      </c>
      <c r="M89" s="245">
        <f>'Merytoryczna-TU WPIS DANE'!O65+Strategiczna!J64</f>
        <v>95</v>
      </c>
      <c r="N89" s="245">
        <f t="shared" si="4"/>
        <v>70.5</v>
      </c>
      <c r="O89" s="231">
        <f t="shared" si="5"/>
        <v>0.74210526315789471</v>
      </c>
    </row>
    <row r="90" spans="1:15" ht="56.25" customHeight="1">
      <c r="A90" s="334">
        <v>86</v>
      </c>
      <c r="B90" s="333" t="str">
        <f>'Merytoryczna-TU WPIS DANE'!B84</f>
        <v>RPO/00290/08/7.1</v>
      </c>
      <c r="C90" s="333" t="str">
        <f>'Merytoryczna-TU WPIS DANE'!C84</f>
        <v>427/08</v>
      </c>
      <c r="D90" s="333" t="str">
        <f>'Merytoryczna-TU WPIS DANE'!D84</f>
        <v>Samodzielny Publiczny Zakład Opieki Zdrowotnej  w Węgrowie</v>
      </c>
      <c r="E90" s="333" t="str">
        <f>'Merytoryczna-TU WPIS DANE'!E84</f>
        <v>Poprawa dostępności i jakości opieki zdrowotnej poprzez dostosowanie do wymogów prawa Oddziału Chorób Wewnętrznych Szpitala Powiatowego w Węgrowie</v>
      </c>
      <c r="F90" s="227" t="str">
        <f>'Merytoryczna-TU WPIS DANE'!F84</f>
        <v>76</v>
      </c>
      <c r="G90" s="239">
        <f>'Merytoryczna-TU WPIS DANE'!G84</f>
        <v>1810836.78</v>
      </c>
      <c r="H90" s="239">
        <f>'Merytoryczna-TU WPIS DANE'!I84</f>
        <v>1539211.26</v>
      </c>
      <c r="I90" s="353">
        <v>60</v>
      </c>
      <c r="J90" s="354">
        <f>IF('Merytoryczna-TU WPIS DANE'!Q84="tak",'Merytoryczna-TU WPIS DANE'!AJ84,'Merytoryczna-TU WPIS DANE'!R84)</f>
        <v>49.5</v>
      </c>
      <c r="K90" s="228">
        <v>35</v>
      </c>
      <c r="L90" s="229">
        <f>IF(Strategiczna!L83="tak",Strategiczna!W83,Strategiczna!M83)</f>
        <v>21</v>
      </c>
      <c r="M90" s="245">
        <f>'Merytoryczna-TU WPIS DANE'!O84+Strategiczna!J83</f>
        <v>95</v>
      </c>
      <c r="N90" s="245">
        <f t="shared" si="4"/>
        <v>70.5</v>
      </c>
      <c r="O90" s="231">
        <f t="shared" si="5"/>
        <v>0.74210526315789471</v>
      </c>
    </row>
    <row r="91" spans="1:15" ht="45" customHeight="1">
      <c r="A91" s="334">
        <v>87</v>
      </c>
      <c r="B91" s="333" t="str">
        <f>'Merytoryczna-TU WPIS DANE'!B102</f>
        <v>RPO/00306/08/7.1</v>
      </c>
      <c r="C91" s="333" t="str">
        <f>'Merytoryczna-TU WPIS DANE'!C102</f>
        <v>479/08</v>
      </c>
      <c r="D91" s="333" t="str">
        <f>'Merytoryczna-TU WPIS DANE'!D102</f>
        <v>Samodzielny Publiczny Zespół Zakładów Opieki Zdrowotnej w Sierpcu</v>
      </c>
      <c r="E91" s="333" t="str">
        <f>'Merytoryczna-TU WPIS DANE'!E102</f>
        <v>Poprawa jakości świadczonych usług medycznych poprzez modernizację oddziałów i zakładu diagnostyki laboratoryjnej SPZZOZ w Sierpcu</v>
      </c>
      <c r="F91" s="227" t="str">
        <f>'Merytoryczna-TU WPIS DANE'!F102</f>
        <v>76</v>
      </c>
      <c r="G91" s="239">
        <f>'Merytoryczna-TU WPIS DANE'!G102</f>
        <v>2838623.55</v>
      </c>
      <c r="H91" s="239">
        <f>'Merytoryczna-TU WPIS DANE'!I102</f>
        <v>2412830.0099999998</v>
      </c>
      <c r="I91" s="353">
        <v>60</v>
      </c>
      <c r="J91" s="354">
        <f>IF('Merytoryczna-TU WPIS DANE'!Q102="tak",'Merytoryczna-TU WPIS DANE'!AJ102,'Merytoryczna-TU WPIS DANE'!R102)</f>
        <v>41</v>
      </c>
      <c r="K91" s="228">
        <v>35</v>
      </c>
      <c r="L91" s="229">
        <f>IF(Strategiczna!L101="tak",Strategiczna!W101,Strategiczna!M101)</f>
        <v>29.5</v>
      </c>
      <c r="M91" s="245">
        <f>'Merytoryczna-TU WPIS DANE'!O102+Strategiczna!J101</f>
        <v>95</v>
      </c>
      <c r="N91" s="245">
        <f t="shared" si="4"/>
        <v>70.5</v>
      </c>
      <c r="O91" s="231">
        <f t="shared" si="5"/>
        <v>0.74210526315789471</v>
      </c>
    </row>
    <row r="92" spans="1:15" ht="33.75" customHeight="1">
      <c r="A92" s="334">
        <v>88</v>
      </c>
      <c r="B92" s="333" t="str">
        <f>'Merytoryczna-TU WPIS DANE'!B76</f>
        <v>RPO/00307/08/7.1</v>
      </c>
      <c r="C92" s="333" t="str">
        <f>'Merytoryczna-TU WPIS DANE'!C76</f>
        <v>624/08</v>
      </c>
      <c r="D92" s="333" t="str">
        <f>'Merytoryczna-TU WPIS DANE'!D76</f>
        <v>Powiat Zwoleński</v>
      </c>
      <c r="E92" s="333" t="str">
        <f>'Merytoryczna-TU WPIS DANE'!E76</f>
        <v>Poprawa jakości usług medycznych w Powiecie Zwoleńskim – dostosowanie pomieszczeń SPZZOZ w Zwoleniu do wymogów prawnych</v>
      </c>
      <c r="F92" s="227" t="str">
        <f>'Merytoryczna-TU WPIS DANE'!F76</f>
        <v>76</v>
      </c>
      <c r="G92" s="239">
        <f>'Merytoryczna-TU WPIS DANE'!G76</f>
        <v>2464279.9</v>
      </c>
      <c r="H92" s="239">
        <f>'Merytoryczna-TU WPIS DANE'!I76</f>
        <v>2094637.91</v>
      </c>
      <c r="I92" s="353">
        <v>60</v>
      </c>
      <c r="J92" s="354">
        <f>IF('Merytoryczna-TU WPIS DANE'!Q76="tak",'Merytoryczna-TU WPIS DANE'!AJ76,'Merytoryczna-TU WPIS DANE'!R76)</f>
        <v>44</v>
      </c>
      <c r="K92" s="228">
        <v>35</v>
      </c>
      <c r="L92" s="229">
        <f>IF(Strategiczna!L75="tak",Strategiczna!W75,Strategiczna!M75)</f>
        <v>26</v>
      </c>
      <c r="M92" s="245">
        <f>'Merytoryczna-TU WPIS DANE'!O76+Strategiczna!J75</f>
        <v>95</v>
      </c>
      <c r="N92" s="245">
        <f t="shared" si="4"/>
        <v>70</v>
      </c>
      <c r="O92" s="231">
        <f t="shared" si="5"/>
        <v>0.73684210526315785</v>
      </c>
    </row>
    <row r="93" spans="1:15" ht="78.75" customHeight="1">
      <c r="A93" s="334">
        <v>89</v>
      </c>
      <c r="B93" s="225" t="s">
        <v>593</v>
      </c>
      <c r="C93" s="153" t="s">
        <v>594</v>
      </c>
      <c r="D93" s="287" t="s">
        <v>595</v>
      </c>
      <c r="E93" s="287" t="s">
        <v>596</v>
      </c>
      <c r="F93" s="227" t="str">
        <f>'Merytoryczna-TU WPIS DANE'!F147</f>
        <v>76</v>
      </c>
      <c r="G93" s="239">
        <f>'Merytoryczna-TU WPIS DANE'!G147</f>
        <v>113119.62</v>
      </c>
      <c r="H93" s="239">
        <f>'Merytoryczna-TU WPIS DANE'!I147</f>
        <v>76605.34</v>
      </c>
      <c r="I93" s="353">
        <v>60</v>
      </c>
      <c r="J93" s="354">
        <f>IF('Merytoryczna-TU WPIS DANE'!Q147="tak",'Merytoryczna-TU WPIS DANE'!AJ147,'Merytoryczna-TU WPIS DANE'!R147)</f>
        <v>58.5</v>
      </c>
      <c r="K93" s="228">
        <v>35</v>
      </c>
      <c r="L93" s="229">
        <f>IF(Strategiczna!L146="tak",Strategiczna!W146,Strategiczna!M146)</f>
        <v>11.5</v>
      </c>
      <c r="M93" s="245">
        <f>'Merytoryczna-TU WPIS DANE'!O147+Strategiczna!J146</f>
        <v>95</v>
      </c>
      <c r="N93" s="245">
        <f t="shared" si="4"/>
        <v>70</v>
      </c>
      <c r="O93" s="231">
        <f t="shared" si="5"/>
        <v>0.73684210526315785</v>
      </c>
    </row>
    <row r="94" spans="1:15" ht="33.75" customHeight="1">
      <c r="A94" s="334">
        <v>90</v>
      </c>
      <c r="B94" s="333" t="str">
        <f>'Merytoryczna-TU WPIS DANE'!B39</f>
        <v>RPO/01019/08/7.1</v>
      </c>
      <c r="C94" s="333" t="str">
        <f>'Merytoryczna-TU WPIS DANE'!C39</f>
        <v>1325/08</v>
      </c>
      <c r="D94" s="333" t="str">
        <f>'Merytoryczna-TU WPIS DANE'!D39</f>
        <v>Gmina Stromiec</v>
      </c>
      <c r="E94" s="333" t="str">
        <f>'Merytoryczna-TU WPIS DANE'!E39</f>
        <v>Modernizacja ośrodka zdrowia w gminie Stromiec.</v>
      </c>
      <c r="F94" s="227" t="str">
        <f>'Merytoryczna-TU WPIS DANE'!F39</f>
        <v>76</v>
      </c>
      <c r="G94" s="239">
        <f>'Merytoryczna-TU WPIS DANE'!G39</f>
        <v>586373.65</v>
      </c>
      <c r="H94" s="239">
        <f>'Merytoryczna-TU WPIS DANE'!I39</f>
        <v>463176.54</v>
      </c>
      <c r="I94" s="353">
        <v>60</v>
      </c>
      <c r="J94" s="354">
        <f>IF('Merytoryczna-TU WPIS DANE'!Q39="tak",'Merytoryczna-TU WPIS DANE'!AJ39,'Merytoryczna-TU WPIS DANE'!R39)</f>
        <v>55</v>
      </c>
      <c r="K94" s="228">
        <v>35</v>
      </c>
      <c r="L94" s="229">
        <f>IF(Strategiczna!L38="tak",Strategiczna!W38,Strategiczna!M38)</f>
        <v>14.5</v>
      </c>
      <c r="M94" s="245">
        <f>'Merytoryczna-TU WPIS DANE'!O39+Strategiczna!J38</f>
        <v>95</v>
      </c>
      <c r="N94" s="245">
        <f t="shared" si="4"/>
        <v>69.5</v>
      </c>
      <c r="O94" s="231">
        <f t="shared" si="5"/>
        <v>0.73157894736842111</v>
      </c>
    </row>
    <row r="95" spans="1:15" ht="56.25" customHeight="1">
      <c r="A95" s="334">
        <v>91</v>
      </c>
      <c r="B95" s="333" t="str">
        <f>'Merytoryczna-TU WPIS DANE'!B5</f>
        <v>RPO/00982/08/7.1</v>
      </c>
      <c r="C95" s="333" t="str">
        <f>'Merytoryczna-TU WPIS DANE'!C5</f>
        <v>1890/08</v>
      </c>
      <c r="D95" s="333" t="str">
        <f>'Merytoryczna-TU WPIS DANE'!D5</f>
        <v xml:space="preserve"> Centrum Diagnostyki Medycznej i Hematologii „Bios" Sp. z.o.o.</v>
      </c>
      <c r="E95" s="333" t="str">
        <f>'Merytoryczna-TU WPIS DANE'!E5</f>
        <v>Zakup nowoczesnej aparatury medycznej do wykonywania zabiegów  operacyjnych</v>
      </c>
      <c r="F95" s="227" t="str">
        <f>'Merytoryczna-TU WPIS DANE'!F5</f>
        <v>76</v>
      </c>
      <c r="G95" s="239">
        <f>'Merytoryczna-TU WPIS DANE'!G5</f>
        <v>745760.38</v>
      </c>
      <c r="H95" s="239">
        <f>'Merytoryczna-TU WPIS DANE'!I5</f>
        <v>447455.8</v>
      </c>
      <c r="I95" s="353">
        <v>60</v>
      </c>
      <c r="J95" s="354">
        <f>IF('Merytoryczna-TU WPIS DANE'!Q5="tak",'Merytoryczna-TU WPIS DANE'!AJ5,'Merytoryczna-TU WPIS DANE'!R5)</f>
        <v>42</v>
      </c>
      <c r="K95" s="228">
        <v>35</v>
      </c>
      <c r="L95" s="229">
        <f>IF(Strategiczna!L4="tak",Strategiczna!W4,Strategiczna!M4)</f>
        <v>26.5</v>
      </c>
      <c r="M95" s="245">
        <f>'Merytoryczna-TU WPIS DANE'!O5+Strategiczna!J4</f>
        <v>95</v>
      </c>
      <c r="N95" s="245">
        <f t="shared" si="4"/>
        <v>68.5</v>
      </c>
      <c r="O95" s="231">
        <f t="shared" si="5"/>
        <v>0.72105263157894739</v>
      </c>
    </row>
    <row r="96" spans="1:15" ht="56.25" customHeight="1">
      <c r="A96" s="334">
        <v>92</v>
      </c>
      <c r="B96" s="333" t="str">
        <f>'Merytoryczna-TU WPIS DANE'!B17</f>
        <v>RPO/00293/08/7.1</v>
      </c>
      <c r="C96" s="333" t="str">
        <f>'Merytoryczna-TU WPIS DANE'!C17</f>
        <v>628/08</v>
      </c>
      <c r="D96" s="333" t="str">
        <f>'Merytoryczna-TU WPIS DANE'!D17</f>
        <v>Gmina Karniewo</v>
      </c>
      <c r="E96" s="333" t="str">
        <f>'Merytoryczna-TU WPIS DANE'!E17</f>
        <v>Modernizacja budynku ośrodka zdrowia w Karniewie</v>
      </c>
      <c r="F96" s="227" t="str">
        <f>'Merytoryczna-TU WPIS DANE'!F17</f>
        <v>76</v>
      </c>
      <c r="G96" s="239">
        <f>'Merytoryczna-TU WPIS DANE'!G17</f>
        <v>616046.71</v>
      </c>
      <c r="H96" s="239">
        <f>'Merytoryczna-TU WPIS DANE'!I17</f>
        <v>427844.43</v>
      </c>
      <c r="I96" s="353">
        <v>60</v>
      </c>
      <c r="J96" s="354">
        <f>IF('Merytoryczna-TU WPIS DANE'!Q17="tak",'Merytoryczna-TU WPIS DANE'!AJ17,'Merytoryczna-TU WPIS DANE'!R17)</f>
        <v>55</v>
      </c>
      <c r="K96" s="228">
        <v>35</v>
      </c>
      <c r="L96" s="229">
        <f>IF(Strategiczna!L16="tak",Strategiczna!W16,Strategiczna!M16)</f>
        <v>13.5</v>
      </c>
      <c r="M96" s="245">
        <f>'Merytoryczna-TU WPIS DANE'!O17+Strategiczna!J16</f>
        <v>95</v>
      </c>
      <c r="N96" s="245">
        <f t="shared" si="4"/>
        <v>68.5</v>
      </c>
      <c r="O96" s="231">
        <f t="shared" si="5"/>
        <v>0.72105263157894739</v>
      </c>
    </row>
    <row r="97" spans="1:15" ht="52.5" customHeight="1">
      <c r="A97" s="334">
        <v>93</v>
      </c>
      <c r="B97" s="333" t="str">
        <f>'Merytoryczna-TU WPIS DANE'!B105</f>
        <v>RPO/00535/08/7.1</v>
      </c>
      <c r="C97" s="333" t="str">
        <f>'Merytoryczna-TU WPIS DANE'!C105</f>
        <v>945/08</v>
      </c>
      <c r="D97" s="333" t="str">
        <f>'Merytoryczna-TU WPIS DANE'!D105</f>
        <v>Samodzielny Publiczny Zakład Opieki Zdrowotnej w Grójcu</v>
      </c>
      <c r="E97" s="333" t="str">
        <f>'Merytoryczna-TU WPIS DANE'!E105</f>
        <v>Dostosowanie oddziału chirurgii, położniczo- ginekologicznego i noworodkowego w SPZOZ Grójec do obowiązujących przepisów prawa</v>
      </c>
      <c r="F97" s="227" t="str">
        <f>'Merytoryczna-TU WPIS DANE'!F105</f>
        <v>76</v>
      </c>
      <c r="G97" s="239">
        <f>'Merytoryczna-TU WPIS DANE'!G105</f>
        <v>12948144.699999999</v>
      </c>
      <c r="H97" s="239">
        <f>'Merytoryczna-TU WPIS DANE'!I105</f>
        <v>11005922.99</v>
      </c>
      <c r="I97" s="353">
        <v>60</v>
      </c>
      <c r="J97" s="354">
        <f>IF('Merytoryczna-TU WPIS DANE'!Q105="tak",'Merytoryczna-TU WPIS DANE'!AJ105,'Merytoryczna-TU WPIS DANE'!R105)</f>
        <v>47</v>
      </c>
      <c r="K97" s="228">
        <v>35</v>
      </c>
      <c r="L97" s="229">
        <f>IF(Strategiczna!L104="tak",Strategiczna!W104,Strategiczna!M104)</f>
        <v>21.5</v>
      </c>
      <c r="M97" s="245">
        <f>'Merytoryczna-TU WPIS DANE'!O105+Strategiczna!J104</f>
        <v>95</v>
      </c>
      <c r="N97" s="245">
        <f t="shared" si="4"/>
        <v>68.5</v>
      </c>
      <c r="O97" s="231">
        <f t="shared" si="5"/>
        <v>0.72105263157894739</v>
      </c>
    </row>
    <row r="98" spans="1:15" ht="51.75" customHeight="1">
      <c r="A98" s="334">
        <v>94</v>
      </c>
      <c r="B98" s="225" t="s">
        <v>597</v>
      </c>
      <c r="C98" s="153" t="s">
        <v>598</v>
      </c>
      <c r="D98" s="287" t="s">
        <v>599</v>
      </c>
      <c r="E98" s="287" t="s">
        <v>600</v>
      </c>
      <c r="F98" s="227" t="str">
        <f>'Merytoryczna-TU WPIS DANE'!F148</f>
        <v>76</v>
      </c>
      <c r="G98" s="239">
        <f>'Merytoryczna-TU WPIS DANE'!G148</f>
        <v>494724.31</v>
      </c>
      <c r="H98" s="239">
        <f>'Merytoryczna-TU WPIS DANE'!I148</f>
        <v>252309.4</v>
      </c>
      <c r="I98" s="353">
        <v>60</v>
      </c>
      <c r="J98" s="354">
        <f>IF('Merytoryczna-TU WPIS DANE'!Q148="tak",'Merytoryczna-TU WPIS DANE'!AJ148,'Merytoryczna-TU WPIS DANE'!R148)</f>
        <v>54</v>
      </c>
      <c r="K98" s="228">
        <v>35</v>
      </c>
      <c r="L98" s="229">
        <f>IF(Strategiczna!L147="tak",Strategiczna!W147,Strategiczna!M147)</f>
        <v>14.5</v>
      </c>
      <c r="M98" s="245">
        <f>'Merytoryczna-TU WPIS DANE'!O148+Strategiczna!J147</f>
        <v>95</v>
      </c>
      <c r="N98" s="245">
        <f t="shared" si="4"/>
        <v>68.5</v>
      </c>
      <c r="O98" s="231">
        <f t="shared" si="5"/>
        <v>0.72105263157894739</v>
      </c>
    </row>
    <row r="99" spans="1:15" ht="60.75" customHeight="1">
      <c r="A99" s="334">
        <v>95</v>
      </c>
      <c r="B99" s="333" t="str">
        <f>'Merytoryczna-TU WPIS DANE'!B55</f>
        <v xml:space="preserve">RPO/00969/08/7.1 </v>
      </c>
      <c r="C99" s="333" t="str">
        <f>'Merytoryczna-TU WPIS DANE'!C55</f>
        <v>1348/08</v>
      </c>
      <c r="D99" s="333" t="str">
        <f>'Merytoryczna-TU WPIS DANE'!D55</f>
        <v>Miasto i Gmina Gąbin</v>
      </c>
      <c r="E99" s="333" t="str">
        <f>'Merytoryczna-TU WPIS DANE'!E55</f>
        <v>Przebudowa budynku Przychodni Zdrowia w Gąbinie</v>
      </c>
      <c r="F99" s="227" t="str">
        <f>'Merytoryczna-TU WPIS DANE'!F55</f>
        <v>76</v>
      </c>
      <c r="G99" s="239">
        <f>'Merytoryczna-TU WPIS DANE'!G55</f>
        <v>1413505.57</v>
      </c>
      <c r="H99" s="239">
        <f>'Merytoryczna-TU WPIS DANE'!I55</f>
        <v>587879.28</v>
      </c>
      <c r="I99" s="353">
        <v>60</v>
      </c>
      <c r="J99" s="354">
        <f>IF('Merytoryczna-TU WPIS DANE'!Q55="tak",'Merytoryczna-TU WPIS DANE'!AJ55,'Merytoryczna-TU WPIS DANE'!R55)</f>
        <v>57</v>
      </c>
      <c r="K99" s="228">
        <v>35</v>
      </c>
      <c r="L99" s="229">
        <f>IF(Strategiczna!L54="tak",Strategiczna!W54,Strategiczna!M54)</f>
        <v>11</v>
      </c>
      <c r="M99" s="245">
        <f>'Merytoryczna-TU WPIS DANE'!O55+Strategiczna!J54</f>
        <v>95</v>
      </c>
      <c r="N99" s="245">
        <f t="shared" si="4"/>
        <v>68</v>
      </c>
      <c r="O99" s="231">
        <f t="shared" si="5"/>
        <v>0.71578947368421053</v>
      </c>
    </row>
    <row r="100" spans="1:15" ht="49.5" customHeight="1">
      <c r="A100" s="334">
        <v>96</v>
      </c>
      <c r="B100" s="333" t="str">
        <f>'Merytoryczna-TU WPIS DANE'!B92</f>
        <v>RPO/00640/08/7.1</v>
      </c>
      <c r="C100" s="333" t="str">
        <f>'Merytoryczna-TU WPIS DANE'!C92</f>
        <v>919/08</v>
      </c>
      <c r="D100" s="333" t="str">
        <f>'Merytoryczna-TU WPIS DANE'!D92</f>
        <v>Samodzielny Publiczny Zakład Opieki Zdrowotnej w Węgrowie</v>
      </c>
      <c r="E100" s="333" t="str">
        <f>'Merytoryczna-TU WPIS DANE'!E92</f>
        <v xml:space="preserve">Poprawa jakości świadczeń poprzez wymianę
i zakup nowoczesnego sprzętu diagnostycznego
dla Szpitala Powiatowego i Przychodni Rejonowej w Węgrowie
</v>
      </c>
      <c r="F100" s="227" t="str">
        <f>'Merytoryczna-TU WPIS DANE'!F92</f>
        <v>76</v>
      </c>
      <c r="G100" s="239">
        <f>'Merytoryczna-TU WPIS DANE'!G92</f>
        <v>982940</v>
      </c>
      <c r="H100" s="239">
        <f>'Merytoryczna-TU WPIS DANE'!I92</f>
        <v>835499</v>
      </c>
      <c r="I100" s="353">
        <v>60</v>
      </c>
      <c r="J100" s="354">
        <f>IF('Merytoryczna-TU WPIS DANE'!Q92="tak",'Merytoryczna-TU WPIS DANE'!AJ92,'Merytoryczna-TU WPIS DANE'!R92)</f>
        <v>42</v>
      </c>
      <c r="K100" s="228">
        <v>35</v>
      </c>
      <c r="L100" s="229">
        <f>IF(Strategiczna!L91="tak",Strategiczna!W91,Strategiczna!M91)</f>
        <v>26</v>
      </c>
      <c r="M100" s="245">
        <f>'Merytoryczna-TU WPIS DANE'!O92+Strategiczna!J91</f>
        <v>95</v>
      </c>
      <c r="N100" s="245">
        <f t="shared" si="4"/>
        <v>68</v>
      </c>
      <c r="O100" s="231">
        <f t="shared" si="5"/>
        <v>0.71578947368421053</v>
      </c>
    </row>
    <row r="101" spans="1:15" ht="45" customHeight="1">
      <c r="A101" s="334">
        <v>97</v>
      </c>
      <c r="B101" s="333" t="str">
        <f>'Merytoryczna-TU WPIS DANE'!B43</f>
        <v xml:space="preserve">RPO/01197/08/7.1 </v>
      </c>
      <c r="C101" s="333" t="str">
        <f>'Merytoryczna-TU WPIS DANE'!C43</f>
        <v>1487/08</v>
      </c>
      <c r="D101" s="333" t="str">
        <f>'Merytoryczna-TU WPIS DANE'!D43</f>
        <v>Gmina w Siennicy</v>
      </c>
      <c r="E101" s="333" t="str">
        <f>'Merytoryczna-TU WPIS DANE'!E43</f>
        <v xml:space="preserve">Modernizacja Samodzielnego Publicznego Zakładu Opieki Zdrowotnej w Siennicy. </v>
      </c>
      <c r="F101" s="227" t="str">
        <f>'Merytoryczna-TU WPIS DANE'!F43</f>
        <v>76</v>
      </c>
      <c r="G101" s="239">
        <f>'Merytoryczna-TU WPIS DANE'!G43</f>
        <v>655693.72</v>
      </c>
      <c r="H101" s="239">
        <f>'Merytoryczna-TU WPIS DANE'!I43</f>
        <v>544887.66</v>
      </c>
      <c r="I101" s="353">
        <v>60</v>
      </c>
      <c r="J101" s="354">
        <f>IF('Merytoryczna-TU WPIS DANE'!Q43="tak",'Merytoryczna-TU WPIS DANE'!AJ43,'Merytoryczna-TU WPIS DANE'!R43)</f>
        <v>52</v>
      </c>
      <c r="K101" s="228">
        <v>35</v>
      </c>
      <c r="L101" s="229">
        <f>IF(Strategiczna!L42="tak",Strategiczna!W42,Strategiczna!M42)</f>
        <v>15.5</v>
      </c>
      <c r="M101" s="245">
        <f>'Merytoryczna-TU WPIS DANE'!O43+Strategiczna!J42</f>
        <v>95</v>
      </c>
      <c r="N101" s="245">
        <f t="shared" ref="N101:N132" si="6">SUM(J101+L101)</f>
        <v>67.5</v>
      </c>
      <c r="O101" s="231">
        <f t="shared" ref="O101:O132" si="7">N101/M101</f>
        <v>0.71052631578947367</v>
      </c>
    </row>
    <row r="102" spans="1:15" ht="50.25" customHeight="1">
      <c r="A102" s="334">
        <v>98</v>
      </c>
      <c r="B102" s="333" t="str">
        <f>'Merytoryczna-TU WPIS DANE'!B97</f>
        <v>RPO/00594/08/7.1</v>
      </c>
      <c r="C102" s="333" t="str">
        <f>'Merytoryczna-TU WPIS DANE'!C97</f>
        <v>931/08</v>
      </c>
      <c r="D102" s="333" t="str">
        <f>'Merytoryczna-TU WPIS DANE'!D97</f>
        <v>Samodzielny Publiczny Zespół Opieki Zdrowotnej w Mińsku Mazowieckim</v>
      </c>
      <c r="E102" s="333" t="str">
        <f>'Merytoryczna-TU WPIS DANE'!E97</f>
        <v>Zakup sprzętu medycznego dla SPZOZ Mińsk Mazowiecki</v>
      </c>
      <c r="F102" s="227" t="str">
        <f>'Merytoryczna-TU WPIS DANE'!F97</f>
        <v>76</v>
      </c>
      <c r="G102" s="239">
        <f>'Merytoryczna-TU WPIS DANE'!G97</f>
        <v>4389670</v>
      </c>
      <c r="H102" s="239">
        <f>'Merytoryczna-TU WPIS DANE'!I97</f>
        <v>3731219.5</v>
      </c>
      <c r="I102" s="353">
        <v>60</v>
      </c>
      <c r="J102" s="354">
        <f>IF('Merytoryczna-TU WPIS DANE'!Q97="tak",'Merytoryczna-TU WPIS DANE'!AJ97,'Merytoryczna-TU WPIS DANE'!R97)</f>
        <v>42</v>
      </c>
      <c r="K102" s="228">
        <v>35</v>
      </c>
      <c r="L102" s="229">
        <f>IF(Strategiczna!L96="tak",Strategiczna!W96,Strategiczna!M96)</f>
        <v>25.5</v>
      </c>
      <c r="M102" s="245">
        <f>'Merytoryczna-TU WPIS DANE'!O97+Strategiczna!J96</f>
        <v>95</v>
      </c>
      <c r="N102" s="245">
        <f t="shared" si="6"/>
        <v>67.5</v>
      </c>
      <c r="O102" s="231">
        <f t="shared" si="7"/>
        <v>0.71052631578947367</v>
      </c>
    </row>
    <row r="103" spans="1:15" ht="48.75" customHeight="1">
      <c r="A103" s="334">
        <v>99</v>
      </c>
      <c r="B103" s="333" t="str">
        <f>'Merytoryczna-TU WPIS DANE'!B26</f>
        <v>RPO/00644/08/7.1</v>
      </c>
      <c r="C103" s="333" t="str">
        <f>'Merytoryczna-TU WPIS DANE'!C26</f>
        <v>1149/08</v>
      </c>
      <c r="D103" s="333" t="str">
        <f>'Merytoryczna-TU WPIS DANE'!D26</f>
        <v>Gmina Mszczonów</v>
      </c>
      <c r="E103" s="333" t="str">
        <f>'Merytoryczna-TU WPIS DANE'!E26</f>
        <v>Modernizacja budynku ośrodka zdrowia w Osuchowie w gminie Mszczonów</v>
      </c>
      <c r="F103" s="227" t="str">
        <f>'Merytoryczna-TU WPIS DANE'!F26</f>
        <v>76</v>
      </c>
      <c r="G103" s="239">
        <f>'Merytoryczna-TU WPIS DANE'!G26</f>
        <v>833709.13</v>
      </c>
      <c r="H103" s="239">
        <f>'Merytoryczna-TU WPIS DANE'!I26</f>
        <v>590615.04000000004</v>
      </c>
      <c r="I103" s="353">
        <v>60</v>
      </c>
      <c r="J103" s="354">
        <f>IF('Merytoryczna-TU WPIS DANE'!Q26="tak",'Merytoryczna-TU WPIS DANE'!AJ26,'Merytoryczna-TU WPIS DANE'!R26)</f>
        <v>41.5</v>
      </c>
      <c r="K103" s="228">
        <v>35</v>
      </c>
      <c r="L103" s="229">
        <f>IF(Strategiczna!L25="tak",Strategiczna!W25,Strategiczna!M25)</f>
        <v>25.5</v>
      </c>
      <c r="M103" s="245">
        <f>'Merytoryczna-TU WPIS DANE'!O26+Strategiczna!J25</f>
        <v>95</v>
      </c>
      <c r="N103" s="245">
        <f t="shared" si="6"/>
        <v>67</v>
      </c>
      <c r="O103" s="231">
        <f t="shared" si="7"/>
        <v>0.70526315789473681</v>
      </c>
    </row>
    <row r="104" spans="1:15" ht="72" customHeight="1">
      <c r="A104" s="334">
        <v>100</v>
      </c>
      <c r="B104" s="333" t="str">
        <f>'Merytoryczna-TU WPIS DANE'!B63</f>
        <v>RPO/00528/08/7.1</v>
      </c>
      <c r="C104" s="333" t="str">
        <f>'Merytoryczna-TU WPIS DANE'!C63</f>
        <v>912/08</v>
      </c>
      <c r="D104" s="333" t="str">
        <f>'Merytoryczna-TU WPIS DANE'!D63</f>
        <v>Niepubliczny Zakład Opieki Zdrowotnej Poradnia Stomatologiczna ,,DENTOS"</v>
      </c>
      <c r="E104" s="333" t="str">
        <f>'Merytoryczna-TU WPIS DANE'!E63</f>
        <v>Poprawa dostępności i jakości usług stomatologicznych poprzez doposażenie gabinetu NZOZ Poradnia Stomatologiczna ,,Dentos" w Przesmykach</v>
      </c>
      <c r="F104" s="227" t="str">
        <f>'Merytoryczna-TU WPIS DANE'!F63</f>
        <v>76</v>
      </c>
      <c r="G104" s="239">
        <f>'Merytoryczna-TU WPIS DANE'!G63</f>
        <v>110500</v>
      </c>
      <c r="H104" s="239">
        <f>'Merytoryczna-TU WPIS DANE'!I63</f>
        <v>55335</v>
      </c>
      <c r="I104" s="353">
        <v>60</v>
      </c>
      <c r="J104" s="354">
        <f>IF('Merytoryczna-TU WPIS DANE'!Q63="tak",'Merytoryczna-TU WPIS DANE'!AJ63,'Merytoryczna-TU WPIS DANE'!R63)</f>
        <v>47</v>
      </c>
      <c r="K104" s="228">
        <v>35</v>
      </c>
      <c r="L104" s="229">
        <f>IF(Strategiczna!L62="tak",Strategiczna!W62,Strategiczna!M62)</f>
        <v>20</v>
      </c>
      <c r="M104" s="245">
        <f>'Merytoryczna-TU WPIS DANE'!O63+Strategiczna!J62</f>
        <v>95</v>
      </c>
      <c r="N104" s="245">
        <f t="shared" si="6"/>
        <v>67</v>
      </c>
      <c r="O104" s="231">
        <f t="shared" si="7"/>
        <v>0.70526315789473681</v>
      </c>
    </row>
    <row r="105" spans="1:15" ht="93.75" customHeight="1">
      <c r="A105" s="334">
        <v>101</v>
      </c>
      <c r="B105" s="333" t="str">
        <f>'Merytoryczna-TU WPIS DANE'!B66</f>
        <v>RPO/00753/08/7.1</v>
      </c>
      <c r="C105" s="333" t="str">
        <f>'Merytoryczna-TU WPIS DANE'!C66</f>
        <v>1158/08</v>
      </c>
      <c r="D105" s="333" t="str">
        <f>'Merytoryczna-TU WPIS DANE'!D66</f>
        <v xml:space="preserve">Niepublicznyu Zakład Opieki Zdrowotnej Przychodnia Medycyny Rodzinnej „Centrum”    </v>
      </c>
      <c r="E105" s="333" t="str">
        <f>'Merytoryczna-TU WPIS DANE'!E66</f>
        <v>Poprawa jakości usług medycznych świadczonych przez NZOZ Przychodnia Medycyny Rodzinnej „Centrum” poprzez zakup specjalistycznego ultrasonografu oraz przeprowadzenie prac modernizacyjnych dostosowujących przychodnie do obowiązujących wymogów.</v>
      </c>
      <c r="F105" s="227" t="str">
        <f>'Merytoryczna-TU WPIS DANE'!F66</f>
        <v>76</v>
      </c>
      <c r="G105" s="239">
        <f>'Merytoryczna-TU WPIS DANE'!G66</f>
        <v>462200</v>
      </c>
      <c r="H105" s="239">
        <f>'Merytoryczna-TU WPIS DANE'!I66</f>
        <v>270000</v>
      </c>
      <c r="I105" s="353">
        <v>60</v>
      </c>
      <c r="J105" s="354">
        <f>IF('Merytoryczna-TU WPIS DANE'!Q66="tak",'Merytoryczna-TU WPIS DANE'!AJ66,'Merytoryczna-TU WPIS DANE'!R66)</f>
        <v>50</v>
      </c>
      <c r="K105" s="228">
        <v>35</v>
      </c>
      <c r="L105" s="229">
        <f>IF(Strategiczna!L65="tak",Strategiczna!W65,Strategiczna!M65)</f>
        <v>17</v>
      </c>
      <c r="M105" s="245">
        <f>'Merytoryczna-TU WPIS DANE'!O66+Strategiczna!J65</f>
        <v>95</v>
      </c>
      <c r="N105" s="245">
        <f t="shared" si="6"/>
        <v>67</v>
      </c>
      <c r="O105" s="231">
        <f t="shared" si="7"/>
        <v>0.70526315789473681</v>
      </c>
    </row>
    <row r="106" spans="1:15" ht="54.75" customHeight="1">
      <c r="A106" s="334">
        <v>102</v>
      </c>
      <c r="B106" s="333" t="str">
        <f>'Merytoryczna-TU WPIS DANE'!B154</f>
        <v>RPO/01001/08/7.1</v>
      </c>
      <c r="C106" s="333" t="str">
        <f>'Merytoryczna-TU WPIS DANE'!C154</f>
        <v>1840/08</v>
      </c>
      <c r="D106" s="333" t="str">
        <f>'Merytoryczna-TU WPIS DANE'!D154</f>
        <v>Szpital Powiatowy im. Marii Skłodowskiej  - Curie w Ostrowi Mazowieckiej Samodzielny Publiczny Zespół Zakładów Opieki Zdrowotnej</v>
      </c>
      <c r="E106" s="333" t="str">
        <f>'Merytoryczna-TU WPIS DANE'!E154</f>
        <v xml:space="preserve"> Komplesowe ucyfrowienie Pracowni Obrazowania w Szpitalu Powiatowym im. Marii Skłodowskiej – Curie Samodzielnego Publicznego Zespołu Zakładów Opieki Zdrowotnej w Ostrowi Mazowieckiej </v>
      </c>
      <c r="F106" s="227" t="str">
        <f>'Merytoryczna-TU WPIS DANE'!F154</f>
        <v>76</v>
      </c>
      <c r="G106" s="239">
        <f>'Merytoryczna-TU WPIS DANE'!G154</f>
        <v>8199140.4699999997</v>
      </c>
      <c r="H106" s="239">
        <f>'Merytoryczna-TU WPIS DANE'!I154</f>
        <v>6969269.3899999997</v>
      </c>
      <c r="I106" s="353">
        <v>60</v>
      </c>
      <c r="J106" s="354">
        <f>IF('Merytoryczna-TU WPIS DANE'!Q154="tak",'Merytoryczna-TU WPIS DANE'!AJ154,'Merytoryczna-TU WPIS DANE'!R154)</f>
        <v>41.5</v>
      </c>
      <c r="K106" s="228">
        <v>35</v>
      </c>
      <c r="L106" s="229">
        <f>IF(Strategiczna!L153="tak",Strategiczna!W153,Strategiczna!M153)</f>
        <v>25</v>
      </c>
      <c r="M106" s="245">
        <f>'Merytoryczna-TU WPIS DANE'!O154+Strategiczna!J153</f>
        <v>95</v>
      </c>
      <c r="N106" s="245">
        <f t="shared" si="6"/>
        <v>66.5</v>
      </c>
      <c r="O106" s="231">
        <f t="shared" si="7"/>
        <v>0.7</v>
      </c>
    </row>
    <row r="107" spans="1:15" ht="67.5" customHeight="1">
      <c r="A107" s="334">
        <v>103</v>
      </c>
      <c r="B107" s="333" t="str">
        <f>'Merytoryczna-TU WPIS DANE'!B38</f>
        <v>RPO/00780/08/7.1</v>
      </c>
      <c r="C107" s="333" t="str">
        <f>'Merytoryczna-TU WPIS DANE'!C38</f>
        <v>1366/08</v>
      </c>
      <c r="D107" s="333" t="str">
        <f>'Merytoryczna-TU WPIS DANE'!D38</f>
        <v>Gmina Stare Babice</v>
      </c>
      <c r="E107" s="333" t="str">
        <f>'Merytoryczna-TU WPIS DANE'!E38</f>
        <v xml:space="preserve">Wzmocnienie dostępności i jakości systemu opieki zdrowotnej
Gminy Stare Babice poprzez poprawę bazy lokalowej dla ośrodka zdrowia
</v>
      </c>
      <c r="F107" s="227" t="str">
        <f>'Merytoryczna-TU WPIS DANE'!F38</f>
        <v>76</v>
      </c>
      <c r="G107" s="239">
        <f>'Merytoryczna-TU WPIS DANE'!G38</f>
        <v>7735120</v>
      </c>
      <c r="H107" s="239">
        <f>'Merytoryczna-TU WPIS DANE'!I38</f>
        <v>3010727.32</v>
      </c>
      <c r="I107" s="353">
        <v>60</v>
      </c>
      <c r="J107" s="354">
        <f>IF('Merytoryczna-TU WPIS DANE'!Q38="tak",'Merytoryczna-TU WPIS DANE'!AJ38,'Merytoryczna-TU WPIS DANE'!R38)</f>
        <v>44</v>
      </c>
      <c r="K107" s="228">
        <v>35</v>
      </c>
      <c r="L107" s="229">
        <f>IF(Strategiczna!L37="tak",Strategiczna!W37,Strategiczna!M37)</f>
        <v>22</v>
      </c>
      <c r="M107" s="245">
        <f>'Merytoryczna-TU WPIS DANE'!O38+Strategiczna!J37</f>
        <v>95</v>
      </c>
      <c r="N107" s="245">
        <f t="shared" si="6"/>
        <v>66</v>
      </c>
      <c r="O107" s="231">
        <f t="shared" si="7"/>
        <v>0.69473684210526321</v>
      </c>
    </row>
    <row r="108" spans="1:15" ht="60.75" customHeight="1">
      <c r="A108" s="334">
        <v>104</v>
      </c>
      <c r="B108" s="333" t="str">
        <f>'Merytoryczna-TU WPIS DANE'!B60</f>
        <v>RPO/00611/08/7.1</v>
      </c>
      <c r="C108" s="333" t="str">
        <f>'Merytoryczna-TU WPIS DANE'!C60</f>
        <v>1106/08</v>
      </c>
      <c r="D108" s="333" t="str">
        <f>'Merytoryczna-TU WPIS DANE'!D60</f>
        <v>Niepubliczny Zakład Opieki Zdrowotnej ,,Mariańska"</v>
      </c>
      <c r="E108" s="333" t="str">
        <f>'Merytoryczna-TU WPIS DANE'!E60</f>
        <v>Poprawa jakości opieki zdrowotnej poprzez modernizację oraz doposażenie NZOZ ,,Mariańska" w Warszawie</v>
      </c>
      <c r="F108" s="227" t="str">
        <f>'Merytoryczna-TU WPIS DANE'!F60</f>
        <v>76</v>
      </c>
      <c r="G108" s="239">
        <f>'Merytoryczna-TU WPIS DANE'!G60</f>
        <v>533953.78</v>
      </c>
      <c r="H108" s="239">
        <f>'Merytoryczna-TU WPIS DANE'!I60</f>
        <v>453860.7</v>
      </c>
      <c r="I108" s="353">
        <v>60</v>
      </c>
      <c r="J108" s="354">
        <f>IF('Merytoryczna-TU WPIS DANE'!Q60="tak",'Merytoryczna-TU WPIS DANE'!AJ60,'Merytoryczna-TU WPIS DANE'!R60)</f>
        <v>42</v>
      </c>
      <c r="K108" s="228">
        <v>35</v>
      </c>
      <c r="L108" s="229">
        <f>IF(Strategiczna!L59="tak",Strategiczna!W59,Strategiczna!M59)</f>
        <v>24</v>
      </c>
      <c r="M108" s="245">
        <f>'Merytoryczna-TU WPIS DANE'!O60+Strategiczna!J59</f>
        <v>95</v>
      </c>
      <c r="N108" s="245">
        <f t="shared" si="6"/>
        <v>66</v>
      </c>
      <c r="O108" s="231">
        <f t="shared" si="7"/>
        <v>0.69473684210526321</v>
      </c>
    </row>
    <row r="109" spans="1:15" ht="69.75" customHeight="1">
      <c r="A109" s="334">
        <v>105</v>
      </c>
      <c r="B109" s="333" t="str">
        <f>'Merytoryczna-TU WPIS DANE'!B98</f>
        <v>RPO/00595/08/7.1</v>
      </c>
      <c r="C109" s="333" t="str">
        <f>'Merytoryczna-TU WPIS DANE'!C98</f>
        <v>760/08</v>
      </c>
      <c r="D109" s="333" t="str">
        <f>'Merytoryczna-TU WPIS DANE'!D98</f>
        <v xml:space="preserve">Samodzielny Publiczny Zespół Opieki Zdrowotnej </v>
      </c>
      <c r="E109" s="333" t="str">
        <f>'Merytoryczna-TU WPIS DANE'!E98</f>
        <v>Dostosowanie SP ZOZ w Mińsku Mazowieckim do wymogów określonych w obowiązujących przepisach prawa – remonty Oddziałów: Dziecięcego, część B Oddziału Chirurgicznego, Ginekologiczno – Położniczego z salą porodową i salą do cięć cesarskich.</v>
      </c>
      <c r="F109" s="227" t="str">
        <f>'Merytoryczna-TU WPIS DANE'!F98</f>
        <v>76</v>
      </c>
      <c r="G109" s="239">
        <f>'Merytoryczna-TU WPIS DANE'!G98</f>
        <v>2577370.0099999998</v>
      </c>
      <c r="H109" s="239">
        <f>'Merytoryczna-TU WPIS DANE'!I98</f>
        <v>2190764.5</v>
      </c>
      <c r="I109" s="353">
        <v>60</v>
      </c>
      <c r="J109" s="354">
        <f>IF('Merytoryczna-TU WPIS DANE'!Q98="tak",'Merytoryczna-TU WPIS DANE'!AJ98,'Merytoryczna-TU WPIS DANE'!R98)</f>
        <v>45</v>
      </c>
      <c r="K109" s="228">
        <v>35</v>
      </c>
      <c r="L109" s="229">
        <f>IF(Strategiczna!L97="tak",Strategiczna!W97,Strategiczna!M97)</f>
        <v>21</v>
      </c>
      <c r="M109" s="245">
        <f>'Merytoryczna-TU WPIS DANE'!O98+Strategiczna!J97</f>
        <v>95</v>
      </c>
      <c r="N109" s="245">
        <f t="shared" si="6"/>
        <v>66</v>
      </c>
      <c r="O109" s="231">
        <f t="shared" si="7"/>
        <v>0.69473684210526321</v>
      </c>
    </row>
    <row r="110" spans="1:15" ht="93.75" customHeight="1">
      <c r="A110" s="334">
        <v>106</v>
      </c>
      <c r="B110" s="333" t="str">
        <f>'Merytoryczna-TU WPIS DANE'!B112</f>
        <v>RPO/00529/08/7.1</v>
      </c>
      <c r="C110" s="333" t="str">
        <f>'Merytoryczna-TU WPIS DANE'!C112</f>
        <v>662/08</v>
      </c>
      <c r="D110" s="333" t="str">
        <f>'Merytoryczna-TU WPIS DANE'!D112</f>
        <v xml:space="preserve">Samodzielny Publiczny  Zakład Opieki Zdrowotnej w Sokołowie Podlaskim </v>
      </c>
      <c r="E110" s="333" t="str">
        <f>'Merytoryczna-TU WPIS DANE'!E112</f>
        <v>Modernizacja centralnej sterylizatorni i  kuchni w ramach programu dostosowawczego dla SP ZOZ  w Sokołowie Podlaskim w celu podniesienia jakości świadczonych usług medycznych.</v>
      </c>
      <c r="F110" s="227" t="str">
        <f>'Merytoryczna-TU WPIS DANE'!F112</f>
        <v>76</v>
      </c>
      <c r="G110" s="239">
        <f>'Merytoryczna-TU WPIS DANE'!G112</f>
        <v>4680663.42</v>
      </c>
      <c r="H110" s="239">
        <f>'Merytoryczna-TU WPIS DANE'!I112</f>
        <v>3978563.91</v>
      </c>
      <c r="I110" s="353">
        <v>60</v>
      </c>
      <c r="J110" s="354">
        <f>IF('Merytoryczna-TU WPIS DANE'!Q112="tak",'Merytoryczna-TU WPIS DANE'!AJ112,'Merytoryczna-TU WPIS DANE'!R112)</f>
        <v>42</v>
      </c>
      <c r="K110" s="228">
        <v>35</v>
      </c>
      <c r="L110" s="229">
        <f>IF(Strategiczna!L111="tak",Strategiczna!W111,Strategiczna!M111)</f>
        <v>24</v>
      </c>
      <c r="M110" s="245">
        <f>'Merytoryczna-TU WPIS DANE'!O112+Strategiczna!J111</f>
        <v>95</v>
      </c>
      <c r="N110" s="245">
        <f t="shared" si="6"/>
        <v>66</v>
      </c>
      <c r="O110" s="231">
        <f t="shared" si="7"/>
        <v>0.69473684210526321</v>
      </c>
    </row>
    <row r="111" spans="1:15" ht="78.75" customHeight="1">
      <c r="A111" s="334">
        <v>107</v>
      </c>
      <c r="B111" s="333" t="str">
        <f>'Merytoryczna-TU WPIS DANE'!B21</f>
        <v>RPO/01070/08/7.1</v>
      </c>
      <c r="C111" s="333" t="str">
        <f>'Merytoryczna-TU WPIS DANE'!C21</f>
        <v>1504/08</v>
      </c>
      <c r="D111" s="333" t="str">
        <f>'Merytoryczna-TU WPIS DANE'!D21</f>
        <v>Gmina Lipowiec Kościelny</v>
      </c>
      <c r="E111" s="333" t="str">
        <f>'Merytoryczna-TU WPIS DANE'!E21</f>
        <v xml:space="preserve">Rozbudowa budynku Ośrodka Zdrowia w Lipowcu Kościelnym o gabinet stomatologiczny </v>
      </c>
      <c r="F111" s="227" t="str">
        <f>'Merytoryczna-TU WPIS DANE'!F21</f>
        <v>76</v>
      </c>
      <c r="G111" s="239">
        <f>'Merytoryczna-TU WPIS DANE'!G21</f>
        <v>313956.90000000002</v>
      </c>
      <c r="H111" s="239">
        <f>'Merytoryczna-TU WPIS DANE'!I21</f>
        <v>186427.61</v>
      </c>
      <c r="I111" s="353">
        <v>60</v>
      </c>
      <c r="J111" s="354">
        <f>IF('Merytoryczna-TU WPIS DANE'!Q21="tak",'Merytoryczna-TU WPIS DANE'!AJ21,'Merytoryczna-TU WPIS DANE'!R21)</f>
        <v>53</v>
      </c>
      <c r="K111" s="228">
        <v>35</v>
      </c>
      <c r="L111" s="229">
        <f>IF(Strategiczna!L20="tak",Strategiczna!W20,Strategiczna!M20)</f>
        <v>12.5</v>
      </c>
      <c r="M111" s="245">
        <f>'Merytoryczna-TU WPIS DANE'!O21+Strategiczna!J20</f>
        <v>95</v>
      </c>
      <c r="N111" s="245">
        <f t="shared" si="6"/>
        <v>65.5</v>
      </c>
      <c r="O111" s="231">
        <f t="shared" si="7"/>
        <v>0.68947368421052635</v>
      </c>
    </row>
    <row r="112" spans="1:15" ht="54.75" customHeight="1">
      <c r="A112" s="334">
        <v>108</v>
      </c>
      <c r="B112" s="333" t="str">
        <f>'Merytoryczna-TU WPIS DANE'!B155</f>
        <v>RPO/01003/08/7.1</v>
      </c>
      <c r="C112" s="333" t="str">
        <f>'Merytoryczna-TU WPIS DANE'!C155</f>
        <v>1821/08</v>
      </c>
      <c r="D112" s="333" t="str">
        <f>'Merytoryczna-TU WPIS DANE'!D155</f>
        <v>Szpital Powiatowy im. Marii Skłodowskiej  - Curie w Ostrowi Mazowieckiej Samodzielny Publiczny Zespół Zakładów Opieki Zdrowotnej</v>
      </c>
      <c r="E112" s="333" t="str">
        <f>'Merytoryczna-TU WPIS DANE'!E155</f>
        <v>Zakup sprzętu i aparatury medycznej dla Szpitala Powiatowego im. Marii Skłodowskiej – Curie w Ostrowi Mazowieckiej SPZZOZ</v>
      </c>
      <c r="F112" s="227" t="str">
        <f>'Merytoryczna-TU WPIS DANE'!F155</f>
        <v>76</v>
      </c>
      <c r="G112" s="239">
        <f>'Merytoryczna-TU WPIS DANE'!G155</f>
        <v>3502580</v>
      </c>
      <c r="H112" s="239">
        <f>'Merytoryczna-TU WPIS DANE'!I155</f>
        <v>2977193</v>
      </c>
      <c r="I112" s="353">
        <v>60</v>
      </c>
      <c r="J112" s="354">
        <f>IF('Merytoryczna-TU WPIS DANE'!Q155="tak",'Merytoryczna-TU WPIS DANE'!AJ155,'Merytoryczna-TU WPIS DANE'!R155)</f>
        <v>44.5</v>
      </c>
      <c r="K112" s="228">
        <v>35</v>
      </c>
      <c r="L112" s="229">
        <f>IF(Strategiczna!L154="tak",Strategiczna!W154,Strategiczna!M154)</f>
        <v>21</v>
      </c>
      <c r="M112" s="245">
        <f>'Merytoryczna-TU WPIS DANE'!O155+Strategiczna!J154</f>
        <v>95</v>
      </c>
      <c r="N112" s="245">
        <f t="shared" si="6"/>
        <v>65.5</v>
      </c>
      <c r="O112" s="231">
        <f t="shared" si="7"/>
        <v>0.68947368421052635</v>
      </c>
    </row>
    <row r="113" spans="1:15" ht="83.25" customHeight="1">
      <c r="A113" s="334">
        <v>109</v>
      </c>
      <c r="B113" s="333" t="str">
        <f>'Merytoryczna-TU WPIS DANE'!B88</f>
        <v xml:space="preserve">RPO/00708/08/7.1 </v>
      </c>
      <c r="C113" s="333" t="str">
        <f>'Merytoryczna-TU WPIS DANE'!C88</f>
        <v>1276/08</v>
      </c>
      <c r="D113" s="333" t="str">
        <f>'Merytoryczna-TU WPIS DANE'!D88</f>
        <v>Samodzielny Publiczny Zakład Opieki Zdrowotnej – Miejska Przychodnia Zdrowia w Ząbkach</v>
      </c>
      <c r="E113" s="333" t="str">
        <f>'Merytoryczna-TU WPIS DANE'!E88</f>
        <v>Zakup ultrasonografu dla Samodzielnego Publicznego Zakładu Opieki Zdrowotnej – Miejska Przychodnia Zdrowia w Ząbkach</v>
      </c>
      <c r="F113" s="227" t="str">
        <f>'Merytoryczna-TU WPIS DANE'!F88</f>
        <v>76</v>
      </c>
      <c r="G113" s="239">
        <f>'Merytoryczna-TU WPIS DANE'!G88</f>
        <v>312000</v>
      </c>
      <c r="H113" s="239">
        <f>'Merytoryczna-TU WPIS DANE'!I88</f>
        <v>265200</v>
      </c>
      <c r="I113" s="353">
        <v>60</v>
      </c>
      <c r="J113" s="354">
        <f>IF('Merytoryczna-TU WPIS DANE'!Q88="tak",'Merytoryczna-TU WPIS DANE'!AJ88,'Merytoryczna-TU WPIS DANE'!R88)</f>
        <v>43.5</v>
      </c>
      <c r="K113" s="228">
        <v>35</v>
      </c>
      <c r="L113" s="229">
        <f>IF(Strategiczna!L87="tak",Strategiczna!W87,Strategiczna!M87)</f>
        <v>21</v>
      </c>
      <c r="M113" s="245">
        <f>'Merytoryczna-TU WPIS DANE'!O88+Strategiczna!J87</f>
        <v>95</v>
      </c>
      <c r="N113" s="245">
        <f t="shared" si="6"/>
        <v>64.5</v>
      </c>
      <c r="O113" s="231">
        <f t="shared" si="7"/>
        <v>0.67894736842105263</v>
      </c>
    </row>
    <row r="114" spans="1:15" ht="81.75" customHeight="1">
      <c r="A114" s="334">
        <v>110</v>
      </c>
      <c r="B114" s="333" t="str">
        <f>'Merytoryczna-TU WPIS DANE'!B141</f>
        <v>RPO/00676/08/7.1</v>
      </c>
      <c r="C114" s="333" t="str">
        <f>'Merytoryczna-TU WPIS DANE'!C141</f>
        <v>1183/08</v>
      </c>
      <c r="D114" s="333" t="str">
        <f>'Merytoryczna-TU WPIS DANE'!D141</f>
        <v>Wojewódzki Szpital Zespolony w Płocku</v>
      </c>
      <c r="E114" s="333" t="str">
        <f>'Merytoryczna-TU WPIS DANE'!E141</f>
        <v>Poprawa warunków hospitalizacji pacjenta w Wojewódzkim Szpitalu Zespolonym w Płocku</v>
      </c>
      <c r="F114" s="227" t="str">
        <f>'Merytoryczna-TU WPIS DANE'!F141</f>
        <v>76</v>
      </c>
      <c r="G114" s="239">
        <f>'Merytoryczna-TU WPIS DANE'!G141</f>
        <v>6617466</v>
      </c>
      <c r="H114" s="239">
        <f>'Merytoryczna-TU WPIS DANE'!I141</f>
        <v>5624846</v>
      </c>
      <c r="I114" s="353">
        <v>60</v>
      </c>
      <c r="J114" s="354">
        <f>IF('Merytoryczna-TU WPIS DANE'!Q141="tak",'Merytoryczna-TU WPIS DANE'!AJ141,'Merytoryczna-TU WPIS DANE'!R141)</f>
        <v>34</v>
      </c>
      <c r="K114" s="228">
        <v>35</v>
      </c>
      <c r="L114" s="229">
        <f>IF(Strategiczna!L140="tak",Strategiczna!W140,Strategiczna!M140)</f>
        <v>30.5</v>
      </c>
      <c r="M114" s="245">
        <f>'Merytoryczna-TU WPIS DANE'!O141+Strategiczna!J140</f>
        <v>95</v>
      </c>
      <c r="N114" s="245">
        <f t="shared" si="6"/>
        <v>64.5</v>
      </c>
      <c r="O114" s="231">
        <f t="shared" si="7"/>
        <v>0.67894736842105263</v>
      </c>
    </row>
    <row r="115" spans="1:15" ht="72.75" customHeight="1">
      <c r="A115" s="334">
        <v>111</v>
      </c>
      <c r="B115" s="333" t="str">
        <f>'Merytoryczna-TU WPIS DANE'!B153</f>
        <v>RPO/01004/08/7.1</v>
      </c>
      <c r="C115" s="333" t="str">
        <f>'Merytoryczna-TU WPIS DANE'!C153</f>
        <v>1826/08</v>
      </c>
      <c r="D115" s="333" t="str">
        <f>'Merytoryczna-TU WPIS DANE'!D153</f>
        <v>Szpital Powiatowy im. Marii Skłodowskiej - Curie w Ostrowi Mazowieckiej Samodzielny Publiczny Zespól Zakładów Opieki Zdrowotnej</v>
      </c>
      <c r="E115" s="333" t="str">
        <f>'Merytoryczna-TU WPIS DANE'!E153</f>
        <v>Adaptacja budynku hotelowego dla potrzeb Przychodni w Ostrowi Mazowieckiej</v>
      </c>
      <c r="F115" s="227" t="str">
        <f>'Merytoryczna-TU WPIS DANE'!F153</f>
        <v>76</v>
      </c>
      <c r="G115" s="239">
        <f>'Merytoryczna-TU WPIS DANE'!G153</f>
        <v>3000000</v>
      </c>
      <c r="H115" s="239">
        <f>'Merytoryczna-TU WPIS DANE'!I153</f>
        <v>2550000</v>
      </c>
      <c r="I115" s="353">
        <v>60</v>
      </c>
      <c r="J115" s="354">
        <f>IF('Merytoryczna-TU WPIS DANE'!Q153="tak",'Merytoryczna-TU WPIS DANE'!AJ153,'Merytoryczna-TU WPIS DANE'!R153)</f>
        <v>41</v>
      </c>
      <c r="K115" s="228">
        <v>35</v>
      </c>
      <c r="L115" s="229">
        <f>IF(Strategiczna!L152="tak",Strategiczna!W152,Strategiczna!M152)</f>
        <v>23.5</v>
      </c>
      <c r="M115" s="245">
        <f>'Merytoryczna-TU WPIS DANE'!O153+Strategiczna!J152</f>
        <v>95</v>
      </c>
      <c r="N115" s="245">
        <f t="shared" si="6"/>
        <v>64.5</v>
      </c>
      <c r="O115" s="231">
        <f t="shared" si="7"/>
        <v>0.67894736842105263</v>
      </c>
    </row>
    <row r="116" spans="1:15" ht="55.5" customHeight="1">
      <c r="A116" s="334">
        <v>112</v>
      </c>
      <c r="B116" s="333" t="str">
        <f>'Merytoryczna-TU WPIS DANE'!B15</f>
        <v>RPO/01307/08/7.1</v>
      </c>
      <c r="C116" s="333" t="str">
        <f>'Merytoryczna-TU WPIS DANE'!C15</f>
        <v>2073/08</v>
      </c>
      <c r="D116" s="333" t="str">
        <f>'Merytoryczna-TU WPIS DANE'!D15</f>
        <v>Gmina Górzno</v>
      </c>
      <c r="E116" s="333" t="str">
        <f>'Merytoryczna-TU WPIS DANE'!E15</f>
        <v>Rozbudowa budynku Samodzielnego Zakładu Opieki Zdrowotnej w Górznie.</v>
      </c>
      <c r="F116" s="227" t="str">
        <f>'Merytoryczna-TU WPIS DANE'!F15</f>
        <v>76</v>
      </c>
      <c r="G116" s="239">
        <f>'Merytoryczna-TU WPIS DANE'!G15</f>
        <v>550000.01</v>
      </c>
      <c r="H116" s="239">
        <f>'Merytoryczna-TU WPIS DANE'!I15</f>
        <v>437750.01</v>
      </c>
      <c r="I116" s="353">
        <v>60</v>
      </c>
      <c r="J116" s="354">
        <f>IF('Merytoryczna-TU WPIS DANE'!Q15="tak",'Merytoryczna-TU WPIS DANE'!AJ15,'Merytoryczna-TU WPIS DANE'!R15)</f>
        <v>51</v>
      </c>
      <c r="K116" s="228">
        <v>35</v>
      </c>
      <c r="L116" s="229">
        <f>IF(Strategiczna!L14="tak",Strategiczna!W14,Strategiczna!M14)</f>
        <v>12.5</v>
      </c>
      <c r="M116" s="245">
        <f>'Merytoryczna-TU WPIS DANE'!O15+Strategiczna!J14</f>
        <v>95</v>
      </c>
      <c r="N116" s="245">
        <f t="shared" si="6"/>
        <v>63.5</v>
      </c>
      <c r="O116" s="231">
        <f t="shared" si="7"/>
        <v>0.66842105263157892</v>
      </c>
    </row>
    <row r="117" spans="1:15" ht="57.75" customHeight="1">
      <c r="A117" s="334">
        <v>113</v>
      </c>
      <c r="B117" s="333" t="str">
        <f>'Merytoryczna-TU WPIS DANE'!B42</f>
        <v>RPO/00730/08/7.1</v>
      </c>
      <c r="C117" s="333" t="str">
        <f>'Merytoryczna-TU WPIS DANE'!C42</f>
        <v>1126/08</v>
      </c>
      <c r="D117" s="333" t="str">
        <f>'Merytoryczna-TU WPIS DANE'!D42</f>
        <v xml:space="preserve">Gmina Tarczyn    </v>
      </c>
      <c r="E117" s="333" t="str">
        <f>'Merytoryczna-TU WPIS DANE'!E42</f>
        <v>Modernizacja i rozbudowa budynku SP ZOZ Tarczyn – projekt i wykonanie</v>
      </c>
      <c r="F117" s="227" t="str">
        <f>'Merytoryczna-TU WPIS DANE'!F42</f>
        <v>76</v>
      </c>
      <c r="G117" s="239">
        <f>'Merytoryczna-TU WPIS DANE'!G42</f>
        <v>7759207.6500000004</v>
      </c>
      <c r="H117" s="239">
        <f>'Merytoryczna-TU WPIS DANE'!I42</f>
        <v>6595326.5</v>
      </c>
      <c r="I117" s="353">
        <v>60</v>
      </c>
      <c r="J117" s="354">
        <f>IF('Merytoryczna-TU WPIS DANE'!Q42="tak",'Merytoryczna-TU WPIS DANE'!AJ42,'Merytoryczna-TU WPIS DANE'!R42)</f>
        <v>41</v>
      </c>
      <c r="K117" s="228">
        <v>35</v>
      </c>
      <c r="L117" s="229">
        <f>IF(Strategiczna!L41="tak",Strategiczna!W41,Strategiczna!M41)</f>
        <v>22</v>
      </c>
      <c r="M117" s="245">
        <f>'Merytoryczna-TU WPIS DANE'!O42+Strategiczna!J41</f>
        <v>95</v>
      </c>
      <c r="N117" s="245">
        <f t="shared" si="6"/>
        <v>63</v>
      </c>
      <c r="O117" s="231">
        <f t="shared" si="7"/>
        <v>0.66315789473684206</v>
      </c>
    </row>
    <row r="118" spans="1:15" ht="57.75" customHeight="1">
      <c r="A118" s="334">
        <v>114</v>
      </c>
      <c r="B118" s="333" t="str">
        <f>'Merytoryczna-TU WPIS DANE'!B46</f>
        <v>RPO/01359/08/7.1</v>
      </c>
      <c r="C118" s="333" t="str">
        <f>'Merytoryczna-TU WPIS DANE'!C46</f>
        <v>1358/08</v>
      </c>
      <c r="D118" s="333" t="str">
        <f>'Merytoryczna-TU WPIS DANE'!D46</f>
        <v>Gmina Żabia Wola</v>
      </c>
      <c r="E118" s="333" t="str">
        <f>'Merytoryczna-TU WPIS DANE'!E46</f>
        <v>,,Zdrowa Gmina- Zdrowi Mieszkańcy"- adaptacja i remont Gminnego Ośrodka Zdrowia w Żabiej Woli</v>
      </c>
      <c r="F118" s="227" t="str">
        <f>'Merytoryczna-TU WPIS DANE'!F46</f>
        <v>76</v>
      </c>
      <c r="G118" s="239">
        <f>'Merytoryczna-TU WPIS DANE'!G46</f>
        <v>671224.3</v>
      </c>
      <c r="H118" s="239">
        <f>'Merytoryczna-TU WPIS DANE'!I46</f>
        <v>570540.65</v>
      </c>
      <c r="I118" s="353">
        <v>60</v>
      </c>
      <c r="J118" s="354">
        <f>IF('Merytoryczna-TU WPIS DANE'!Q46="tak",'Merytoryczna-TU WPIS DANE'!AJ46,'Merytoryczna-TU WPIS DANE'!R46)</f>
        <v>46</v>
      </c>
      <c r="K118" s="228">
        <v>35</v>
      </c>
      <c r="L118" s="229">
        <f>IF(Strategiczna!L45="tak",Strategiczna!W45,Strategiczna!M45)</f>
        <v>17</v>
      </c>
      <c r="M118" s="245">
        <f>'Merytoryczna-TU WPIS DANE'!O46+Strategiczna!J45</f>
        <v>95</v>
      </c>
      <c r="N118" s="245">
        <f t="shared" si="6"/>
        <v>63</v>
      </c>
      <c r="O118" s="231">
        <f t="shared" si="7"/>
        <v>0.66315789473684206</v>
      </c>
    </row>
    <row r="119" spans="1:15" ht="56.25" customHeight="1">
      <c r="A119" s="334">
        <v>115</v>
      </c>
      <c r="B119" s="225" t="s">
        <v>586</v>
      </c>
      <c r="C119" s="153" t="s">
        <v>587</v>
      </c>
      <c r="D119" s="287" t="s">
        <v>588</v>
      </c>
      <c r="E119" s="287" t="s">
        <v>589</v>
      </c>
      <c r="F119" s="227" t="str">
        <f>'Merytoryczna-TU WPIS DANE'!F145</f>
        <v>76</v>
      </c>
      <c r="G119" s="239">
        <f>'Merytoryczna-TU WPIS DANE'!G145</f>
        <v>218924.91</v>
      </c>
      <c r="H119" s="239">
        <f>'Merytoryczna-TU WPIS DANE'!I145</f>
        <v>87954.44</v>
      </c>
      <c r="I119" s="353">
        <v>60</v>
      </c>
      <c r="J119" s="354">
        <f>IF('Merytoryczna-TU WPIS DANE'!Q145="tak",'Merytoryczna-TU WPIS DANE'!AJ145,'Merytoryczna-TU WPIS DANE'!R145)</f>
        <v>39</v>
      </c>
      <c r="K119" s="228">
        <v>35</v>
      </c>
      <c r="L119" s="229">
        <f>IF(Strategiczna!L144="tak",Strategiczna!W144,Strategiczna!M144)</f>
        <v>24</v>
      </c>
      <c r="M119" s="245">
        <f>'Merytoryczna-TU WPIS DANE'!O145+Strategiczna!J144</f>
        <v>95</v>
      </c>
      <c r="N119" s="245">
        <f t="shared" si="6"/>
        <v>63</v>
      </c>
      <c r="O119" s="231">
        <f t="shared" si="7"/>
        <v>0.66315789473684206</v>
      </c>
    </row>
    <row r="120" spans="1:15" ht="76.5" customHeight="1">
      <c r="A120" s="334">
        <v>116</v>
      </c>
      <c r="B120" s="333" t="str">
        <f>'Merytoryczna-TU WPIS DANE'!B136</f>
        <v>RPO/01120/08/7.1</v>
      </c>
      <c r="C120" s="333" t="str">
        <f>'Merytoryczna-TU WPIS DANE'!C136</f>
        <v>1413/08</v>
      </c>
      <c r="D120" s="333" t="str">
        <f>'Merytoryczna-TU WPIS DANE'!D136</f>
        <v>Wojewódzki Szpital Chirurgii Urazowej Św. Anny w Warszawie</v>
      </c>
      <c r="E120" s="333" t="str">
        <f>'Merytoryczna-TU WPIS DANE'!E136</f>
        <v xml:space="preserve">Rozbudowa i modernizacja Wojewódzkiego Szpitala Chirurgii Urazowej Św. Anny w Warszawie. </v>
      </c>
      <c r="F120" s="227" t="str">
        <f>'Merytoryczna-TU WPIS DANE'!F136</f>
        <v>76</v>
      </c>
      <c r="G120" s="239">
        <f>'Merytoryczna-TU WPIS DANE'!G136</f>
        <v>118760000</v>
      </c>
      <c r="H120" s="239">
        <f>'Merytoryczna-TU WPIS DANE'!I136</f>
        <v>100946000</v>
      </c>
      <c r="I120" s="353">
        <v>60</v>
      </c>
      <c r="J120" s="354">
        <f>IF('Merytoryczna-TU WPIS DANE'!Q136="tak",'Merytoryczna-TU WPIS DANE'!AJ136,'Merytoryczna-TU WPIS DANE'!R136)</f>
        <v>35</v>
      </c>
      <c r="K120" s="228">
        <v>35</v>
      </c>
      <c r="L120" s="229">
        <f>IF(Strategiczna!L135="tak",Strategiczna!W135,Strategiczna!M135)</f>
        <v>27.5</v>
      </c>
      <c r="M120" s="245">
        <f>'Merytoryczna-TU WPIS DANE'!O136+Strategiczna!J135</f>
        <v>95</v>
      </c>
      <c r="N120" s="245">
        <f t="shared" si="6"/>
        <v>62.5</v>
      </c>
      <c r="O120" s="231">
        <f t="shared" si="7"/>
        <v>0.65789473684210531</v>
      </c>
    </row>
    <row r="121" spans="1:15" ht="74.25" customHeight="1">
      <c r="A121" s="334">
        <v>117</v>
      </c>
      <c r="B121" s="333" t="str">
        <f>'Merytoryczna-TU WPIS DANE'!B64</f>
        <v>RPO/00987/08/7.1</v>
      </c>
      <c r="C121" s="333" t="str">
        <f>'Merytoryczna-TU WPIS DANE'!C64</f>
        <v>1727/08</v>
      </c>
      <c r="D121" s="333" t="str">
        <f>'Merytoryczna-TU WPIS DANE'!D64</f>
        <v>Niepubliczny Zakład Opieki Zdrowotnej Prywatna Przychodnia Lekarska s.c H. Gruszczyńska-Korba G. Barjasz</v>
      </c>
      <c r="E121" s="333" t="str">
        <f>'Merytoryczna-TU WPIS DANE'!E64</f>
        <v>Modernizacja i doposażenie w sprzęt Przychodni w celu dostosowania do wymogów wynikających z obowiązujących przepisów, zwiększenia dostępności świadczenia usług (w tym dla osób niepełnosprawnych) oraz poprawy ich jakości</v>
      </c>
      <c r="F121" s="227" t="str">
        <f>'Merytoryczna-TU WPIS DANE'!F64</f>
        <v>76</v>
      </c>
      <c r="G121" s="239">
        <f>'Merytoryczna-TU WPIS DANE'!G64</f>
        <v>209061.46</v>
      </c>
      <c r="H121" s="239">
        <f>'Merytoryczna-TU WPIS DANE'!I64</f>
        <v>125436.87</v>
      </c>
      <c r="I121" s="353">
        <v>60</v>
      </c>
      <c r="J121" s="354">
        <f>IF('Merytoryczna-TU WPIS DANE'!Q64="tak",'Merytoryczna-TU WPIS DANE'!AJ64,'Merytoryczna-TU WPIS DANE'!R64)</f>
        <v>39</v>
      </c>
      <c r="K121" s="228">
        <v>35</v>
      </c>
      <c r="L121" s="229">
        <f>IF(Strategiczna!L63="tak",Strategiczna!W63,Strategiczna!M63)</f>
        <v>23</v>
      </c>
      <c r="M121" s="245">
        <f>'Merytoryczna-TU WPIS DANE'!O64+Strategiczna!J63</f>
        <v>95</v>
      </c>
      <c r="N121" s="245">
        <f t="shared" si="6"/>
        <v>62</v>
      </c>
      <c r="O121" s="231">
        <f t="shared" si="7"/>
        <v>0.65263157894736845</v>
      </c>
    </row>
    <row r="122" spans="1:15" ht="66.75" customHeight="1">
      <c r="A122" s="334">
        <v>118</v>
      </c>
      <c r="B122" s="220" t="s">
        <v>601</v>
      </c>
      <c r="C122" s="153" t="s">
        <v>602</v>
      </c>
      <c r="D122" s="287" t="s">
        <v>603</v>
      </c>
      <c r="E122" s="287" t="s">
        <v>604</v>
      </c>
      <c r="F122" s="227" t="str">
        <f>'Merytoryczna-TU WPIS DANE'!F149</f>
        <v>76</v>
      </c>
      <c r="G122" s="239">
        <f>'Merytoryczna-TU WPIS DANE'!G149</f>
        <v>1834588.64</v>
      </c>
      <c r="H122" s="239">
        <f>'Merytoryczna-TU WPIS DANE'!I149</f>
        <v>1559400.34</v>
      </c>
      <c r="I122" s="353">
        <v>60</v>
      </c>
      <c r="J122" s="354">
        <f>IF('Merytoryczna-TU WPIS DANE'!Q149="tak",'Merytoryczna-TU WPIS DANE'!AJ149,'Merytoryczna-TU WPIS DANE'!R149)</f>
        <v>40.5</v>
      </c>
      <c r="K122" s="228">
        <v>35</v>
      </c>
      <c r="L122" s="229">
        <f>IF(Strategiczna!L148="tak",Strategiczna!W148,Strategiczna!M148)</f>
        <v>21.5</v>
      </c>
      <c r="M122" s="245">
        <f>'Merytoryczna-TU WPIS DANE'!O149+Strategiczna!J148</f>
        <v>95</v>
      </c>
      <c r="N122" s="245">
        <f t="shared" si="6"/>
        <v>62</v>
      </c>
      <c r="O122" s="231">
        <f t="shared" si="7"/>
        <v>0.65263157894736845</v>
      </c>
    </row>
    <row r="123" spans="1:15" ht="68.25" customHeight="1">
      <c r="A123" s="334">
        <v>119</v>
      </c>
      <c r="B123" s="333" t="str">
        <f>'Merytoryczna-TU WPIS DANE'!B8</f>
        <v>RPO/00952/08/7.1</v>
      </c>
      <c r="C123" s="333" t="str">
        <f>'Merytoryczna-TU WPIS DANE'!C8</f>
        <v>1293/08</v>
      </c>
      <c r="D123" s="333" t="str">
        <f>'Merytoryczna-TU WPIS DANE'!D8</f>
        <v>Gmina Baranów</v>
      </c>
      <c r="E123" s="333" t="str">
        <f>'Merytoryczna-TU WPIS DANE'!E8</f>
        <v>Modernizacja budynku ośrodka zdrowia w Baranowie</v>
      </c>
      <c r="F123" s="227" t="str">
        <f>'Merytoryczna-TU WPIS DANE'!F8</f>
        <v>76</v>
      </c>
      <c r="G123" s="239">
        <f>'Merytoryczna-TU WPIS DANE'!G8</f>
        <v>779712.11</v>
      </c>
      <c r="H123" s="239">
        <f>'Merytoryczna-TU WPIS DANE'!I8</f>
        <v>463382.9</v>
      </c>
      <c r="I123" s="353">
        <v>60</v>
      </c>
      <c r="J123" s="354">
        <f>IF('Merytoryczna-TU WPIS DANE'!Q8="tak",'Merytoryczna-TU WPIS DANE'!AJ8,'Merytoryczna-TU WPIS DANE'!R8)</f>
        <v>44.5</v>
      </c>
      <c r="K123" s="228">
        <v>35</v>
      </c>
      <c r="L123" s="229">
        <f>IF(Strategiczna!L7="tak",Strategiczna!W7,Strategiczna!M7)</f>
        <v>17</v>
      </c>
      <c r="M123" s="245">
        <f>'Merytoryczna-TU WPIS DANE'!O8+Strategiczna!J7</f>
        <v>95</v>
      </c>
      <c r="N123" s="245">
        <f t="shared" si="6"/>
        <v>61.5</v>
      </c>
      <c r="O123" s="231">
        <f t="shared" si="7"/>
        <v>0.64736842105263159</v>
      </c>
    </row>
    <row r="124" spans="1:15" ht="65.25" customHeight="1">
      <c r="A124" s="334">
        <v>120</v>
      </c>
      <c r="B124" s="333" t="str">
        <f>'Merytoryczna-TU WPIS DANE'!B22</f>
        <v xml:space="preserve">RPO/01246/08/7.1 </v>
      </c>
      <c r="C124" s="333" t="str">
        <f>'Merytoryczna-TU WPIS DANE'!C22</f>
        <v>1856/08</v>
      </c>
      <c r="D124" s="333" t="str">
        <f>'Merytoryczna-TU WPIS DANE'!D22</f>
        <v>Gmina Jabłonna</v>
      </c>
      <c r="E124" s="333" t="str">
        <f>'Merytoryczna-TU WPIS DANE'!E22</f>
        <v xml:space="preserve">Adaptacja Publicznego Zakładu Opieki Zdrowotnej w Jabłonnie do wymogów Rozporządzenia Ministra Zdrowia 
z dnia 10 listopada 2006 r. 
</v>
      </c>
      <c r="F124" s="227" t="str">
        <f>'Merytoryczna-TU WPIS DANE'!F22</f>
        <v>76</v>
      </c>
      <c r="G124" s="239">
        <f>'Merytoryczna-TU WPIS DANE'!G22</f>
        <v>262007.03</v>
      </c>
      <c r="H124" s="239">
        <f>'Merytoryczna-TU WPIS DANE'!I22</f>
        <v>173830.98</v>
      </c>
      <c r="I124" s="353">
        <v>60</v>
      </c>
      <c r="J124" s="354">
        <f>IF('Merytoryczna-TU WPIS DANE'!Q22="tak",'Merytoryczna-TU WPIS DANE'!AJ22,'Merytoryczna-TU WPIS DANE'!R22)</f>
        <v>45</v>
      </c>
      <c r="K124" s="228">
        <v>35</v>
      </c>
      <c r="L124" s="229">
        <f>IF(Strategiczna!L21="tak",Strategiczna!W21,Strategiczna!M21)</f>
        <v>16.5</v>
      </c>
      <c r="M124" s="245">
        <f>'Merytoryczna-TU WPIS DANE'!O22+Strategiczna!J21</f>
        <v>95</v>
      </c>
      <c r="N124" s="245">
        <f t="shared" si="6"/>
        <v>61.5</v>
      </c>
      <c r="O124" s="231">
        <f t="shared" si="7"/>
        <v>0.64736842105263159</v>
      </c>
    </row>
    <row r="125" spans="1:15" ht="42.75" customHeight="1">
      <c r="A125" s="334">
        <v>121</v>
      </c>
      <c r="B125" s="333" t="str">
        <f>'Merytoryczna-TU WPIS DANE'!B69</f>
        <v>RPO/01125/08/7.1</v>
      </c>
      <c r="C125" s="333" t="str">
        <f>'Merytoryczna-TU WPIS DANE'!C69</f>
        <v>1955/08</v>
      </c>
      <c r="D125" s="333" t="str">
        <f>'Merytoryczna-TU WPIS DANE'!D69</f>
        <v>Niepubliczny Zakład Opieki Zdrowotnej "Centrum Medyczne Białołęka"</v>
      </c>
      <c r="E125" s="333" t="str">
        <f>'Merytoryczna-TU WPIS DANE'!E69</f>
        <v>Poprawa dostępu do gwarantowanych świadczeń zdrowotnych dla mieszkańców aglomeracji Warszawskiej poprzez zakup sprzętu diagnostyczno – leczniczego przez NZOZ Centrum Medyczne Białołęka</v>
      </c>
      <c r="F125" s="227" t="str">
        <f>'Merytoryczna-TU WPIS DANE'!F69</f>
        <v>76</v>
      </c>
      <c r="G125" s="239">
        <f>'Merytoryczna-TU WPIS DANE'!G69</f>
        <v>584612.73</v>
      </c>
      <c r="H125" s="239">
        <f>'Merytoryczna-TU WPIS DANE'!I69</f>
        <v>496920.82</v>
      </c>
      <c r="I125" s="353">
        <v>60</v>
      </c>
      <c r="J125" s="354">
        <f>IF('Merytoryczna-TU WPIS DANE'!Q69="tak",'Merytoryczna-TU WPIS DANE'!AJ69,'Merytoryczna-TU WPIS DANE'!R69)</f>
        <v>34</v>
      </c>
      <c r="K125" s="228">
        <v>35</v>
      </c>
      <c r="L125" s="229">
        <f>IF(Strategiczna!L68="tak",Strategiczna!W68,Strategiczna!M68)</f>
        <v>27.5</v>
      </c>
      <c r="M125" s="245">
        <f>'Merytoryczna-TU WPIS DANE'!O69+Strategiczna!J68</f>
        <v>95</v>
      </c>
      <c r="N125" s="245">
        <f t="shared" si="6"/>
        <v>61.5</v>
      </c>
      <c r="O125" s="231">
        <f t="shared" si="7"/>
        <v>0.64736842105263159</v>
      </c>
    </row>
    <row r="126" spans="1:15" ht="77.25" customHeight="1">
      <c r="A126" s="334">
        <v>122</v>
      </c>
      <c r="B126" s="333" t="str">
        <f>'Merytoryczna-TU WPIS DANE'!B86</f>
        <v>RPO/01323/08/7.1</v>
      </c>
      <c r="C126" s="333" t="str">
        <f>'Merytoryczna-TU WPIS DANE'!C86</f>
        <v>2000/O8</v>
      </c>
      <c r="D126" s="333" t="str">
        <f>'Merytoryczna-TU WPIS DANE'!D86</f>
        <v>Samodzielny Publiczny Zakład Opieki Zdrowotnej w Górze Kalwarii</v>
      </c>
      <c r="E126" s="333" t="str">
        <f>'Merytoryczna-TU WPIS DANE'!E86</f>
        <v>Wyposażenie nowej Przychodni Lekarskiej, oraz doposażenie Wiejskich Ośrodków Zdrowia w Gminie Góra Kalwaria</v>
      </c>
      <c r="F126" s="227" t="str">
        <f>'Merytoryczna-TU WPIS DANE'!F86</f>
        <v>76</v>
      </c>
      <c r="G126" s="239">
        <f>'Merytoryczna-TU WPIS DANE'!G86</f>
        <v>534565.37</v>
      </c>
      <c r="H126" s="239">
        <f>'Merytoryczna-TU WPIS DANE'!I86</f>
        <v>454380.56</v>
      </c>
      <c r="I126" s="353">
        <v>60</v>
      </c>
      <c r="J126" s="354">
        <f>IF('Merytoryczna-TU WPIS DANE'!Q86="tak",'Merytoryczna-TU WPIS DANE'!AJ86,'Merytoryczna-TU WPIS DANE'!R86)</f>
        <v>41.5</v>
      </c>
      <c r="K126" s="228">
        <v>35</v>
      </c>
      <c r="L126" s="229">
        <f>IF(Strategiczna!L85="tak",Strategiczna!W85,Strategiczna!M85)</f>
        <v>20</v>
      </c>
      <c r="M126" s="245">
        <f>'Merytoryczna-TU WPIS DANE'!O86+Strategiczna!J85</f>
        <v>95</v>
      </c>
      <c r="N126" s="245">
        <f t="shared" si="6"/>
        <v>61.5</v>
      </c>
      <c r="O126" s="231">
        <f t="shared" si="7"/>
        <v>0.64736842105263159</v>
      </c>
    </row>
    <row r="127" spans="1:15" ht="60" customHeight="1">
      <c r="A127" s="334">
        <v>123</v>
      </c>
      <c r="B127" s="333" t="str">
        <f>'Merytoryczna-TU WPIS DANE'!B139</f>
        <v>RPO/01113/08/7.1</v>
      </c>
      <c r="C127" s="333" t="str">
        <f>'Merytoryczna-TU WPIS DANE'!C139</f>
        <v>1551/08</v>
      </c>
      <c r="D127" s="333" t="str">
        <f>'Merytoryczna-TU WPIS DANE'!D139</f>
        <v>Wojewódzki Szpital Specjalistyczny w Siedlcach.</v>
      </c>
      <c r="E127" s="333" t="str">
        <f>'Merytoryczna-TU WPIS DANE'!E139</f>
        <v>"Zwiększenie poziomu bezpieczeństwa i poprawa zdolności do wykonywania usług medycznych w WSS w Siedlcach, poprzez rozbudowę infrastruktury kubaturowej oraz zakup nowego wyposażenia do Centralnej Sterylizatorni"</v>
      </c>
      <c r="F127" s="227" t="str">
        <f>'Merytoryczna-TU WPIS DANE'!F139</f>
        <v>76</v>
      </c>
      <c r="G127" s="239">
        <f>'Merytoryczna-TU WPIS DANE'!G139</f>
        <v>10417980</v>
      </c>
      <c r="H127" s="239">
        <f>'Merytoryczna-TU WPIS DANE'!I139</f>
        <v>7065720.2000000002</v>
      </c>
      <c r="I127" s="353">
        <v>60</v>
      </c>
      <c r="J127" s="354">
        <f>IF('Merytoryczna-TU WPIS DANE'!Q139="tak",'Merytoryczna-TU WPIS DANE'!AJ139,'Merytoryczna-TU WPIS DANE'!R139)</f>
        <v>41</v>
      </c>
      <c r="K127" s="228">
        <v>35</v>
      </c>
      <c r="L127" s="229">
        <f>IF(Strategiczna!L138="tak",Strategiczna!W138,Strategiczna!M138)</f>
        <v>20.5</v>
      </c>
      <c r="M127" s="245">
        <f>'Merytoryczna-TU WPIS DANE'!O139+Strategiczna!J138</f>
        <v>95</v>
      </c>
      <c r="N127" s="245">
        <f t="shared" si="6"/>
        <v>61.5</v>
      </c>
      <c r="O127" s="231">
        <f t="shared" si="7"/>
        <v>0.64736842105263159</v>
      </c>
    </row>
    <row r="128" spans="1:15" ht="55.5" customHeight="1">
      <c r="A128" s="334">
        <v>124</v>
      </c>
      <c r="B128" s="333" t="str">
        <f>'Merytoryczna-TU WPIS DANE'!B140</f>
        <v xml:space="preserve">RPO/01319/08/7.1 </v>
      </c>
      <c r="C128" s="333" t="str">
        <f>'Merytoryczna-TU WPIS DANE'!C140</f>
        <v>1748/08</v>
      </c>
      <c r="D128" s="333" t="str">
        <f>'Merytoryczna-TU WPIS DANE'!D140</f>
        <v>Wojewódzki Szpital Specjalistyczny w Radomiu</v>
      </c>
      <c r="E128" s="333" t="str">
        <f>'Merytoryczna-TU WPIS DANE'!E140</f>
        <v>Zakup rezonansu magnetycznego na potrzeby Wojewódzkiego Szpitala Specjalistycznego w Radomiu</v>
      </c>
      <c r="F128" s="227" t="str">
        <f>'Merytoryczna-TU WPIS DANE'!F140</f>
        <v>76</v>
      </c>
      <c r="G128" s="239">
        <f>'Merytoryczna-TU WPIS DANE'!G140</f>
        <v>5071814.32</v>
      </c>
      <c r="H128" s="239">
        <f>'Merytoryczna-TU WPIS DANE'!I140</f>
        <v>4250000</v>
      </c>
      <c r="I128" s="353">
        <v>60</v>
      </c>
      <c r="J128" s="354">
        <f>IF('Merytoryczna-TU WPIS DANE'!Q140="tak",'Merytoryczna-TU WPIS DANE'!AJ140,'Merytoryczna-TU WPIS DANE'!R140)</f>
        <v>32</v>
      </c>
      <c r="K128" s="228">
        <v>35</v>
      </c>
      <c r="L128" s="229">
        <f>IF(Strategiczna!L139="tak",Strategiczna!W139,Strategiczna!M139)</f>
        <v>29</v>
      </c>
      <c r="M128" s="245">
        <f>'Merytoryczna-TU WPIS DANE'!O140+Strategiczna!J139</f>
        <v>95</v>
      </c>
      <c r="N128" s="245">
        <f t="shared" si="6"/>
        <v>61</v>
      </c>
      <c r="O128" s="231">
        <f t="shared" si="7"/>
        <v>0.64210526315789473</v>
      </c>
    </row>
    <row r="129" spans="1:24" ht="58.5" customHeight="1">
      <c r="A129" s="334">
        <v>125</v>
      </c>
      <c r="B129" s="333" t="str">
        <f>'Merytoryczna-TU WPIS DANE'!B25</f>
        <v>RPO/00656/08/7.1</v>
      </c>
      <c r="C129" s="333" t="str">
        <f>'Merytoryczna-TU WPIS DANE'!C25</f>
        <v>1123/08</v>
      </c>
      <c r="D129" s="333" t="str">
        <f>'Merytoryczna-TU WPIS DANE'!D25</f>
        <v>Gmina Magnuszew</v>
      </c>
      <c r="E129" s="333" t="str">
        <f>'Merytoryczna-TU WPIS DANE'!E25</f>
        <v>Rozbudowa budynku Ośrodka Zdrowia w Magnuszewie</v>
      </c>
      <c r="F129" s="227" t="str">
        <f>'Merytoryczna-TU WPIS DANE'!F25</f>
        <v>76</v>
      </c>
      <c r="G129" s="239">
        <f>'Merytoryczna-TU WPIS DANE'!G25</f>
        <v>1901082.01</v>
      </c>
      <c r="H129" s="239">
        <f>'Merytoryczna-TU WPIS DANE'!I25</f>
        <v>1015520.6</v>
      </c>
      <c r="I129" s="353">
        <v>60</v>
      </c>
      <c r="J129" s="354">
        <f>IF('Merytoryczna-TU WPIS DANE'!Q25="tak",'Merytoryczna-TU WPIS DANE'!AJ25,'Merytoryczna-TU WPIS DANE'!R25)</f>
        <v>49.5</v>
      </c>
      <c r="K129" s="228">
        <v>35</v>
      </c>
      <c r="L129" s="229">
        <f>IF(Strategiczna!L24="tak",Strategiczna!W24,Strategiczna!M24)</f>
        <v>11</v>
      </c>
      <c r="M129" s="245">
        <f>'Merytoryczna-TU WPIS DANE'!O25+Strategiczna!J24</f>
        <v>95</v>
      </c>
      <c r="N129" s="245">
        <f t="shared" si="6"/>
        <v>60.5</v>
      </c>
      <c r="O129" s="231">
        <f t="shared" si="7"/>
        <v>0.63684210526315788</v>
      </c>
    </row>
    <row r="130" spans="1:24" ht="68.25" customHeight="1">
      <c r="A130" s="334">
        <v>126</v>
      </c>
      <c r="B130" s="333" t="str">
        <f>'Merytoryczna-TU WPIS DANE'!B29</f>
        <v>RPO/00604/08/7.1</v>
      </c>
      <c r="C130" s="333" t="str">
        <f>'Merytoryczna-TU WPIS DANE'!C29</f>
        <v>927/08</v>
      </c>
      <c r="D130" s="333" t="str">
        <f>'Merytoryczna-TU WPIS DANE'!D29</f>
        <v>Gmina Prażmów</v>
      </c>
      <c r="E130" s="333" t="str">
        <f>'Merytoryczna-TU WPIS DANE'!E29</f>
        <v>Pełne dostosowanie do obowiązujących standardów i przepisów prawa infrastruktury służącej ochronie zdrowia i życia gminy Prażmów - budowa nowego ośrodka zdrowia w Prażmowie i modernizacja ośrodka zdrowia w Uwielinach</v>
      </c>
      <c r="F130" s="227" t="str">
        <f>'Merytoryczna-TU WPIS DANE'!F29</f>
        <v>76</v>
      </c>
      <c r="G130" s="239">
        <f>'Merytoryczna-TU WPIS DANE'!G29</f>
        <v>3562352.65</v>
      </c>
      <c r="H130" s="239">
        <f>'Merytoryczna-TU WPIS DANE'!I29</f>
        <v>2169890.04</v>
      </c>
      <c r="I130" s="353">
        <v>60</v>
      </c>
      <c r="J130" s="354">
        <f>IF('Merytoryczna-TU WPIS DANE'!Q29="tak",'Merytoryczna-TU WPIS DANE'!AJ29,'Merytoryczna-TU WPIS DANE'!R29)</f>
        <v>44</v>
      </c>
      <c r="K130" s="228">
        <v>35</v>
      </c>
      <c r="L130" s="229">
        <f>IF(Strategiczna!L28="tak",Strategiczna!W28,Strategiczna!M28)</f>
        <v>16.5</v>
      </c>
      <c r="M130" s="245">
        <f>'Merytoryczna-TU WPIS DANE'!O29+Strategiczna!J28</f>
        <v>95</v>
      </c>
      <c r="N130" s="245">
        <f t="shared" si="6"/>
        <v>60.5</v>
      </c>
      <c r="O130" s="231">
        <f t="shared" si="7"/>
        <v>0.63684210526315788</v>
      </c>
    </row>
    <row r="131" spans="1:24" ht="53.25" customHeight="1">
      <c r="A131" s="334">
        <v>127</v>
      </c>
      <c r="B131" s="333" t="str">
        <f>'Merytoryczna-TU WPIS DANE'!B32</f>
        <v>RPO/00713/08/7.1.</v>
      </c>
      <c r="C131" s="333" t="str">
        <f>'Merytoryczna-TU WPIS DANE'!C32</f>
        <v>1002/08</v>
      </c>
      <c r="D131" s="333" t="str">
        <f>'Merytoryczna-TU WPIS DANE'!D32</f>
        <v>Gmina Nieporęt</v>
      </c>
      <c r="E131" s="333" t="str">
        <f>'Merytoryczna-TU WPIS DANE'!E32</f>
        <v>Projekt i rozbudowa budynku SP ZOZ w Nieporęcie</v>
      </c>
      <c r="F131" s="227" t="str">
        <f>'Merytoryczna-TU WPIS DANE'!F32</f>
        <v>76</v>
      </c>
      <c r="G131" s="239">
        <f>'Merytoryczna-TU WPIS DANE'!G32</f>
        <v>2323125.0699999998</v>
      </c>
      <c r="H131" s="239">
        <f>'Merytoryczna-TU WPIS DANE'!I32</f>
        <v>1974656.3</v>
      </c>
      <c r="I131" s="353">
        <v>60</v>
      </c>
      <c r="J131" s="354">
        <f>IF('Merytoryczna-TU WPIS DANE'!Q32="tak",'Merytoryczna-TU WPIS DANE'!AJ32,'Merytoryczna-TU WPIS DANE'!R32)</f>
        <v>43.5</v>
      </c>
      <c r="K131" s="228">
        <v>35</v>
      </c>
      <c r="L131" s="229">
        <f>IF(Strategiczna!L31="tak",Strategiczna!W31,Strategiczna!M31)</f>
        <v>16.5</v>
      </c>
      <c r="M131" s="245">
        <f>'Merytoryczna-TU WPIS DANE'!O32+Strategiczna!J31</f>
        <v>95</v>
      </c>
      <c r="N131" s="245">
        <f t="shared" si="6"/>
        <v>60</v>
      </c>
      <c r="O131" s="231">
        <f t="shared" si="7"/>
        <v>0.63157894736842102</v>
      </c>
    </row>
    <row r="132" spans="1:24" ht="50.25" customHeight="1">
      <c r="A132" s="334">
        <v>128</v>
      </c>
      <c r="B132" s="333" t="str">
        <f>'Merytoryczna-TU WPIS DANE'!B143</f>
        <v>RPO/01121/08/7.1</v>
      </c>
      <c r="C132" s="333" t="str">
        <f>'Merytoryczna-TU WPIS DANE'!C143</f>
        <v>1796/08</v>
      </c>
      <c r="D132" s="333" t="str">
        <f>'Merytoryczna-TU WPIS DANE'!D143</f>
        <v>Zakład Opiekuńczo - Leczniczy Samodzielny Publiczny Zakład Opieki Zdrowotnej ul. Mehoffera 72/74 Warszawa</v>
      </c>
      <c r="E132" s="333" t="str">
        <f>'Merytoryczna-TU WPIS DANE'!E143</f>
        <v>Rozbudowa i modernizacja Zakladu Opiekuńczo - Leczniczego przy ul. Mehoffera</v>
      </c>
      <c r="F132" s="227" t="str">
        <f>'Merytoryczna-TU WPIS DANE'!F143</f>
        <v>76</v>
      </c>
      <c r="G132" s="239">
        <f>'Merytoryczna-TU WPIS DANE'!G143</f>
        <v>14069305.050000001</v>
      </c>
      <c r="H132" s="239">
        <f>'Merytoryczna-TU WPIS DANE'!I143</f>
        <v>5095000</v>
      </c>
      <c r="I132" s="353">
        <v>60</v>
      </c>
      <c r="J132" s="354">
        <f>IF('Merytoryczna-TU WPIS DANE'!Q143="tak",'Merytoryczna-TU WPIS DANE'!AJ143,'Merytoryczna-TU WPIS DANE'!R143)</f>
        <v>33.5</v>
      </c>
      <c r="K132" s="228">
        <v>35</v>
      </c>
      <c r="L132" s="229">
        <f>IF(Strategiczna!L142="tak",Strategiczna!W142,Strategiczna!M142)</f>
        <v>26.5</v>
      </c>
      <c r="M132" s="245">
        <f>'Merytoryczna-TU WPIS DANE'!O143+Strategiczna!J142</f>
        <v>95</v>
      </c>
      <c r="N132" s="245">
        <f t="shared" si="6"/>
        <v>60</v>
      </c>
      <c r="O132" s="231">
        <f t="shared" si="7"/>
        <v>0.63157894736842102</v>
      </c>
    </row>
    <row r="133" spans="1:24" ht="110.25" customHeight="1">
      <c r="A133" s="334">
        <v>129</v>
      </c>
      <c r="B133" s="333" t="str">
        <f>'Merytoryczna-TU WPIS DANE'!B61</f>
        <v>RPO/01127/08/7.1</v>
      </c>
      <c r="C133" s="333" t="str">
        <f>'Merytoryczna-TU WPIS DANE'!C61</f>
        <v>1842/08</v>
      </c>
      <c r="D133" s="333" t="str">
        <f>'Merytoryczna-TU WPIS DANE'!D61</f>
        <v>Niepubliczny Zakład Opieki Zdrowotnej „ Kaśmin” s.c. Dom Seniora</v>
      </c>
      <c r="E133" s="333" t="str">
        <f>'Merytoryczna-TU WPIS DANE'!E61</f>
        <v>Zakup urządzeń diagnostyczno – terapeutycznych przez NZOZ „Kaśmin” s.c. w Drożdżówce</v>
      </c>
      <c r="F133" s="227" t="str">
        <f>'Merytoryczna-TU WPIS DANE'!F61</f>
        <v>76</v>
      </c>
      <c r="G133" s="239">
        <f>'Merytoryczna-TU WPIS DANE'!G61</f>
        <v>1203082</v>
      </c>
      <c r="H133" s="239">
        <f>'Merytoryczna-TU WPIS DANE'!I61</f>
        <v>1022619.7</v>
      </c>
      <c r="I133" s="353">
        <v>60</v>
      </c>
      <c r="J133" s="354">
        <f>IF('Merytoryczna-TU WPIS DANE'!Q61="tak",'Merytoryczna-TU WPIS DANE'!AJ61,'Merytoryczna-TU WPIS DANE'!R61)</f>
        <v>34</v>
      </c>
      <c r="K133" s="228">
        <v>35</v>
      </c>
      <c r="L133" s="229">
        <f>IF(Strategiczna!L60="tak",Strategiczna!W60,Strategiczna!M60)</f>
        <v>25.5</v>
      </c>
      <c r="M133" s="245">
        <f>'Merytoryczna-TU WPIS DANE'!O61+Strategiczna!J60</f>
        <v>95</v>
      </c>
      <c r="N133" s="245">
        <f t="shared" ref="N133:N158" si="8">SUM(J133+L133)</f>
        <v>59.5</v>
      </c>
      <c r="O133" s="231">
        <f t="shared" ref="O133:O158" si="9">N133/M133</f>
        <v>0.62631578947368416</v>
      </c>
    </row>
    <row r="134" spans="1:24" ht="120.75" customHeight="1">
      <c r="A134" s="334">
        <v>130</v>
      </c>
      <c r="B134" s="333" t="str">
        <f>'Merytoryczna-TU WPIS DANE'!B134</f>
        <v>RPO/00237/08/7.1</v>
      </c>
      <c r="C134" s="333" t="str">
        <f>'Merytoryczna-TU WPIS DANE'!C134</f>
        <v>475/08</v>
      </c>
      <c r="D134" s="333" t="str">
        <f>'Merytoryczna-TU WPIS DANE'!D134</f>
        <v>Szpital Wolski im. dr Anny Gostyńskiej Samodzielny Publiczny Zakład Opieki Zdrowotnej</v>
      </c>
      <c r="E134" s="333" t="str">
        <f>'Merytoryczna-TU WPIS DANE'!E134</f>
        <v>Modernizacja Pawilonu Nr 6 na potrzeby Wolskiego Centrum Zdrowia Psychicznego</v>
      </c>
      <c r="F134" s="227" t="str">
        <f>'Merytoryczna-TU WPIS DANE'!F134</f>
        <v>76</v>
      </c>
      <c r="G134" s="239">
        <f>'Merytoryczna-TU WPIS DANE'!G134</f>
        <v>13597049.23</v>
      </c>
      <c r="H134" s="239">
        <f>'Merytoryczna-TU WPIS DANE'!I134</f>
        <v>11557491.85</v>
      </c>
      <c r="I134" s="353">
        <v>60</v>
      </c>
      <c r="J134" s="354">
        <f>IF('Merytoryczna-TU WPIS DANE'!Q134="tak",'Merytoryczna-TU WPIS DANE'!AJ134,'Merytoryczna-TU WPIS DANE'!R134)</f>
        <v>33</v>
      </c>
      <c r="K134" s="228">
        <v>35</v>
      </c>
      <c r="L134" s="229">
        <f>IF(Strategiczna!L133="tak",Strategiczna!W133,Strategiczna!M133)</f>
        <v>26.5</v>
      </c>
      <c r="M134" s="245">
        <f>'Merytoryczna-TU WPIS DANE'!O134+Strategiczna!J133</f>
        <v>95</v>
      </c>
      <c r="N134" s="245">
        <f t="shared" si="8"/>
        <v>59.5</v>
      </c>
      <c r="O134" s="231">
        <f t="shared" si="9"/>
        <v>0.62631578947368416</v>
      </c>
    </row>
    <row r="135" spans="1:24" ht="66.75" customHeight="1">
      <c r="A135" s="334">
        <v>131</v>
      </c>
      <c r="B135" s="333" t="str">
        <f>'Merytoryczna-TU WPIS DANE'!B142</f>
        <v>RPO/00677/08/7.1</v>
      </c>
      <c r="C135" s="333" t="str">
        <f>'Merytoryczna-TU WPIS DANE'!C142</f>
        <v>1187/08</v>
      </c>
      <c r="D135" s="333" t="str">
        <f>'Merytoryczna-TU WPIS DANE'!D142</f>
        <v>Wojewódzki Szpital Zespolony w Płocku</v>
      </c>
      <c r="E135" s="333" t="str">
        <f>'Merytoryczna-TU WPIS DANE'!E142</f>
        <v>Poprawa jakości i dostępności do świadczonych usług poprzez kompleksowe wyposażenie w sprzęt i aparaturę medyczną rozbudowanej części Wojewódzkiego szpitala Zespolonego w Płocku</v>
      </c>
      <c r="F135" s="227" t="str">
        <f>'Merytoryczna-TU WPIS DANE'!F142</f>
        <v>76</v>
      </c>
      <c r="G135" s="239">
        <f>'Merytoryczna-TU WPIS DANE'!G142</f>
        <v>14020323.09</v>
      </c>
      <c r="H135" s="239">
        <f>'Merytoryczna-TU WPIS DANE'!I142</f>
        <v>11917274</v>
      </c>
      <c r="I135" s="353">
        <v>60</v>
      </c>
      <c r="J135" s="354">
        <f>IF('Merytoryczna-TU WPIS DANE'!Q142="tak",'Merytoryczna-TU WPIS DANE'!AJ142,'Merytoryczna-TU WPIS DANE'!R142)</f>
        <v>29</v>
      </c>
      <c r="K135" s="228">
        <v>35</v>
      </c>
      <c r="L135" s="229">
        <f>IF(Strategiczna!L141="tak",Strategiczna!W141,Strategiczna!M141)</f>
        <v>30.5</v>
      </c>
      <c r="M135" s="245">
        <f>'Merytoryczna-TU WPIS DANE'!O142+Strategiczna!J141</f>
        <v>95</v>
      </c>
      <c r="N135" s="245">
        <f t="shared" si="8"/>
        <v>59.5</v>
      </c>
      <c r="O135" s="231">
        <f t="shared" si="9"/>
        <v>0.62631578947368416</v>
      </c>
    </row>
    <row r="136" spans="1:24" ht="66.75" customHeight="1">
      <c r="A136" s="334">
        <v>132</v>
      </c>
      <c r="B136" s="333" t="str">
        <f>'Merytoryczna-TU WPIS DANE'!B14</f>
        <v>RPO/00627/08/7.1</v>
      </c>
      <c r="C136" s="333" t="str">
        <f>'Merytoryczna-TU WPIS DANE'!C14</f>
        <v>1136/08</v>
      </c>
      <c r="D136" s="333" t="str">
        <f>'Merytoryczna-TU WPIS DANE'!D14</f>
        <v>Gmina Dobre</v>
      </c>
      <c r="E136" s="333" t="str">
        <f>'Merytoryczna-TU WPIS DANE'!E14</f>
        <v>Modernizacja (remont) istniejącego budynku Przychodni SPZOZ w Dobrem</v>
      </c>
      <c r="F136" s="227" t="str">
        <f>'Merytoryczna-TU WPIS DANE'!F14</f>
        <v>76</v>
      </c>
      <c r="G136" s="239">
        <f>'Merytoryczna-TU WPIS DANE'!G14</f>
        <v>600000</v>
      </c>
      <c r="H136" s="239">
        <f>'Merytoryczna-TU WPIS DANE'!I14</f>
        <v>510000</v>
      </c>
      <c r="I136" s="353">
        <v>60</v>
      </c>
      <c r="J136" s="354">
        <f>IF('Merytoryczna-TU WPIS DANE'!Q14="tak",'Merytoryczna-TU WPIS DANE'!AJ14,'Merytoryczna-TU WPIS DANE'!R14)</f>
        <v>42</v>
      </c>
      <c r="K136" s="228">
        <v>35</v>
      </c>
      <c r="L136" s="229">
        <f>IF(Strategiczna!L13="tak",Strategiczna!W13,Strategiczna!M13)</f>
        <v>17</v>
      </c>
      <c r="M136" s="245">
        <f>'Merytoryczna-TU WPIS DANE'!O14+Strategiczna!J13</f>
        <v>95</v>
      </c>
      <c r="N136" s="245">
        <f t="shared" si="8"/>
        <v>59</v>
      </c>
      <c r="O136" s="231">
        <f t="shared" si="9"/>
        <v>0.62105263157894741</v>
      </c>
    </row>
    <row r="137" spans="1:24" s="110" customFormat="1" ht="39" customHeight="1">
      <c r="A137" s="334">
        <v>133</v>
      </c>
      <c r="B137" s="333" t="str">
        <f>'Merytoryczna-TU WPIS DANE'!B113</f>
        <v>RPO/00534/08/7.1</v>
      </c>
      <c r="C137" s="333" t="str">
        <f>'Merytoryczna-TU WPIS DANE'!C113</f>
        <v>661/08</v>
      </c>
      <c r="D137" s="333" t="str">
        <f>'Merytoryczna-TU WPIS DANE'!D113</f>
        <v xml:space="preserve">SP ZOZ w Sokołowie Podlaskim </v>
      </c>
      <c r="E137" s="333" t="str">
        <f>'Merytoryczna-TU WPIS DANE'!E113</f>
        <v xml:space="preserve">Podniesienie jakości świadczonych usług medycznych poprzez zakup tomografu komputerowego dla SP ZOZ w Sokołowie Podlaskim </v>
      </c>
      <c r="F137" s="227" t="str">
        <f>'Merytoryczna-TU WPIS DANE'!F113</f>
        <v>76</v>
      </c>
      <c r="G137" s="239">
        <f>'Merytoryczna-TU WPIS DANE'!G113</f>
        <v>2616398</v>
      </c>
      <c r="H137" s="239">
        <f>'Merytoryczna-TU WPIS DANE'!I113</f>
        <v>2223938.2999999998</v>
      </c>
      <c r="I137" s="353">
        <v>60</v>
      </c>
      <c r="J137" s="354">
        <f>IF('Merytoryczna-TU WPIS DANE'!Q113="tak",'Merytoryczna-TU WPIS DANE'!AJ113,'Merytoryczna-TU WPIS DANE'!R113)</f>
        <v>31</v>
      </c>
      <c r="K137" s="228">
        <v>35</v>
      </c>
      <c r="L137" s="229">
        <f>IF(Strategiczna!L112="tak",Strategiczna!W112,Strategiczna!M112)</f>
        <v>27.5</v>
      </c>
      <c r="M137" s="245">
        <f>'Merytoryczna-TU WPIS DANE'!O113+Strategiczna!J112</f>
        <v>95</v>
      </c>
      <c r="N137" s="245">
        <f t="shared" si="8"/>
        <v>58.5</v>
      </c>
      <c r="O137" s="231">
        <f t="shared" si="9"/>
        <v>0.61578947368421055</v>
      </c>
      <c r="T137" s="111"/>
      <c r="U137" s="111"/>
      <c r="V137" s="97"/>
      <c r="W137" s="97"/>
      <c r="X137" s="97"/>
    </row>
    <row r="138" spans="1:24" s="110" customFormat="1" ht="39" customHeight="1" thickBot="1">
      <c r="A138" s="367">
        <v>134</v>
      </c>
      <c r="B138" s="368" t="str">
        <f>'Merytoryczna-TU WPIS DANE'!B31</f>
        <v>RPO/00585/08/7.1</v>
      </c>
      <c r="C138" s="368" t="str">
        <f>'Merytoryczna-TU WPIS DANE'!C31</f>
        <v>969/09</v>
      </c>
      <c r="D138" s="368" t="str">
        <f>'Merytoryczna-TU WPIS DANE'!D31</f>
        <v>Gmina Obryte</v>
      </c>
      <c r="E138" s="368" t="str">
        <f>'Merytoryczna-TU WPIS DANE'!E31</f>
        <v>Remont budynku Ośrodka Zdrowia w Obrytem</v>
      </c>
      <c r="F138" s="369" t="str">
        <f>'Merytoryczna-TU WPIS DANE'!F31</f>
        <v>76</v>
      </c>
      <c r="G138" s="370">
        <f>'Merytoryczna-TU WPIS DANE'!G31</f>
        <v>450559.11</v>
      </c>
      <c r="H138" s="370">
        <f>'Merytoryczna-TU WPIS DANE'!I31</f>
        <v>153190.1</v>
      </c>
      <c r="I138" s="371">
        <v>60</v>
      </c>
      <c r="J138" s="372">
        <f>IF('Merytoryczna-TU WPIS DANE'!Q31="tak",'Merytoryczna-TU WPIS DANE'!AJ31,'Merytoryczna-TU WPIS DANE'!R31)</f>
        <v>40.5</v>
      </c>
      <c r="K138" s="373">
        <v>35</v>
      </c>
      <c r="L138" s="374">
        <f>IF(Strategiczna!L30="tak",Strategiczna!W30,Strategiczna!M30)</f>
        <v>16.5</v>
      </c>
      <c r="M138" s="375">
        <f>'Merytoryczna-TU WPIS DANE'!O31+Strategiczna!J30</f>
        <v>95</v>
      </c>
      <c r="N138" s="375">
        <f t="shared" si="8"/>
        <v>57</v>
      </c>
      <c r="O138" s="376">
        <f t="shared" si="9"/>
        <v>0.6</v>
      </c>
      <c r="T138" s="111"/>
      <c r="U138" s="111"/>
      <c r="V138" s="97"/>
      <c r="W138" s="97"/>
      <c r="X138" s="97"/>
    </row>
    <row r="139" spans="1:24" s="110" customFormat="1" ht="42.75" customHeight="1" thickTop="1">
      <c r="A139" s="385"/>
      <c r="B139" s="554" t="s">
        <v>819</v>
      </c>
      <c r="C139" s="557"/>
      <c r="D139" s="557"/>
      <c r="E139" s="558"/>
      <c r="F139" s="377"/>
      <c r="G139" s="386">
        <f>SUM(G40:G138)</f>
        <v>718643619.50999999</v>
      </c>
      <c r="H139" s="386">
        <f>SUM(H40:H138)</f>
        <v>566774263.94000006</v>
      </c>
      <c r="I139" s="379"/>
      <c r="J139" s="380"/>
      <c r="K139" s="381"/>
      <c r="L139" s="382"/>
      <c r="M139" s="383"/>
      <c r="N139" s="383"/>
      <c r="O139" s="384"/>
      <c r="T139" s="111"/>
      <c r="U139" s="111"/>
      <c r="V139" s="97"/>
      <c r="W139" s="97"/>
      <c r="X139" s="97"/>
    </row>
    <row r="140" spans="1:24" s="110" customFormat="1" ht="53.25" customHeight="1">
      <c r="A140" s="357">
        <v>135</v>
      </c>
      <c r="B140" s="358" t="str">
        <f>'Merytoryczna-TU WPIS DANE'!B48</f>
        <v>RPO/01540/08/7.1</v>
      </c>
      <c r="C140" s="358" t="str">
        <f>'Merytoryczna-TU WPIS DANE'!C48</f>
        <v>1266/08</v>
      </c>
      <c r="D140" s="358" t="str">
        <f>'Merytoryczna-TU WPIS DANE'!D48</f>
        <v>Gminny Ośrodek Zdrowia w Goździe</v>
      </c>
      <c r="E140" s="358" t="str">
        <f>'Merytoryczna-TU WPIS DANE'!E48</f>
        <v>Modernizacja gabinetów: stomatologicznego i rehabilitacyjnego w Gminnym Ośrodku Zdrowia w Goździe</v>
      </c>
      <c r="F140" s="359" t="str">
        <f>'Merytoryczna-TU WPIS DANE'!F48</f>
        <v>76</v>
      </c>
      <c r="G140" s="360">
        <f>'Merytoryczna-TU WPIS DANE'!G48</f>
        <v>40911.83</v>
      </c>
      <c r="H140" s="360">
        <f>'Merytoryczna-TU WPIS DANE'!I48</f>
        <v>34775.050000000003</v>
      </c>
      <c r="I140" s="361">
        <v>60</v>
      </c>
      <c r="J140" s="362">
        <f>IF('Merytoryczna-TU WPIS DANE'!Q48="tak",'Merytoryczna-TU WPIS DANE'!AJ48,'Merytoryczna-TU WPIS DANE'!R48)</f>
        <v>37</v>
      </c>
      <c r="K140" s="363">
        <v>35</v>
      </c>
      <c r="L140" s="364">
        <f>IF(Strategiczna!L47="tak",Strategiczna!W47,Strategiczna!M47)</f>
        <v>19.5</v>
      </c>
      <c r="M140" s="365">
        <f>'Merytoryczna-TU WPIS DANE'!O48+Strategiczna!J47</f>
        <v>95</v>
      </c>
      <c r="N140" s="365">
        <f t="shared" si="8"/>
        <v>56.5</v>
      </c>
      <c r="O140" s="366">
        <f t="shared" si="9"/>
        <v>0.59473684210526312</v>
      </c>
      <c r="T140" s="111"/>
      <c r="U140" s="111"/>
      <c r="V140" s="97"/>
      <c r="W140" s="97"/>
      <c r="X140" s="97"/>
    </row>
    <row r="141" spans="1:24" s="110" customFormat="1" ht="67.5" customHeight="1">
      <c r="A141" s="334">
        <v>136</v>
      </c>
      <c r="B141" s="333" t="str">
        <f>'Merytoryczna-TU WPIS DANE'!B108</f>
        <v>RPO/00837/08/7.1</v>
      </c>
      <c r="C141" s="333" t="str">
        <f>'Merytoryczna-TU WPIS DANE'!C108</f>
        <v>1129/08</v>
      </c>
      <c r="D141" s="333" t="str">
        <f>'Merytoryczna-TU WPIS DANE'!D108</f>
        <v>Samodzielny Zespół Publicznych Zakładów Lecznictwa Otwartego Warszawa-Bemowo</v>
      </c>
      <c r="E141" s="333" t="str">
        <f>'Merytoryczna-TU WPIS DANE'!E108</f>
        <v>Zakup nowoczesnego mammografu z systemem biopsji na potrzeby Pracowni Mammograficznej Samodzielnego Zespołu Publicznych Zakładów Lecznictwa Otwartego Warszawa- Bemowo</v>
      </c>
      <c r="F141" s="227" t="str">
        <f>'Merytoryczna-TU WPIS DANE'!F108</f>
        <v>76</v>
      </c>
      <c r="G141" s="239">
        <f>'Merytoryczna-TU WPIS DANE'!G108</f>
        <v>1558849.99</v>
      </c>
      <c r="H141" s="239">
        <f>'Merytoryczna-TU WPIS DANE'!I108</f>
        <v>1325022.49</v>
      </c>
      <c r="I141" s="353">
        <v>60</v>
      </c>
      <c r="J141" s="354">
        <f>IF('Merytoryczna-TU WPIS DANE'!Q108="tak",'Merytoryczna-TU WPIS DANE'!AJ108,'Merytoryczna-TU WPIS DANE'!R108)</f>
        <v>32.5</v>
      </c>
      <c r="K141" s="228">
        <v>35</v>
      </c>
      <c r="L141" s="229">
        <f>IF(Strategiczna!L107="tak",Strategiczna!W107,Strategiczna!M107)</f>
        <v>24</v>
      </c>
      <c r="M141" s="245">
        <f>'Merytoryczna-TU WPIS DANE'!O108+Strategiczna!J107</f>
        <v>95</v>
      </c>
      <c r="N141" s="245">
        <f t="shared" si="8"/>
        <v>56.5</v>
      </c>
      <c r="O141" s="231">
        <f t="shared" si="9"/>
        <v>0.59473684210526312</v>
      </c>
      <c r="T141" s="111"/>
      <c r="U141" s="111"/>
      <c r="V141" s="97"/>
      <c r="W141" s="97"/>
      <c r="X141" s="97"/>
    </row>
    <row r="142" spans="1:24" s="110" customFormat="1" ht="50.25" customHeight="1">
      <c r="A142" s="334">
        <v>137</v>
      </c>
      <c r="B142" s="333" t="str">
        <f>'Merytoryczna-TU WPIS DANE'!B37</f>
        <v>RPO/01157/08/7.1</v>
      </c>
      <c r="C142" s="333" t="str">
        <f>'Merytoryczna-TU WPIS DANE'!C37</f>
        <v>1973/08</v>
      </c>
      <c r="D142" s="333" t="str">
        <f>'Merytoryczna-TU WPIS DANE'!D37</f>
        <v>Gmina Sońsk</v>
      </c>
      <c r="E142" s="333" t="str">
        <f>'Merytoryczna-TU WPIS DANE'!E37</f>
        <v>Zdrowi mieszkańcy – zdrowa gmina”. Modernizacja ośrodka zdrowia szansą na podniesienie dostępności i jakości świadczeń medycznych na terenie Gminy Sońsk</v>
      </c>
      <c r="F142" s="227" t="str">
        <f>'Merytoryczna-TU WPIS DANE'!F37</f>
        <v>76</v>
      </c>
      <c r="G142" s="239">
        <f>'Merytoryczna-TU WPIS DANE'!G37</f>
        <v>171900</v>
      </c>
      <c r="H142" s="239">
        <f>'Merytoryczna-TU WPIS DANE'!I37</f>
        <v>146115</v>
      </c>
      <c r="I142" s="353">
        <v>60</v>
      </c>
      <c r="J142" s="354">
        <f>IF('Merytoryczna-TU WPIS DANE'!Q37="tak",'Merytoryczna-TU WPIS DANE'!AJ37,'Merytoryczna-TU WPIS DANE'!R37)</f>
        <v>38.5</v>
      </c>
      <c r="K142" s="228">
        <v>35</v>
      </c>
      <c r="L142" s="229">
        <f>IF(Strategiczna!L36="tak",Strategiczna!W36,Strategiczna!M36)</f>
        <v>17.5</v>
      </c>
      <c r="M142" s="245">
        <f>'Merytoryczna-TU WPIS DANE'!O37+Strategiczna!J36</f>
        <v>95</v>
      </c>
      <c r="N142" s="245">
        <f t="shared" si="8"/>
        <v>56</v>
      </c>
      <c r="O142" s="231">
        <f t="shared" si="9"/>
        <v>0.58947368421052626</v>
      </c>
      <c r="T142" s="111"/>
      <c r="U142" s="111"/>
      <c r="V142" s="97"/>
      <c r="W142" s="97"/>
      <c r="X142" s="97"/>
    </row>
    <row r="143" spans="1:24" s="110" customFormat="1" ht="47.25" customHeight="1">
      <c r="A143" s="334">
        <v>138</v>
      </c>
      <c r="B143" s="333" t="str">
        <f>'Merytoryczna-TU WPIS DANE'!B79</f>
        <v>RPO/00658/08/7.1</v>
      </c>
      <c r="C143" s="333" t="str">
        <f>'Merytoryczna-TU WPIS DANE'!C79</f>
        <v>939/08</v>
      </c>
      <c r="D143" s="333" t="str">
        <f>'Merytoryczna-TU WPIS DANE'!D79</f>
        <v>Niepubliczny Zakład Opieki Zdrowotnej PRO FAMILIA Przychodnia Zdrowia Rodziny</v>
      </c>
      <c r="E143" s="333" t="str">
        <f>'Merytoryczna-TU WPIS DANE'!E79</f>
        <v xml:space="preserve">Poprawa dostępności i jakości świadczeń zdrowotnych w środowisku rozwijającego się osiedla miejskiego, w trosce o zdrowie rodziny.
</v>
      </c>
      <c r="F143" s="227" t="str">
        <f>'Merytoryczna-TU WPIS DANE'!F79</f>
        <v>76</v>
      </c>
      <c r="G143" s="239">
        <f>'Merytoryczna-TU WPIS DANE'!G79</f>
        <v>247960</v>
      </c>
      <c r="H143" s="239">
        <f>'Merytoryczna-TU WPIS DANE'!I79</f>
        <v>143544</v>
      </c>
      <c r="I143" s="353">
        <v>60</v>
      </c>
      <c r="J143" s="354">
        <f>IF('Merytoryczna-TU WPIS DANE'!Q79="tak",'Merytoryczna-TU WPIS DANE'!AJ79,'Merytoryczna-TU WPIS DANE'!R79)</f>
        <v>31.5</v>
      </c>
      <c r="K143" s="228">
        <v>35</v>
      </c>
      <c r="L143" s="229">
        <f>IF(Strategiczna!L78="tak",Strategiczna!W78,Strategiczna!M78)</f>
        <v>23.5</v>
      </c>
      <c r="M143" s="245">
        <f>'Merytoryczna-TU WPIS DANE'!O79+Strategiczna!J78</f>
        <v>95</v>
      </c>
      <c r="N143" s="245">
        <f t="shared" si="8"/>
        <v>55</v>
      </c>
      <c r="O143" s="231">
        <f t="shared" si="9"/>
        <v>0.57894736842105265</v>
      </c>
      <c r="T143" s="111"/>
      <c r="U143" s="111"/>
      <c r="V143" s="97"/>
      <c r="W143" s="97"/>
      <c r="X143" s="97"/>
    </row>
    <row r="144" spans="1:24" s="110" customFormat="1" ht="85.5" customHeight="1">
      <c r="A144" s="334">
        <v>139</v>
      </c>
      <c r="B144" s="333" t="str">
        <f>'Merytoryczna-TU WPIS DANE'!B115</f>
        <v>RPO/00548/08/7.1</v>
      </c>
      <c r="C144" s="333" t="str">
        <f>'Merytoryczna-TU WPIS DANE'!C115</f>
        <v>770/08</v>
      </c>
      <c r="D144" s="333" t="str">
        <f>'Merytoryczna-TU WPIS DANE'!D115</f>
        <v>Samodzielny Publiczny Zespół Zakładów Opieki Zdrowotnej  w Wyszkowie</v>
      </c>
      <c r="E144" s="333" t="str">
        <f>'Merytoryczna-TU WPIS DANE'!E115</f>
        <v>Zakup tomografu komputerowego dla Samodzielnego Publicznego Zespołu Zakładów Opieki Zdrowotnej w Wyszkowie</v>
      </c>
      <c r="F144" s="227" t="str">
        <f>'Merytoryczna-TU WPIS DANE'!F115</f>
        <v>76</v>
      </c>
      <c r="G144" s="239">
        <f>'Merytoryczna-TU WPIS DANE'!G115</f>
        <v>2168000</v>
      </c>
      <c r="H144" s="239">
        <f>'Merytoryczna-TU WPIS DANE'!I115</f>
        <v>1842800</v>
      </c>
      <c r="I144" s="353">
        <v>60</v>
      </c>
      <c r="J144" s="354">
        <f>IF('Merytoryczna-TU WPIS DANE'!Q115="tak",'Merytoryczna-TU WPIS DANE'!AJ115,'Merytoryczna-TU WPIS DANE'!R115)</f>
        <v>31</v>
      </c>
      <c r="K144" s="228">
        <v>35</v>
      </c>
      <c r="L144" s="229">
        <f>IF(Strategiczna!L114="tak",Strategiczna!W114,Strategiczna!M114)</f>
        <v>23.5</v>
      </c>
      <c r="M144" s="245">
        <f>'Merytoryczna-TU WPIS DANE'!O115+Strategiczna!J114</f>
        <v>95</v>
      </c>
      <c r="N144" s="245">
        <f t="shared" si="8"/>
        <v>54.5</v>
      </c>
      <c r="O144" s="231">
        <f t="shared" si="9"/>
        <v>0.5736842105263158</v>
      </c>
      <c r="T144" s="111"/>
      <c r="U144" s="111"/>
      <c r="V144" s="97"/>
      <c r="W144" s="97"/>
      <c r="X144" s="97"/>
    </row>
    <row r="145" spans="1:24" s="110" customFormat="1" ht="87.75" customHeight="1">
      <c r="A145" s="334">
        <v>140</v>
      </c>
      <c r="B145" s="333" t="str">
        <f>'Merytoryczna-TU WPIS DANE'!B130</f>
        <v xml:space="preserve">RPO/01014/08/7.1 </v>
      </c>
      <c r="C145" s="333" t="str">
        <f>'Merytoryczna-TU WPIS DANE'!C130</f>
        <v>1016/08</v>
      </c>
      <c r="D145" s="333" t="str">
        <f>'Merytoryczna-TU WPIS DANE'!D130</f>
        <v>Szpital Kolejowy im. dr med. Włodzimierza Roeflera SP ZOZ w Pruszkowie</v>
      </c>
      <c r="E145" s="333" t="str">
        <f>'Merytoryczna-TU WPIS DANE'!E130</f>
        <v>Modernizacja pracowni radiologicznej w Szpitalu Kolejowym SP ZOZ w Pruszkowie”</v>
      </c>
      <c r="F145" s="227" t="str">
        <f>'Merytoryczna-TU WPIS DANE'!F130</f>
        <v>76</v>
      </c>
      <c r="G145" s="239">
        <f>'Merytoryczna-TU WPIS DANE'!G130</f>
        <v>3462446</v>
      </c>
      <c r="H145" s="239">
        <f>'Merytoryczna-TU WPIS DANE'!I130</f>
        <v>2899605</v>
      </c>
      <c r="I145" s="353">
        <v>60</v>
      </c>
      <c r="J145" s="354">
        <f>IF('Merytoryczna-TU WPIS DANE'!Q130="tak",'Merytoryczna-TU WPIS DANE'!AJ130,'Merytoryczna-TU WPIS DANE'!R130)</f>
        <v>30</v>
      </c>
      <c r="K145" s="228">
        <v>35</v>
      </c>
      <c r="L145" s="229">
        <f>IF(Strategiczna!L129="tak",Strategiczna!W129,Strategiczna!M129)</f>
        <v>24</v>
      </c>
      <c r="M145" s="245">
        <f>'Merytoryczna-TU WPIS DANE'!O130+Strategiczna!J129</f>
        <v>95</v>
      </c>
      <c r="N145" s="245">
        <f t="shared" si="8"/>
        <v>54</v>
      </c>
      <c r="O145" s="231">
        <f t="shared" si="9"/>
        <v>0.56842105263157894</v>
      </c>
      <c r="T145" s="111"/>
      <c r="U145" s="111"/>
      <c r="V145" s="97"/>
      <c r="W145" s="97"/>
      <c r="X145" s="97"/>
    </row>
    <row r="146" spans="1:24" s="110" customFormat="1" ht="68.25" customHeight="1">
      <c r="A146" s="334">
        <v>141</v>
      </c>
      <c r="B146" s="333" t="str">
        <f>'Merytoryczna-TU WPIS DANE'!B54</f>
        <v>RPO/01451/08/7.1</v>
      </c>
      <c r="C146" s="333" t="str">
        <f>'Merytoryczna-TU WPIS DANE'!C54</f>
        <v>2012/08</v>
      </c>
      <c r="D146" s="333" t="str">
        <f>'Merytoryczna-TU WPIS DANE'!D54</f>
        <v>Miasto i Gmina Serock</v>
      </c>
      <c r="E146" s="333" t="str">
        <f>'Merytoryczna-TU WPIS DANE'!E54</f>
        <v>Modernizacja w zakresie przebudowy i remontu budynku komunalnego przy ul. A.A.Kędzierskich w Serocku SP ZOZ.</v>
      </c>
      <c r="F146" s="227" t="str">
        <f>'Merytoryczna-TU WPIS DANE'!F54</f>
        <v>76</v>
      </c>
      <c r="G146" s="239">
        <f>'Merytoryczna-TU WPIS DANE'!G54</f>
        <v>631457.86</v>
      </c>
      <c r="H146" s="239">
        <f>'Merytoryczna-TU WPIS DANE'!I54</f>
        <v>536739.18000000005</v>
      </c>
      <c r="I146" s="353">
        <v>60</v>
      </c>
      <c r="J146" s="354">
        <f>IF('Merytoryczna-TU WPIS DANE'!Q54="tak",'Merytoryczna-TU WPIS DANE'!AJ54,'Merytoryczna-TU WPIS DANE'!R54)</f>
        <v>34</v>
      </c>
      <c r="K146" s="228">
        <v>35</v>
      </c>
      <c r="L146" s="229">
        <f>IF(Strategiczna!L53="tak",Strategiczna!W53,Strategiczna!M53)</f>
        <v>16</v>
      </c>
      <c r="M146" s="245">
        <f>'Merytoryczna-TU WPIS DANE'!O54+Strategiczna!J53</f>
        <v>95</v>
      </c>
      <c r="N146" s="245">
        <f t="shared" si="8"/>
        <v>50</v>
      </c>
      <c r="O146" s="231">
        <f t="shared" si="9"/>
        <v>0.52631578947368418</v>
      </c>
      <c r="T146" s="111"/>
      <c r="U146" s="111"/>
      <c r="V146" s="97"/>
      <c r="W146" s="97"/>
      <c r="X146" s="97"/>
    </row>
    <row r="147" spans="1:24" s="110" customFormat="1" ht="68.25" customHeight="1">
      <c r="A147" s="334">
        <v>142</v>
      </c>
      <c r="B147" s="333" t="str">
        <f>'Merytoryczna-TU WPIS DANE'!B94</f>
        <v>RPO/01115/08/7.1</v>
      </c>
      <c r="C147" s="333" t="str">
        <f>'Merytoryczna-TU WPIS DANE'!C94</f>
        <v>1337/08</v>
      </c>
      <c r="D147" s="333" t="str">
        <f>'Merytoryczna-TU WPIS DANE'!D94</f>
        <v>Samodzielny Publiczny Zakład Opieki Zdrowotnej w Radzyminie</v>
      </c>
      <c r="E147" s="333" t="str">
        <f>'Merytoryczna-TU WPIS DANE'!E94</f>
        <v xml:space="preserve">Poprawa jakości świadczonych usług medycznych poprzez zakup niezbędnych aparatów, urządzeń medycznych i wyposażenia SP ZZOZ w Radzyminie
</v>
      </c>
      <c r="F147" s="227" t="str">
        <f>'Merytoryczna-TU WPIS DANE'!F94</f>
        <v>76</v>
      </c>
      <c r="G147" s="239">
        <f>'Merytoryczna-TU WPIS DANE'!G94</f>
        <v>1818509.29</v>
      </c>
      <c r="H147" s="239">
        <f>'Merytoryczna-TU WPIS DANE'!I94</f>
        <v>1545732.88</v>
      </c>
      <c r="I147" s="353">
        <v>60</v>
      </c>
      <c r="J147" s="354">
        <f>IF('Merytoryczna-TU WPIS DANE'!Q94="tak",'Merytoryczna-TU WPIS DANE'!AJ94,'Merytoryczna-TU WPIS DANE'!R94)</f>
        <v>27.5</v>
      </c>
      <c r="K147" s="228">
        <v>35</v>
      </c>
      <c r="L147" s="229">
        <f>IF(Strategiczna!L93="tak",Strategiczna!W93,Strategiczna!M93)</f>
        <v>21</v>
      </c>
      <c r="M147" s="245">
        <f>'Merytoryczna-TU WPIS DANE'!O94+Strategiczna!J93</f>
        <v>95</v>
      </c>
      <c r="N147" s="245">
        <f t="shared" si="8"/>
        <v>48.5</v>
      </c>
      <c r="O147" s="231">
        <f t="shared" si="9"/>
        <v>0.51052631578947372</v>
      </c>
      <c r="T147" s="111"/>
      <c r="U147" s="111"/>
      <c r="V147" s="97"/>
      <c r="W147" s="97"/>
      <c r="X147" s="97"/>
    </row>
    <row r="148" spans="1:24" s="110" customFormat="1" ht="68.25" customHeight="1">
      <c r="A148" s="334">
        <v>143</v>
      </c>
      <c r="B148" s="333" t="str">
        <f>'Merytoryczna-TU WPIS DANE'!B10</f>
        <v>RPO/00332/08/7.1</v>
      </c>
      <c r="C148" s="333" t="str">
        <f>'Merytoryczna-TU WPIS DANE'!C10</f>
        <v>598/08</v>
      </c>
      <c r="D148" s="333" t="str">
        <f>'Merytoryczna-TU WPIS DANE'!D10</f>
        <v>Gmina Błonie</v>
      </c>
      <c r="E148" s="333" t="str">
        <f>'Merytoryczna-TU WPIS DANE'!E10</f>
        <v>Modernizacja II piętra budynku SGPZOZ w Błoniu wraz z wymianą okien i ślusarki oraz zakupem wyposażenia</v>
      </c>
      <c r="F148" s="227" t="str">
        <f>'Merytoryczna-TU WPIS DANE'!F10</f>
        <v>76</v>
      </c>
      <c r="G148" s="239">
        <f>'Merytoryczna-TU WPIS DANE'!G10</f>
        <v>922333.28</v>
      </c>
      <c r="H148" s="239">
        <f>'Merytoryczna-TU WPIS DANE'!I10</f>
        <v>783983.28</v>
      </c>
      <c r="I148" s="353">
        <v>60</v>
      </c>
      <c r="J148" s="354">
        <f>IF('Merytoryczna-TU WPIS DANE'!Q10="tak",'Merytoryczna-TU WPIS DANE'!AJ10,'Merytoryczna-TU WPIS DANE'!R10)</f>
        <v>32.5</v>
      </c>
      <c r="K148" s="228">
        <v>35</v>
      </c>
      <c r="L148" s="229">
        <f>IF(Strategiczna!L9="tak",Strategiczna!W9,Strategiczna!M9)</f>
        <v>13.5</v>
      </c>
      <c r="M148" s="245">
        <f>'Merytoryczna-TU WPIS DANE'!O10+Strategiczna!J9</f>
        <v>95</v>
      </c>
      <c r="N148" s="245">
        <f t="shared" si="8"/>
        <v>46</v>
      </c>
      <c r="O148" s="231">
        <f t="shared" si="9"/>
        <v>0.48421052631578948</v>
      </c>
      <c r="T148" s="111"/>
      <c r="U148" s="111"/>
      <c r="V148" s="97"/>
      <c r="W148" s="97"/>
      <c r="X148" s="97"/>
    </row>
    <row r="149" spans="1:24" s="110" customFormat="1" ht="68.25" customHeight="1">
      <c r="A149" s="334">
        <v>144</v>
      </c>
      <c r="B149" s="333" t="str">
        <f>'Merytoryczna-TU WPIS DANE'!B47</f>
        <v>RPO/00995/08/7.1</v>
      </c>
      <c r="C149" s="333" t="str">
        <f>'Merytoryczna-TU WPIS DANE'!C47</f>
        <v>1316/08</v>
      </c>
      <c r="D149" s="333" t="str">
        <f>'Merytoryczna-TU WPIS DANE'!D47</f>
        <v>Gmina Zakrzew</v>
      </c>
      <c r="E149" s="333" t="str">
        <f>'Merytoryczna-TU WPIS DANE'!E47</f>
        <v>Poprawa jakości usług medycznych w Gminie Zakrzew</v>
      </c>
      <c r="F149" s="227" t="str">
        <f>'Merytoryczna-TU WPIS DANE'!F47</f>
        <v>76</v>
      </c>
      <c r="G149" s="239">
        <f>'Merytoryczna-TU WPIS DANE'!G47</f>
        <v>522013</v>
      </c>
      <c r="H149" s="239">
        <f>'Merytoryczna-TU WPIS DANE'!I47</f>
        <v>443711.05</v>
      </c>
      <c r="I149" s="353">
        <v>60</v>
      </c>
      <c r="J149" s="354">
        <f>IF('Merytoryczna-TU WPIS DANE'!Q47="tak",'Merytoryczna-TU WPIS DANE'!AJ47,'Merytoryczna-TU WPIS DANE'!R47)</f>
        <v>26</v>
      </c>
      <c r="K149" s="228">
        <v>35</v>
      </c>
      <c r="L149" s="229">
        <f>IF(Strategiczna!L46="tak",Strategiczna!W46,Strategiczna!M46)</f>
        <v>19.5</v>
      </c>
      <c r="M149" s="245">
        <f>'Merytoryczna-TU WPIS DANE'!O47+Strategiczna!J46</f>
        <v>95</v>
      </c>
      <c r="N149" s="245">
        <f t="shared" si="8"/>
        <v>45.5</v>
      </c>
      <c r="O149" s="231">
        <f t="shared" si="9"/>
        <v>0.47894736842105262</v>
      </c>
      <c r="T149" s="111"/>
      <c r="U149" s="111"/>
      <c r="V149" s="97"/>
      <c r="W149" s="97"/>
      <c r="X149" s="97"/>
    </row>
    <row r="150" spans="1:24" s="110" customFormat="1" ht="68.25" customHeight="1">
      <c r="A150" s="334">
        <v>145</v>
      </c>
      <c r="B150" s="333" t="str">
        <f>'Merytoryczna-TU WPIS DANE'!B12</f>
        <v>RPO/00128/08/7.1</v>
      </c>
      <c r="C150" s="333" t="str">
        <f>'Merytoryczna-TU WPIS DANE'!C12</f>
        <v>376/08</v>
      </c>
      <c r="D150" s="333" t="str">
        <f>'Merytoryczna-TU WPIS DANE'!D12</f>
        <v>Gmina Czosnów</v>
      </c>
      <c r="E150" s="333" t="str">
        <f>'Merytoryczna-TU WPIS DANE'!E12</f>
        <v>Modernizacja Ośrodka Zdrowia w Cząstkowie Mazowieckim</v>
      </c>
      <c r="F150" s="227" t="str">
        <f>'Merytoryczna-TU WPIS DANE'!F12</f>
        <v>76</v>
      </c>
      <c r="G150" s="239">
        <f>'Merytoryczna-TU WPIS DANE'!G12</f>
        <v>582599.51</v>
      </c>
      <c r="H150" s="239">
        <f>'Merytoryczna-TU WPIS DANE'!I12</f>
        <v>407819.66</v>
      </c>
      <c r="I150" s="353">
        <v>60</v>
      </c>
      <c r="J150" s="354">
        <f>IF('Merytoryczna-TU WPIS DANE'!Q12="tak",'Merytoryczna-TU WPIS DANE'!AJ12,'Merytoryczna-TU WPIS DANE'!R12)</f>
        <v>33.5</v>
      </c>
      <c r="K150" s="228">
        <v>35</v>
      </c>
      <c r="L150" s="229">
        <f>IF(Strategiczna!L11="tak",Strategiczna!W11,Strategiczna!M11)</f>
        <v>11.5</v>
      </c>
      <c r="M150" s="245">
        <f>'Merytoryczna-TU WPIS DANE'!O12+Strategiczna!J11</f>
        <v>95</v>
      </c>
      <c r="N150" s="245">
        <f t="shared" si="8"/>
        <v>45</v>
      </c>
      <c r="O150" s="231">
        <f t="shared" si="9"/>
        <v>0.47368421052631576</v>
      </c>
      <c r="T150" s="111"/>
      <c r="U150" s="111"/>
      <c r="V150" s="97"/>
      <c r="W150" s="97"/>
      <c r="X150" s="97"/>
    </row>
    <row r="151" spans="1:24" s="110" customFormat="1" ht="68.25" customHeight="1">
      <c r="A151" s="334">
        <v>146</v>
      </c>
      <c r="B151" s="333" t="str">
        <f>'Merytoryczna-TU WPIS DANE'!B117</f>
        <v>RPO/00550/08/7.1</v>
      </c>
      <c r="C151" s="333" t="str">
        <f>'Merytoryczna-TU WPIS DANE'!C117</f>
        <v>737/08</v>
      </c>
      <c r="D151" s="333" t="str">
        <f>'Merytoryczna-TU WPIS DANE'!D117</f>
        <v>Samodzielny Publiczny Zespół Zakładów Opieki Zdrowotnej w Wyszkowie</v>
      </c>
      <c r="E151" s="333" t="str">
        <f>'Merytoryczna-TU WPIS DANE'!E117</f>
        <v>"Rozbudowa budynku Szpitala Powiatowego w Wyszkowie w celu świadczenia usług ochrony zdrowia zgodnie z obowiązującymi przepisami prawa"</v>
      </c>
      <c r="F151" s="227" t="str">
        <f>'Merytoryczna-TU WPIS DANE'!F117</f>
        <v>76</v>
      </c>
      <c r="G151" s="239">
        <f>'Merytoryczna-TU WPIS DANE'!G117</f>
        <v>20765429.68</v>
      </c>
      <c r="H151" s="239">
        <f>'Merytoryczna-TU WPIS DANE'!I117</f>
        <v>17650615.219999999</v>
      </c>
      <c r="I151" s="353">
        <v>60</v>
      </c>
      <c r="J151" s="354">
        <f>IF('Merytoryczna-TU WPIS DANE'!Q117="tak",'Merytoryczna-TU WPIS DANE'!AJ117,'Merytoryczna-TU WPIS DANE'!R117)</f>
        <v>26</v>
      </c>
      <c r="K151" s="228">
        <v>35</v>
      </c>
      <c r="L151" s="229">
        <f>IF(Strategiczna!L116="tak",Strategiczna!W116,Strategiczna!M116)</f>
        <v>17.5</v>
      </c>
      <c r="M151" s="245">
        <f>'Merytoryczna-TU WPIS DANE'!O117+Strategiczna!J116</f>
        <v>95</v>
      </c>
      <c r="N151" s="245">
        <f t="shared" si="8"/>
        <v>43.5</v>
      </c>
      <c r="O151" s="231">
        <f t="shared" si="9"/>
        <v>0.45789473684210524</v>
      </c>
      <c r="T151" s="111"/>
      <c r="U151" s="111"/>
      <c r="V151" s="97"/>
      <c r="W151" s="97"/>
      <c r="X151" s="97"/>
    </row>
    <row r="152" spans="1:24" s="110" customFormat="1" ht="68.25" customHeight="1">
      <c r="A152" s="334">
        <v>147</v>
      </c>
      <c r="B152" s="333" t="str">
        <f>'Merytoryczna-TU WPIS DANE'!B50</f>
        <v>RPO/00851/08/7.1</v>
      </c>
      <c r="C152" s="333" t="str">
        <f>'Merytoryczna-TU WPIS DANE'!C50</f>
        <v>1232/08</v>
      </c>
      <c r="D152" s="333" t="str">
        <f>'Merytoryczna-TU WPIS DANE'!D50</f>
        <v>Medical Office S.C. Renata Blukacz Justyna Grzywacz</v>
      </c>
      <c r="E152" s="333" t="str">
        <f>'Merytoryczna-TU WPIS DANE'!E50</f>
        <v>Rozbudowa Niepublicznego Zakładu Opieki Zdrowotnej Medical Center S.C wzrostem jakości i dostępności dla świadczeń gwarantowanych</v>
      </c>
      <c r="F152" s="227" t="str">
        <f>'Merytoryczna-TU WPIS DANE'!F50</f>
        <v>76</v>
      </c>
      <c r="G152" s="239">
        <f>'Merytoryczna-TU WPIS DANE'!G50</f>
        <v>929392.68</v>
      </c>
      <c r="H152" s="239">
        <f>'Merytoryczna-TU WPIS DANE'!I50</f>
        <v>456269.06</v>
      </c>
      <c r="I152" s="353">
        <v>60</v>
      </c>
      <c r="J152" s="354">
        <f>IF('Merytoryczna-TU WPIS DANE'!Q50="tak",'Merytoryczna-TU WPIS DANE'!AJ50,'Merytoryczna-TU WPIS DANE'!R50)</f>
        <v>25</v>
      </c>
      <c r="K152" s="228">
        <v>35</v>
      </c>
      <c r="L152" s="229">
        <f>IF(Strategiczna!L49="tak",Strategiczna!W49,Strategiczna!M49)</f>
        <v>18</v>
      </c>
      <c r="M152" s="245">
        <f>'Merytoryczna-TU WPIS DANE'!O50+Strategiczna!J49</f>
        <v>95</v>
      </c>
      <c r="N152" s="245">
        <f t="shared" si="8"/>
        <v>43</v>
      </c>
      <c r="O152" s="231">
        <f t="shared" si="9"/>
        <v>0.45263157894736844</v>
      </c>
      <c r="T152" s="111"/>
      <c r="U152" s="111"/>
      <c r="V152" s="97"/>
      <c r="W152" s="97"/>
      <c r="X152" s="97"/>
    </row>
    <row r="153" spans="1:24" s="110" customFormat="1" ht="90" customHeight="1">
      <c r="A153" s="334">
        <v>148</v>
      </c>
      <c r="B153" s="333" t="str">
        <f>'Merytoryczna-TU WPIS DANE'!B83</f>
        <v>RPO/01456/08/7.1.</v>
      </c>
      <c r="C153" s="333" t="str">
        <f>'Merytoryczna-TU WPIS DANE'!C83</f>
        <v>2047/08</v>
      </c>
      <c r="D153" s="333" t="str">
        <f>'Merytoryczna-TU WPIS DANE'!D83</f>
        <v>Samodzielny Publiczny Specjalistyczny Szpital Zachodni im Jana Pawła II w Grodzisku Mazowieckim</v>
      </c>
      <c r="E153" s="333" t="str">
        <f>'Merytoryczna-TU WPIS DANE'!E83</f>
        <v xml:space="preserve">Kriokomora uzupełnieniem Ośrodka Rehabilitacji Dziennej w Samodzielnym Publicznym Specjalistycznym Szpitalu Zachodnim w Grodzisku Mazowieckim </v>
      </c>
      <c r="F153" s="227" t="str">
        <f>'Merytoryczna-TU WPIS DANE'!F83</f>
        <v>76</v>
      </c>
      <c r="G153" s="239">
        <f>'Merytoryczna-TU WPIS DANE'!G83</f>
        <v>1000623.5</v>
      </c>
      <c r="H153" s="239">
        <f>'Merytoryczna-TU WPIS DANE'!I83</f>
        <v>850530</v>
      </c>
      <c r="I153" s="353">
        <v>60</v>
      </c>
      <c r="J153" s="354">
        <f>IF('Merytoryczna-TU WPIS DANE'!Q83="tak",'Merytoryczna-TU WPIS DANE'!AJ83,'Merytoryczna-TU WPIS DANE'!R83)</f>
        <v>21</v>
      </c>
      <c r="K153" s="228">
        <v>35</v>
      </c>
      <c r="L153" s="229">
        <f>IF(Strategiczna!L82="tak",Strategiczna!W82,Strategiczna!M82)</f>
        <v>21</v>
      </c>
      <c r="M153" s="245">
        <f>'Merytoryczna-TU WPIS DANE'!O83+Strategiczna!J82</f>
        <v>95</v>
      </c>
      <c r="N153" s="245">
        <f t="shared" si="8"/>
        <v>42</v>
      </c>
      <c r="O153" s="231">
        <f t="shared" si="9"/>
        <v>0.44210526315789472</v>
      </c>
      <c r="T153" s="111"/>
      <c r="U153" s="111"/>
      <c r="V153" s="97"/>
      <c r="W153" s="97"/>
      <c r="X153" s="97"/>
    </row>
    <row r="154" spans="1:24" s="110" customFormat="1" ht="90" customHeight="1">
      <c r="A154" s="334">
        <v>149</v>
      </c>
      <c r="B154" s="333" t="str">
        <f>'Merytoryczna-TU WPIS DANE'!B73</f>
        <v>RPO/01067/08/7.1</v>
      </c>
      <c r="C154" s="333" t="str">
        <f>'Merytoryczna-TU WPIS DANE'!C73</f>
        <v>1347/08</v>
      </c>
      <c r="D154" s="333" t="str">
        <f>'Merytoryczna-TU WPIS DANE'!D73</f>
        <v>Powiat Legionowski</v>
      </c>
      <c r="E154" s="333" t="str">
        <f>'Merytoryczna-TU WPIS DANE'!E73</f>
        <v>Modernizacja siedziby Samodzielnego Publicznego Zakladu Lecznictwa Otwartego w Legionowie</v>
      </c>
      <c r="F154" s="227" t="str">
        <f>'Merytoryczna-TU WPIS DANE'!F73</f>
        <v>76</v>
      </c>
      <c r="G154" s="239">
        <f>'Merytoryczna-TU WPIS DANE'!G73</f>
        <v>8409800</v>
      </c>
      <c r="H154" s="239">
        <f>'Merytoryczna-TU WPIS DANE'!I73</f>
        <v>7148330</v>
      </c>
      <c r="I154" s="353">
        <v>60</v>
      </c>
      <c r="J154" s="354">
        <f>IF('Merytoryczna-TU WPIS DANE'!Q73="tak",'Merytoryczna-TU WPIS DANE'!AJ73,'Merytoryczna-TU WPIS DANE'!R73)</f>
        <v>17.5</v>
      </c>
      <c r="K154" s="228">
        <v>35</v>
      </c>
      <c r="L154" s="229">
        <f>IF(Strategiczna!L72="tak",Strategiczna!W72,Strategiczna!M72)</f>
        <v>20.5</v>
      </c>
      <c r="M154" s="245">
        <f>'Merytoryczna-TU WPIS DANE'!O73+Strategiczna!J72</f>
        <v>95</v>
      </c>
      <c r="N154" s="245">
        <f t="shared" si="8"/>
        <v>38</v>
      </c>
      <c r="O154" s="231">
        <f t="shared" si="9"/>
        <v>0.4</v>
      </c>
      <c r="T154" s="111"/>
      <c r="U154" s="111"/>
      <c r="V154" s="97"/>
      <c r="W154" s="97"/>
      <c r="X154" s="97"/>
    </row>
    <row r="155" spans="1:24" s="110" customFormat="1" ht="96" customHeight="1">
      <c r="A155" s="334">
        <v>150</v>
      </c>
      <c r="B155" s="333" t="str">
        <f>'Merytoryczna-TU WPIS DANE'!B34</f>
        <v>RPO/01217/08/7.1</v>
      </c>
      <c r="C155" s="333" t="str">
        <f>'Merytoryczna-TU WPIS DANE'!C34</f>
        <v>1532/08</v>
      </c>
      <c r="D155" s="333" t="str">
        <f>'Merytoryczna-TU WPIS DANE'!D34</f>
        <v>Gmina Radzymin</v>
      </c>
      <c r="E155" s="333" t="str">
        <f>'Merytoryczna-TU WPIS DANE'!E34</f>
        <v xml:space="preserve">Adaptacja istniejącego budynku na działce nr 67 przy ul. Korczaka w Radzyminie na potrzeby przychodni zdrowia . </v>
      </c>
      <c r="F155" s="227" t="str">
        <f>'Merytoryczna-TU WPIS DANE'!F34</f>
        <v>76</v>
      </c>
      <c r="G155" s="239">
        <f>'Merytoryczna-TU WPIS DANE'!G34</f>
        <v>3964875</v>
      </c>
      <c r="H155" s="239">
        <f>'Merytoryczna-TU WPIS DANE'!I34</f>
        <v>2808060</v>
      </c>
      <c r="I155" s="353">
        <v>60</v>
      </c>
      <c r="J155" s="354">
        <f>IF('Merytoryczna-TU WPIS DANE'!Q34="tak",'Merytoryczna-TU WPIS DANE'!AJ34,'Merytoryczna-TU WPIS DANE'!R34)</f>
        <v>24.5</v>
      </c>
      <c r="K155" s="228">
        <v>35</v>
      </c>
      <c r="L155" s="229">
        <f>IF(Strategiczna!L33="tak",Strategiczna!W33,Strategiczna!M33)</f>
        <v>12</v>
      </c>
      <c r="M155" s="245">
        <f>'Merytoryczna-TU WPIS DANE'!O34+Strategiczna!J33</f>
        <v>95</v>
      </c>
      <c r="N155" s="245">
        <f t="shared" si="8"/>
        <v>36.5</v>
      </c>
      <c r="O155" s="231">
        <f t="shared" si="9"/>
        <v>0.38421052631578945</v>
      </c>
      <c r="T155" s="111"/>
      <c r="U155" s="111"/>
      <c r="V155" s="97"/>
      <c r="W155" s="97"/>
      <c r="X155" s="97"/>
    </row>
    <row r="156" spans="1:24" s="110" customFormat="1" ht="66" customHeight="1">
      <c r="A156" s="334">
        <v>151</v>
      </c>
      <c r="B156" s="333" t="str">
        <f>'Merytoryczna-TU WPIS DANE'!B129</f>
        <v xml:space="preserve">RPO/01010/08/7.1 </v>
      </c>
      <c r="C156" s="333" t="str">
        <f>'Merytoryczna-TU WPIS DANE'!C129</f>
        <v>1109/08</v>
      </c>
      <c r="D156" s="333" t="str">
        <f>'Merytoryczna-TU WPIS DANE'!D129</f>
        <v>Szpital Kolejowy im. dr med. Włodzimierza Roeflera SP ZOZ w Pruszkowie</v>
      </c>
      <c r="E156" s="333" t="str">
        <f>'Merytoryczna-TU WPIS DANE'!E129</f>
        <v>Podniesienie jakości świadczonych usług medycznych poprzez rozbudowę budynku Szpitala Kolejowego SP ZOZ w Pruszkowie”</v>
      </c>
      <c r="F156" s="227" t="str">
        <f>'Merytoryczna-TU WPIS DANE'!F129</f>
        <v>76</v>
      </c>
      <c r="G156" s="239">
        <f>'Merytoryczna-TU WPIS DANE'!G129</f>
        <v>14040000</v>
      </c>
      <c r="H156" s="239">
        <f>'Merytoryczna-TU WPIS DANE'!I129</f>
        <v>11934000</v>
      </c>
      <c r="I156" s="353">
        <v>60</v>
      </c>
      <c r="J156" s="354">
        <f>IF('Merytoryczna-TU WPIS DANE'!Q129="tak",'Merytoryczna-TU WPIS DANE'!AJ129,'Merytoryczna-TU WPIS DANE'!R129)</f>
        <v>13</v>
      </c>
      <c r="K156" s="228">
        <v>35</v>
      </c>
      <c r="L156" s="229">
        <f>IF(Strategiczna!L128="tak",Strategiczna!W128,Strategiczna!M128)</f>
        <v>22</v>
      </c>
      <c r="M156" s="245">
        <f>'Merytoryczna-TU WPIS DANE'!O129+Strategiczna!J128</f>
        <v>95</v>
      </c>
      <c r="N156" s="245">
        <f t="shared" si="8"/>
        <v>35</v>
      </c>
      <c r="O156" s="231">
        <f t="shared" si="9"/>
        <v>0.36842105263157893</v>
      </c>
      <c r="T156" s="111"/>
      <c r="U156" s="111"/>
      <c r="V156" s="97"/>
      <c r="W156" s="97"/>
      <c r="X156" s="97"/>
    </row>
    <row r="157" spans="1:24" s="110" customFormat="1" ht="66.75" customHeight="1">
      <c r="A157" s="334">
        <v>152</v>
      </c>
      <c r="B157" s="333" t="str">
        <f>'Merytoryczna-TU WPIS DANE'!B131</f>
        <v xml:space="preserve">RPO/01016/08/7.1 </v>
      </c>
      <c r="C157" s="333" t="str">
        <f>'Merytoryczna-TU WPIS DANE'!C131</f>
        <v>1015/08</v>
      </c>
      <c r="D157" s="333" t="str">
        <f>'Merytoryczna-TU WPIS DANE'!D131</f>
        <v>Szpital Kolejowy im. dr med. Włodzimierza Roeflera SP ZOZ w Pruszkowie</v>
      </c>
      <c r="E157" s="333" t="str">
        <f>'Merytoryczna-TU WPIS DANE'!E131</f>
        <v>Zakup nowoczesnego sprzętu dla pracowni histopatologii Szpitala Kolejowego SP ZOZ w Pruszkowie</v>
      </c>
      <c r="F157" s="227" t="str">
        <f>'Merytoryczna-TU WPIS DANE'!F131</f>
        <v>76</v>
      </c>
      <c r="G157" s="239">
        <f>'Merytoryczna-TU WPIS DANE'!G131</f>
        <v>301270</v>
      </c>
      <c r="H157" s="239">
        <f>'Merytoryczna-TU WPIS DANE'!I131</f>
        <v>248200</v>
      </c>
      <c r="I157" s="353">
        <v>60</v>
      </c>
      <c r="J157" s="354">
        <f>IF('Merytoryczna-TU WPIS DANE'!Q131="tak",'Merytoryczna-TU WPIS DANE'!AJ131,'Merytoryczna-TU WPIS DANE'!R131)</f>
        <v>10.5</v>
      </c>
      <c r="K157" s="228">
        <v>35</v>
      </c>
      <c r="L157" s="229">
        <f>IF(Strategiczna!L130="tak",Strategiczna!W130,Strategiczna!M130)</f>
        <v>21</v>
      </c>
      <c r="M157" s="245">
        <f>'Merytoryczna-TU WPIS DANE'!O131+Strategiczna!J130</f>
        <v>95</v>
      </c>
      <c r="N157" s="245">
        <f t="shared" si="8"/>
        <v>31.5</v>
      </c>
      <c r="O157" s="231">
        <f t="shared" si="9"/>
        <v>0.33157894736842103</v>
      </c>
      <c r="T157" s="111"/>
      <c r="U157" s="111"/>
      <c r="V157" s="97"/>
      <c r="W157" s="97"/>
      <c r="X157" s="97"/>
    </row>
    <row r="158" spans="1:24" s="110" customFormat="1" ht="90.75" customHeight="1">
      <c r="A158" s="334">
        <v>153</v>
      </c>
      <c r="B158" s="333" t="str">
        <f>'Merytoryczna-TU WPIS DANE'!B16</f>
        <v>RPO/00603/08/7.1</v>
      </c>
      <c r="C158" s="333" t="str">
        <f>'Merytoryczna-TU WPIS DANE'!C16</f>
        <v>893/08</v>
      </c>
      <c r="D158" s="333" t="str">
        <f>'Merytoryczna-TU WPIS DANE'!D16</f>
        <v>Gmina Grębków</v>
      </c>
      <c r="E158" s="333" t="str">
        <f>'Merytoryczna-TU WPIS DANE'!E16</f>
        <v>Remont budynku Ośrodka Zdrowia w Grębkowie</v>
      </c>
      <c r="F158" s="227" t="str">
        <f>'Merytoryczna-TU WPIS DANE'!F16</f>
        <v>76</v>
      </c>
      <c r="G158" s="239">
        <f>'Merytoryczna-TU WPIS DANE'!G16</f>
        <v>531923.55000000005</v>
      </c>
      <c r="H158" s="239">
        <f>'Merytoryczna-TU WPIS DANE'!I16</f>
        <v>452135</v>
      </c>
      <c r="I158" s="353">
        <v>60</v>
      </c>
      <c r="J158" s="354">
        <f>IF('Merytoryczna-TU WPIS DANE'!Q16="tak",'Merytoryczna-TU WPIS DANE'!AJ16,'Merytoryczna-TU WPIS DANE'!R16)</f>
        <v>25</v>
      </c>
      <c r="K158" s="228">
        <v>35</v>
      </c>
      <c r="L158" s="229">
        <f>IF(Strategiczna!L15="tak",Strategiczna!W15,Strategiczna!M15)</f>
        <v>3</v>
      </c>
      <c r="M158" s="245">
        <f>'Merytoryczna-TU WPIS DANE'!O16+Strategiczna!J15</f>
        <v>95</v>
      </c>
      <c r="N158" s="245">
        <f t="shared" si="8"/>
        <v>28</v>
      </c>
      <c r="O158" s="231">
        <f t="shared" si="9"/>
        <v>0.29473684210526313</v>
      </c>
      <c r="T158" s="111"/>
      <c r="U158" s="111"/>
      <c r="V158" s="97"/>
      <c r="W158" s="97"/>
      <c r="X158" s="97"/>
    </row>
    <row r="159" spans="1:24" s="110" customFormat="1">
      <c r="A159" s="106"/>
      <c r="B159" s="120"/>
      <c r="C159" s="120"/>
      <c r="D159" s="120"/>
      <c r="E159" s="120"/>
      <c r="F159" s="106"/>
      <c r="G159" s="107"/>
      <c r="H159" s="107"/>
      <c r="I159" s="107"/>
      <c r="J159" s="108"/>
      <c r="K159" s="351"/>
      <c r="L159" s="211"/>
      <c r="M159" s="109"/>
      <c r="N159" s="109"/>
      <c r="O159" s="101"/>
      <c r="T159" s="111"/>
      <c r="U159" s="111"/>
      <c r="V159" s="97"/>
      <c r="W159" s="97"/>
      <c r="X159" s="97"/>
    </row>
    <row r="160" spans="1:24" s="110" customFormat="1">
      <c r="A160" s="106"/>
      <c r="B160" s="120"/>
      <c r="C160" s="120"/>
      <c r="D160" s="120"/>
      <c r="E160" s="120"/>
      <c r="F160" s="106"/>
      <c r="G160" s="107"/>
      <c r="H160" s="107"/>
      <c r="I160" s="107"/>
      <c r="J160" s="108"/>
      <c r="K160" s="351"/>
      <c r="L160" s="211"/>
      <c r="M160" s="109"/>
      <c r="N160" s="109"/>
      <c r="O160" s="101"/>
      <c r="T160" s="111"/>
      <c r="U160" s="111"/>
      <c r="V160" s="97"/>
      <c r="W160" s="97"/>
      <c r="X160" s="97"/>
    </row>
    <row r="161" spans="1:24" s="110" customFormat="1">
      <c r="A161" s="106"/>
      <c r="B161" s="120"/>
      <c r="C161" s="120"/>
      <c r="D161" s="120"/>
      <c r="E161" s="120"/>
      <c r="F161" s="106"/>
      <c r="G161" s="107"/>
      <c r="H161" s="107"/>
      <c r="I161" s="107"/>
      <c r="J161" s="108"/>
      <c r="K161" s="351"/>
      <c r="L161" s="211"/>
      <c r="M161" s="109"/>
      <c r="N161" s="109"/>
      <c r="O161" s="101"/>
      <c r="T161" s="111"/>
      <c r="U161" s="111"/>
      <c r="V161" s="97"/>
      <c r="W161" s="97"/>
      <c r="X161" s="97"/>
    </row>
    <row r="162" spans="1:24" s="110" customFormat="1">
      <c r="A162" s="106"/>
      <c r="B162" s="120"/>
      <c r="C162" s="120"/>
      <c r="D162" s="120"/>
      <c r="E162" s="120"/>
      <c r="F162" s="106"/>
      <c r="G162" s="107"/>
      <c r="H162" s="107"/>
      <c r="I162" s="107"/>
      <c r="J162" s="108"/>
      <c r="K162" s="351"/>
      <c r="L162" s="211"/>
      <c r="M162" s="109"/>
      <c r="N162" s="109"/>
      <c r="O162" s="101"/>
      <c r="T162" s="111"/>
      <c r="U162" s="111"/>
      <c r="V162" s="97"/>
      <c r="W162" s="97"/>
      <c r="X162" s="97"/>
    </row>
    <row r="163" spans="1:24" s="110" customFormat="1">
      <c r="A163" s="106"/>
      <c r="B163" s="120"/>
      <c r="C163" s="120"/>
      <c r="D163" s="120"/>
      <c r="E163" s="120"/>
      <c r="F163" s="106"/>
      <c r="G163" s="107"/>
      <c r="H163" s="107"/>
      <c r="I163" s="107"/>
      <c r="J163" s="108"/>
      <c r="K163" s="351"/>
      <c r="L163" s="211"/>
      <c r="M163" s="109"/>
      <c r="N163" s="109"/>
      <c r="O163" s="101"/>
      <c r="T163" s="111"/>
      <c r="U163" s="111"/>
      <c r="V163" s="97"/>
      <c r="W163" s="97"/>
      <c r="X163" s="97"/>
    </row>
    <row r="164" spans="1:24" s="110" customFormat="1">
      <c r="A164" s="106"/>
      <c r="B164" s="120"/>
      <c r="C164" s="120"/>
      <c r="D164" s="120"/>
      <c r="E164" s="120"/>
      <c r="F164" s="106"/>
      <c r="G164" s="107"/>
      <c r="H164" s="107"/>
      <c r="I164" s="107"/>
      <c r="J164" s="108"/>
      <c r="K164" s="351"/>
      <c r="L164" s="211"/>
      <c r="M164" s="109"/>
      <c r="N164" s="109"/>
      <c r="O164" s="101"/>
      <c r="T164" s="111"/>
      <c r="U164" s="111"/>
      <c r="V164" s="97"/>
      <c r="W164" s="97"/>
      <c r="X164" s="97"/>
    </row>
    <row r="165" spans="1:24" s="110" customFormat="1">
      <c r="A165" s="106"/>
      <c r="B165" s="120"/>
      <c r="C165" s="120"/>
      <c r="D165" s="120"/>
      <c r="E165" s="120"/>
      <c r="F165" s="106"/>
      <c r="G165" s="107"/>
      <c r="H165" s="107"/>
      <c r="I165" s="107"/>
      <c r="J165" s="108"/>
      <c r="K165" s="351"/>
      <c r="L165" s="211"/>
      <c r="M165" s="109"/>
      <c r="N165" s="109"/>
      <c r="O165" s="101"/>
      <c r="T165" s="111"/>
      <c r="U165" s="111"/>
      <c r="V165" s="97"/>
      <c r="W165" s="97"/>
      <c r="X165" s="97"/>
    </row>
    <row r="166" spans="1:24" s="110" customFormat="1">
      <c r="A166" s="106"/>
      <c r="B166" s="120"/>
      <c r="C166" s="120"/>
      <c r="D166" s="120"/>
      <c r="E166" s="120"/>
      <c r="F166" s="106"/>
      <c r="G166" s="107"/>
      <c r="H166" s="107"/>
      <c r="I166" s="107"/>
      <c r="J166" s="108"/>
      <c r="K166" s="351"/>
      <c r="L166" s="211"/>
      <c r="M166" s="109"/>
      <c r="N166" s="109"/>
      <c r="O166" s="101"/>
      <c r="T166" s="111"/>
      <c r="U166" s="111"/>
      <c r="V166" s="97"/>
      <c r="W166" s="97"/>
      <c r="X166" s="97"/>
    </row>
    <row r="167" spans="1:24" s="110" customFormat="1">
      <c r="A167" s="106"/>
      <c r="B167" s="120"/>
      <c r="C167" s="120"/>
      <c r="D167" s="120"/>
      <c r="E167" s="120"/>
      <c r="F167" s="106"/>
      <c r="G167" s="107"/>
      <c r="H167" s="107"/>
      <c r="I167" s="107"/>
      <c r="J167" s="108"/>
      <c r="K167" s="351"/>
      <c r="L167" s="211"/>
      <c r="M167" s="109"/>
      <c r="N167" s="109"/>
      <c r="O167" s="101"/>
      <c r="T167" s="111"/>
      <c r="U167" s="111"/>
      <c r="V167" s="97"/>
      <c r="W167" s="97"/>
      <c r="X167" s="97"/>
    </row>
    <row r="168" spans="1:24" s="110" customFormat="1">
      <c r="A168" s="106"/>
      <c r="B168" s="120"/>
      <c r="C168" s="120"/>
      <c r="D168" s="120"/>
      <c r="E168" s="120"/>
      <c r="F168" s="106"/>
      <c r="G168" s="107"/>
      <c r="H168" s="107"/>
      <c r="I168" s="107"/>
      <c r="J168" s="108"/>
      <c r="K168" s="351"/>
      <c r="L168" s="211"/>
      <c r="M168" s="109"/>
      <c r="N168" s="109"/>
      <c r="O168" s="101"/>
      <c r="T168" s="111"/>
      <c r="U168" s="111"/>
      <c r="V168" s="97"/>
      <c r="W168" s="97"/>
      <c r="X168" s="97"/>
    </row>
    <row r="169" spans="1:24" s="110" customFormat="1">
      <c r="A169" s="106"/>
      <c r="B169" s="120"/>
      <c r="C169" s="120"/>
      <c r="D169" s="120"/>
      <c r="E169" s="120"/>
      <c r="F169" s="106"/>
      <c r="G169" s="107"/>
      <c r="H169" s="107"/>
      <c r="I169" s="107"/>
      <c r="J169" s="108"/>
      <c r="K169" s="351"/>
      <c r="L169" s="211"/>
      <c r="M169" s="109"/>
      <c r="N169" s="109"/>
      <c r="O169" s="101"/>
      <c r="T169" s="111"/>
      <c r="U169" s="111"/>
      <c r="V169" s="97"/>
      <c r="W169" s="97"/>
      <c r="X169" s="97"/>
    </row>
    <row r="170" spans="1:24" s="110" customFormat="1">
      <c r="A170" s="106"/>
      <c r="B170" s="120"/>
      <c r="C170" s="120"/>
      <c r="D170" s="120"/>
      <c r="E170" s="120"/>
      <c r="F170" s="106"/>
      <c r="G170" s="107"/>
      <c r="H170" s="107"/>
      <c r="I170" s="107"/>
      <c r="J170" s="108"/>
      <c r="K170" s="351"/>
      <c r="L170" s="211"/>
      <c r="M170" s="109"/>
      <c r="N170" s="109"/>
      <c r="O170" s="101"/>
      <c r="T170" s="111"/>
      <c r="U170" s="111"/>
      <c r="V170" s="97"/>
      <c r="W170" s="97"/>
      <c r="X170" s="97"/>
    </row>
    <row r="171" spans="1:24" s="110" customFormat="1">
      <c r="A171" s="106"/>
      <c r="B171" s="120"/>
      <c r="C171" s="120"/>
      <c r="D171" s="120"/>
      <c r="E171" s="120"/>
      <c r="F171" s="106"/>
      <c r="G171" s="107"/>
      <c r="H171" s="107"/>
      <c r="I171" s="107"/>
      <c r="J171" s="108"/>
      <c r="K171" s="351"/>
      <c r="L171" s="211"/>
      <c r="M171" s="109"/>
      <c r="N171" s="109"/>
      <c r="O171" s="101"/>
      <c r="T171" s="111"/>
      <c r="U171" s="111"/>
      <c r="V171" s="97"/>
      <c r="W171" s="97"/>
      <c r="X171" s="97"/>
    </row>
    <row r="172" spans="1:24" s="110" customFormat="1">
      <c r="A172" s="106"/>
      <c r="B172" s="120"/>
      <c r="C172" s="120"/>
      <c r="D172" s="120"/>
      <c r="E172" s="120"/>
      <c r="F172" s="106"/>
      <c r="G172" s="107"/>
      <c r="H172" s="107"/>
      <c r="I172" s="107"/>
      <c r="J172" s="108"/>
      <c r="K172" s="351"/>
      <c r="L172" s="211"/>
      <c r="M172" s="109"/>
      <c r="N172" s="109"/>
      <c r="O172" s="101"/>
      <c r="T172" s="111"/>
      <c r="U172" s="111"/>
      <c r="V172" s="97"/>
      <c r="W172" s="97"/>
      <c r="X172" s="97"/>
    </row>
    <row r="173" spans="1:24" s="110" customFormat="1">
      <c r="A173" s="106"/>
      <c r="B173" s="120"/>
      <c r="C173" s="120"/>
      <c r="D173" s="120"/>
      <c r="E173" s="120"/>
      <c r="F173" s="106"/>
      <c r="G173" s="107"/>
      <c r="H173" s="107"/>
      <c r="I173" s="107"/>
      <c r="J173" s="108"/>
      <c r="K173" s="351"/>
      <c r="L173" s="211"/>
      <c r="M173" s="109"/>
      <c r="N173" s="109"/>
      <c r="O173" s="101"/>
      <c r="T173" s="111"/>
      <c r="U173" s="111"/>
      <c r="V173" s="97"/>
      <c r="W173" s="97"/>
      <c r="X173" s="97"/>
    </row>
    <row r="174" spans="1:24" s="110" customFormat="1">
      <c r="A174" s="106"/>
      <c r="B174" s="120"/>
      <c r="C174" s="120"/>
      <c r="D174" s="120"/>
      <c r="E174" s="120"/>
      <c r="F174" s="106"/>
      <c r="G174" s="107"/>
      <c r="H174" s="107"/>
      <c r="I174" s="107"/>
      <c r="J174" s="108"/>
      <c r="K174" s="351"/>
      <c r="L174" s="211"/>
      <c r="M174" s="109"/>
      <c r="N174" s="109"/>
      <c r="O174" s="101"/>
      <c r="T174" s="111"/>
      <c r="U174" s="111"/>
      <c r="V174" s="97"/>
      <c r="W174" s="97"/>
      <c r="X174" s="97"/>
    </row>
    <row r="175" spans="1:24" s="110" customFormat="1">
      <c r="A175" s="106"/>
      <c r="B175" s="120"/>
      <c r="C175" s="120"/>
      <c r="D175" s="120"/>
      <c r="E175" s="120"/>
      <c r="F175" s="106"/>
      <c r="G175" s="107"/>
      <c r="H175" s="107"/>
      <c r="I175" s="107"/>
      <c r="J175" s="108"/>
      <c r="K175" s="351"/>
      <c r="L175" s="211"/>
      <c r="M175" s="109"/>
      <c r="N175" s="109"/>
      <c r="O175" s="101"/>
      <c r="T175" s="111"/>
      <c r="U175" s="111"/>
      <c r="V175" s="97"/>
      <c r="W175" s="97"/>
      <c r="X175" s="97"/>
    </row>
    <row r="176" spans="1:24" s="110" customFormat="1">
      <c r="A176" s="106"/>
      <c r="B176" s="120"/>
      <c r="C176" s="120"/>
      <c r="D176" s="120"/>
      <c r="E176" s="120"/>
      <c r="F176" s="106"/>
      <c r="G176" s="107"/>
      <c r="H176" s="107"/>
      <c r="I176" s="107"/>
      <c r="J176" s="108"/>
      <c r="K176" s="351"/>
      <c r="L176" s="211"/>
      <c r="M176" s="109"/>
      <c r="N176" s="109"/>
      <c r="O176" s="101"/>
      <c r="T176" s="111"/>
      <c r="U176" s="111"/>
      <c r="V176" s="97"/>
      <c r="W176" s="97"/>
      <c r="X176" s="97"/>
    </row>
    <row r="177" spans="1:24" s="110" customFormat="1">
      <c r="A177" s="106"/>
      <c r="B177" s="120"/>
      <c r="C177" s="120"/>
      <c r="D177" s="120"/>
      <c r="E177" s="120"/>
      <c r="F177" s="106"/>
      <c r="G177" s="107"/>
      <c r="H177" s="107"/>
      <c r="I177" s="107"/>
      <c r="J177" s="108"/>
      <c r="K177" s="351"/>
      <c r="L177" s="211"/>
      <c r="M177" s="109"/>
      <c r="N177" s="109"/>
      <c r="O177" s="101"/>
      <c r="T177" s="111"/>
      <c r="U177" s="111"/>
      <c r="V177" s="97"/>
      <c r="W177" s="97"/>
      <c r="X177" s="97"/>
    </row>
    <row r="178" spans="1:24" s="110" customFormat="1">
      <c r="A178" s="106"/>
      <c r="B178" s="120"/>
      <c r="C178" s="120"/>
      <c r="D178" s="120"/>
      <c r="E178" s="120"/>
      <c r="F178" s="106"/>
      <c r="G178" s="107"/>
      <c r="H178" s="107"/>
      <c r="I178" s="107"/>
      <c r="J178" s="108"/>
      <c r="K178" s="351"/>
      <c r="L178" s="211"/>
      <c r="M178" s="109"/>
      <c r="N178" s="109"/>
      <c r="O178" s="101"/>
      <c r="T178" s="111"/>
      <c r="U178" s="111"/>
      <c r="V178" s="97"/>
      <c r="W178" s="97"/>
      <c r="X178" s="97"/>
    </row>
    <row r="179" spans="1:24" s="110" customFormat="1">
      <c r="A179" s="106"/>
      <c r="B179" s="120"/>
      <c r="C179" s="120"/>
      <c r="D179" s="120"/>
      <c r="E179" s="120"/>
      <c r="F179" s="106"/>
      <c r="G179" s="107"/>
      <c r="H179" s="107"/>
      <c r="I179" s="107"/>
      <c r="J179" s="108"/>
      <c r="K179" s="351"/>
      <c r="L179" s="211"/>
      <c r="M179" s="109"/>
      <c r="N179" s="109"/>
      <c r="O179" s="101"/>
      <c r="T179" s="111"/>
      <c r="U179" s="111"/>
      <c r="V179" s="97"/>
      <c r="W179" s="97"/>
      <c r="X179" s="97"/>
    </row>
    <row r="180" spans="1:24" s="110" customFormat="1">
      <c r="A180" s="106"/>
      <c r="B180" s="120"/>
      <c r="C180" s="120"/>
      <c r="D180" s="120"/>
      <c r="E180" s="120"/>
      <c r="F180" s="106"/>
      <c r="G180" s="107"/>
      <c r="H180" s="107"/>
      <c r="I180" s="107"/>
      <c r="J180" s="108"/>
      <c r="K180" s="351"/>
      <c r="L180" s="211"/>
      <c r="M180" s="109"/>
      <c r="N180" s="109"/>
      <c r="O180" s="101"/>
      <c r="T180" s="111"/>
      <c r="U180" s="111"/>
      <c r="V180" s="97"/>
      <c r="W180" s="97"/>
      <c r="X180" s="97"/>
    </row>
    <row r="181" spans="1:24" s="110" customFormat="1">
      <c r="A181" s="106"/>
      <c r="B181" s="120"/>
      <c r="C181" s="120"/>
      <c r="D181" s="120"/>
      <c r="E181" s="120"/>
      <c r="F181" s="106"/>
      <c r="G181" s="107"/>
      <c r="H181" s="107"/>
      <c r="I181" s="107"/>
      <c r="J181" s="108"/>
      <c r="K181" s="351"/>
      <c r="L181" s="211"/>
      <c r="M181" s="109"/>
      <c r="N181" s="109"/>
      <c r="O181" s="101"/>
      <c r="T181" s="111"/>
      <c r="U181" s="111"/>
      <c r="V181" s="97"/>
      <c r="W181" s="97"/>
      <c r="X181" s="97"/>
    </row>
    <row r="182" spans="1:24" s="110" customFormat="1">
      <c r="A182" s="106"/>
      <c r="B182" s="120"/>
      <c r="C182" s="120"/>
      <c r="D182" s="120"/>
      <c r="E182" s="120"/>
      <c r="F182" s="106"/>
      <c r="G182" s="107"/>
      <c r="H182" s="107"/>
      <c r="I182" s="107"/>
      <c r="J182" s="108"/>
      <c r="K182" s="351"/>
      <c r="L182" s="211"/>
      <c r="M182" s="109"/>
      <c r="N182" s="109"/>
      <c r="O182" s="101"/>
      <c r="T182" s="111"/>
      <c r="U182" s="111"/>
      <c r="V182" s="97"/>
      <c r="W182" s="97"/>
      <c r="X182" s="97"/>
    </row>
    <row r="183" spans="1:24" s="110" customFormat="1">
      <c r="A183" s="106"/>
      <c r="B183" s="120"/>
      <c r="C183" s="120"/>
      <c r="D183" s="120"/>
      <c r="E183" s="120"/>
      <c r="F183" s="106"/>
      <c r="G183" s="107"/>
      <c r="H183" s="107"/>
      <c r="I183" s="107"/>
      <c r="J183" s="108"/>
      <c r="K183" s="351"/>
      <c r="L183" s="211"/>
      <c r="M183" s="109"/>
      <c r="N183" s="109"/>
      <c r="O183" s="101"/>
      <c r="T183" s="111"/>
      <c r="U183" s="111"/>
      <c r="V183" s="97"/>
      <c r="W183" s="97"/>
      <c r="X183" s="97"/>
    </row>
    <row r="184" spans="1:24" s="110" customFormat="1">
      <c r="A184" s="106"/>
      <c r="B184" s="120"/>
      <c r="C184" s="120"/>
      <c r="D184" s="120"/>
      <c r="E184" s="120"/>
      <c r="F184" s="106"/>
      <c r="G184" s="107"/>
      <c r="H184" s="107"/>
      <c r="I184" s="107"/>
      <c r="J184" s="108"/>
      <c r="K184" s="351"/>
      <c r="L184" s="211"/>
      <c r="M184" s="109"/>
      <c r="N184" s="109"/>
      <c r="O184" s="101"/>
      <c r="T184" s="111"/>
      <c r="U184" s="111"/>
      <c r="V184" s="97"/>
      <c r="W184" s="97"/>
      <c r="X184" s="97"/>
    </row>
    <row r="185" spans="1:24" s="110" customFormat="1">
      <c r="A185" s="106"/>
      <c r="B185" s="120"/>
      <c r="C185" s="120"/>
      <c r="D185" s="120"/>
      <c r="E185" s="120"/>
      <c r="F185" s="106"/>
      <c r="G185" s="107"/>
      <c r="H185" s="107"/>
      <c r="I185" s="107"/>
      <c r="J185" s="108"/>
      <c r="K185" s="351"/>
      <c r="L185" s="211"/>
      <c r="M185" s="109"/>
      <c r="N185" s="109"/>
      <c r="O185" s="101"/>
      <c r="T185" s="111"/>
      <c r="U185" s="111"/>
      <c r="V185" s="97"/>
      <c r="W185" s="97"/>
      <c r="X185" s="97"/>
    </row>
    <row r="186" spans="1:24" s="110" customFormat="1">
      <c r="A186" s="106">
        <f>'Merytoryczna-TU WPIS DANE'!A251</f>
        <v>0</v>
      </c>
      <c r="B186" s="120">
        <f>'Merytoryczna-TU WPIS DANE'!B251</f>
        <v>0</v>
      </c>
      <c r="C186" s="120">
        <f>'Merytoryczna-TU WPIS DANE'!C251</f>
        <v>0</v>
      </c>
      <c r="D186" s="120">
        <f>'Merytoryczna-TU WPIS DANE'!D251</f>
        <v>0</v>
      </c>
      <c r="E186" s="120">
        <f>'Merytoryczna-TU WPIS DANE'!E251</f>
        <v>0</v>
      </c>
      <c r="F186" s="106">
        <f>'Merytoryczna-TU WPIS DANE'!F251</f>
        <v>0</v>
      </c>
      <c r="G186" s="107">
        <f>'Merytoryczna-TU WPIS DANE'!H251</f>
        <v>1</v>
      </c>
      <c r="H186" s="107">
        <f>'Merytoryczna-TU WPIS DANE'!I251</f>
        <v>0</v>
      </c>
      <c r="I186" s="107"/>
      <c r="J186" s="108">
        <f>IF('Merytoryczna-TU WPIS DANE'!Q251="tak",'Merytoryczna-TU WPIS DANE'!AJ251,'Merytoryczna-TU WPIS DANE'!R251)</f>
        <v>0</v>
      </c>
      <c r="K186" s="351"/>
      <c r="L186" s="211">
        <f>IF(Strategiczna!L249="tak",Strategiczna!W249,Strategiczna!M249)</f>
        <v>0</v>
      </c>
      <c r="M186" s="109">
        <f t="shared" ref="M186:M249" si="10">SUM(J186:L186)</f>
        <v>0</v>
      </c>
      <c r="N186" s="109">
        <f>'Merytoryczna-TU WPIS DANE'!O251+Strategiczna!J249</f>
        <v>95</v>
      </c>
      <c r="O186" s="101">
        <f t="shared" ref="O186:O249" si="11">M186/N186</f>
        <v>0</v>
      </c>
      <c r="T186" s="111"/>
      <c r="U186" s="111"/>
      <c r="V186" s="97"/>
      <c r="W186" s="97"/>
      <c r="X186" s="97"/>
    </row>
    <row r="187" spans="1:24" s="110" customFormat="1">
      <c r="A187" s="106">
        <f>'Merytoryczna-TU WPIS DANE'!A252</f>
        <v>0</v>
      </c>
      <c r="B187" s="120">
        <f>'Merytoryczna-TU WPIS DANE'!B252</f>
        <v>0</v>
      </c>
      <c r="C187" s="120">
        <f>'Merytoryczna-TU WPIS DANE'!C252</f>
        <v>0</v>
      </c>
      <c r="D187" s="120">
        <f>'Merytoryczna-TU WPIS DANE'!D252</f>
        <v>0</v>
      </c>
      <c r="E187" s="120">
        <f>'Merytoryczna-TU WPIS DANE'!E252</f>
        <v>0</v>
      </c>
      <c r="F187" s="106">
        <f>'Merytoryczna-TU WPIS DANE'!F252</f>
        <v>0</v>
      </c>
      <c r="G187" s="107">
        <f>'Merytoryczna-TU WPIS DANE'!H252</f>
        <v>1</v>
      </c>
      <c r="H187" s="107">
        <f>'Merytoryczna-TU WPIS DANE'!I252</f>
        <v>0</v>
      </c>
      <c r="I187" s="107"/>
      <c r="J187" s="108">
        <f>IF('Merytoryczna-TU WPIS DANE'!Q252="tak",'Merytoryczna-TU WPIS DANE'!AJ252,'Merytoryczna-TU WPIS DANE'!R252)</f>
        <v>0</v>
      </c>
      <c r="K187" s="351"/>
      <c r="L187" s="211">
        <f>IF(Strategiczna!L250="tak",Strategiczna!W250,Strategiczna!M250)</f>
        <v>0</v>
      </c>
      <c r="M187" s="109">
        <f t="shared" si="10"/>
        <v>0</v>
      </c>
      <c r="N187" s="109">
        <f>'Merytoryczna-TU WPIS DANE'!O252+Strategiczna!J250</f>
        <v>95</v>
      </c>
      <c r="O187" s="101">
        <f t="shared" si="11"/>
        <v>0</v>
      </c>
      <c r="T187" s="111"/>
      <c r="U187" s="111"/>
      <c r="V187" s="97"/>
      <c r="W187" s="97"/>
      <c r="X187" s="97"/>
    </row>
    <row r="188" spans="1:24" s="110" customFormat="1">
      <c r="A188" s="106">
        <f>'Merytoryczna-TU WPIS DANE'!A253</f>
        <v>0</v>
      </c>
      <c r="B188" s="120">
        <f>'Merytoryczna-TU WPIS DANE'!B253</f>
        <v>0</v>
      </c>
      <c r="C188" s="120">
        <f>'Merytoryczna-TU WPIS DANE'!C253</f>
        <v>0</v>
      </c>
      <c r="D188" s="120">
        <f>'Merytoryczna-TU WPIS DANE'!D253</f>
        <v>0</v>
      </c>
      <c r="E188" s="120">
        <f>'Merytoryczna-TU WPIS DANE'!E253</f>
        <v>0</v>
      </c>
      <c r="F188" s="106">
        <f>'Merytoryczna-TU WPIS DANE'!F253</f>
        <v>0</v>
      </c>
      <c r="G188" s="107">
        <f>'Merytoryczna-TU WPIS DANE'!H253</f>
        <v>1</v>
      </c>
      <c r="H188" s="107">
        <f>'Merytoryczna-TU WPIS DANE'!I253</f>
        <v>0</v>
      </c>
      <c r="I188" s="107"/>
      <c r="J188" s="108">
        <f>IF('Merytoryczna-TU WPIS DANE'!Q253="tak",'Merytoryczna-TU WPIS DANE'!AJ253,'Merytoryczna-TU WPIS DANE'!R253)</f>
        <v>0</v>
      </c>
      <c r="K188" s="351"/>
      <c r="L188" s="211">
        <f>IF(Strategiczna!L251="tak",Strategiczna!W251,Strategiczna!M251)</f>
        <v>0</v>
      </c>
      <c r="M188" s="109">
        <f t="shared" si="10"/>
        <v>0</v>
      </c>
      <c r="N188" s="109">
        <f>'Merytoryczna-TU WPIS DANE'!O253+Strategiczna!J251</f>
        <v>95</v>
      </c>
      <c r="O188" s="101">
        <f t="shared" si="11"/>
        <v>0</v>
      </c>
      <c r="T188" s="111"/>
      <c r="U188" s="111"/>
      <c r="V188" s="97"/>
      <c r="W188" s="97"/>
      <c r="X188" s="97"/>
    </row>
    <row r="189" spans="1:24" s="110" customFormat="1">
      <c r="A189" s="106">
        <f>'Merytoryczna-TU WPIS DANE'!A254</f>
        <v>0</v>
      </c>
      <c r="B189" s="120">
        <f>'Merytoryczna-TU WPIS DANE'!B254</f>
        <v>0</v>
      </c>
      <c r="C189" s="120">
        <f>'Merytoryczna-TU WPIS DANE'!C254</f>
        <v>0</v>
      </c>
      <c r="D189" s="120">
        <f>'Merytoryczna-TU WPIS DANE'!D254</f>
        <v>0</v>
      </c>
      <c r="E189" s="120">
        <f>'Merytoryczna-TU WPIS DANE'!E254</f>
        <v>0</v>
      </c>
      <c r="F189" s="106">
        <f>'Merytoryczna-TU WPIS DANE'!F254</f>
        <v>0</v>
      </c>
      <c r="G189" s="107">
        <f>'Merytoryczna-TU WPIS DANE'!H254</f>
        <v>1</v>
      </c>
      <c r="H189" s="107">
        <f>'Merytoryczna-TU WPIS DANE'!I254</f>
        <v>0</v>
      </c>
      <c r="I189" s="107"/>
      <c r="J189" s="108">
        <f>IF('Merytoryczna-TU WPIS DANE'!Q254="tak",'Merytoryczna-TU WPIS DANE'!AJ254,'Merytoryczna-TU WPIS DANE'!R254)</f>
        <v>0</v>
      </c>
      <c r="K189" s="351"/>
      <c r="L189" s="211">
        <f>IF(Strategiczna!L252="tak",Strategiczna!W252,Strategiczna!M252)</f>
        <v>0</v>
      </c>
      <c r="M189" s="109">
        <f t="shared" si="10"/>
        <v>0</v>
      </c>
      <c r="N189" s="109">
        <f>'Merytoryczna-TU WPIS DANE'!O254+Strategiczna!J252</f>
        <v>95</v>
      </c>
      <c r="O189" s="101">
        <f t="shared" si="11"/>
        <v>0</v>
      </c>
      <c r="T189" s="111"/>
      <c r="U189" s="111"/>
      <c r="V189" s="97"/>
      <c r="W189" s="97"/>
      <c r="X189" s="97"/>
    </row>
    <row r="190" spans="1:24" s="110" customFormat="1">
      <c r="A190" s="106">
        <f>'Merytoryczna-TU WPIS DANE'!A255</f>
        <v>0</v>
      </c>
      <c r="B190" s="120">
        <f>'Merytoryczna-TU WPIS DANE'!B255</f>
        <v>0</v>
      </c>
      <c r="C190" s="120">
        <f>'Merytoryczna-TU WPIS DANE'!C255</f>
        <v>0</v>
      </c>
      <c r="D190" s="120">
        <f>'Merytoryczna-TU WPIS DANE'!D255</f>
        <v>0</v>
      </c>
      <c r="E190" s="120">
        <f>'Merytoryczna-TU WPIS DANE'!E255</f>
        <v>0</v>
      </c>
      <c r="F190" s="106">
        <f>'Merytoryczna-TU WPIS DANE'!F255</f>
        <v>0</v>
      </c>
      <c r="G190" s="107">
        <f>'Merytoryczna-TU WPIS DANE'!H255</f>
        <v>1</v>
      </c>
      <c r="H190" s="107">
        <f>'Merytoryczna-TU WPIS DANE'!I255</f>
        <v>0</v>
      </c>
      <c r="I190" s="107"/>
      <c r="J190" s="108">
        <f>IF('Merytoryczna-TU WPIS DANE'!Q255="tak",'Merytoryczna-TU WPIS DANE'!AJ255,'Merytoryczna-TU WPIS DANE'!R255)</f>
        <v>0</v>
      </c>
      <c r="K190" s="351"/>
      <c r="L190" s="211">
        <f>IF(Strategiczna!L253="tak",Strategiczna!W253,Strategiczna!M253)</f>
        <v>0</v>
      </c>
      <c r="M190" s="109">
        <f t="shared" si="10"/>
        <v>0</v>
      </c>
      <c r="N190" s="109">
        <f>'Merytoryczna-TU WPIS DANE'!O255+Strategiczna!J253</f>
        <v>95</v>
      </c>
      <c r="O190" s="101">
        <f t="shared" si="11"/>
        <v>0</v>
      </c>
      <c r="T190" s="111"/>
      <c r="U190" s="111"/>
      <c r="V190" s="97"/>
      <c r="W190" s="97"/>
      <c r="X190" s="97"/>
    </row>
    <row r="191" spans="1:24" s="110" customFormat="1">
      <c r="A191" s="106">
        <f>'Merytoryczna-TU WPIS DANE'!A256</f>
        <v>0</v>
      </c>
      <c r="B191" s="120">
        <f>'Merytoryczna-TU WPIS DANE'!B256</f>
        <v>0</v>
      </c>
      <c r="C191" s="120">
        <f>'Merytoryczna-TU WPIS DANE'!C256</f>
        <v>0</v>
      </c>
      <c r="D191" s="120">
        <f>'Merytoryczna-TU WPIS DANE'!D256</f>
        <v>0</v>
      </c>
      <c r="E191" s="120">
        <f>'Merytoryczna-TU WPIS DANE'!E256</f>
        <v>0</v>
      </c>
      <c r="F191" s="106">
        <f>'Merytoryczna-TU WPIS DANE'!F256</f>
        <v>0</v>
      </c>
      <c r="G191" s="107">
        <f>'Merytoryczna-TU WPIS DANE'!H256</f>
        <v>1</v>
      </c>
      <c r="H191" s="107">
        <f>'Merytoryczna-TU WPIS DANE'!I256</f>
        <v>0</v>
      </c>
      <c r="I191" s="107"/>
      <c r="J191" s="108">
        <f>IF('Merytoryczna-TU WPIS DANE'!Q256="tak",'Merytoryczna-TU WPIS DANE'!AJ256,'Merytoryczna-TU WPIS DANE'!R256)</f>
        <v>0</v>
      </c>
      <c r="K191" s="351"/>
      <c r="L191" s="211">
        <f>IF(Strategiczna!L254="tak",Strategiczna!W254,Strategiczna!M254)</f>
        <v>0</v>
      </c>
      <c r="M191" s="109">
        <f t="shared" si="10"/>
        <v>0</v>
      </c>
      <c r="N191" s="109">
        <f>'Merytoryczna-TU WPIS DANE'!O256+Strategiczna!J254</f>
        <v>95</v>
      </c>
      <c r="O191" s="101">
        <f t="shared" si="11"/>
        <v>0</v>
      </c>
      <c r="T191" s="111"/>
      <c r="U191" s="111"/>
      <c r="V191" s="97"/>
      <c r="W191" s="97"/>
      <c r="X191" s="97"/>
    </row>
    <row r="192" spans="1:24" s="110" customFormat="1">
      <c r="A192" s="106">
        <f>'Merytoryczna-TU WPIS DANE'!A257</f>
        <v>0</v>
      </c>
      <c r="B192" s="120">
        <f>'Merytoryczna-TU WPIS DANE'!B257</f>
        <v>0</v>
      </c>
      <c r="C192" s="120">
        <f>'Merytoryczna-TU WPIS DANE'!C257</f>
        <v>0</v>
      </c>
      <c r="D192" s="120">
        <f>'Merytoryczna-TU WPIS DANE'!D257</f>
        <v>0</v>
      </c>
      <c r="E192" s="120">
        <f>'Merytoryczna-TU WPIS DANE'!E257</f>
        <v>0</v>
      </c>
      <c r="F192" s="106">
        <f>'Merytoryczna-TU WPIS DANE'!F257</f>
        <v>0</v>
      </c>
      <c r="G192" s="107">
        <f>'Merytoryczna-TU WPIS DANE'!H257</f>
        <v>1</v>
      </c>
      <c r="H192" s="107">
        <f>'Merytoryczna-TU WPIS DANE'!I257</f>
        <v>0</v>
      </c>
      <c r="I192" s="107"/>
      <c r="J192" s="108">
        <f>IF('Merytoryczna-TU WPIS DANE'!Q257="tak",'Merytoryczna-TU WPIS DANE'!AJ257,'Merytoryczna-TU WPIS DANE'!R257)</f>
        <v>0</v>
      </c>
      <c r="K192" s="351"/>
      <c r="L192" s="211">
        <f>IF(Strategiczna!L255="tak",Strategiczna!W255,Strategiczna!M255)</f>
        <v>0</v>
      </c>
      <c r="M192" s="109">
        <f t="shared" si="10"/>
        <v>0</v>
      </c>
      <c r="N192" s="109">
        <f>'Merytoryczna-TU WPIS DANE'!O257+Strategiczna!J255</f>
        <v>95</v>
      </c>
      <c r="O192" s="101">
        <f t="shared" si="11"/>
        <v>0</v>
      </c>
      <c r="T192" s="111"/>
      <c r="U192" s="111"/>
      <c r="V192" s="97"/>
      <c r="W192" s="97"/>
      <c r="X192" s="97"/>
    </row>
    <row r="193" spans="1:24" s="110" customFormat="1">
      <c r="A193" s="106">
        <f>'Merytoryczna-TU WPIS DANE'!A258</f>
        <v>0</v>
      </c>
      <c r="B193" s="120">
        <f>'Merytoryczna-TU WPIS DANE'!B258</f>
        <v>0</v>
      </c>
      <c r="C193" s="120">
        <f>'Merytoryczna-TU WPIS DANE'!C258</f>
        <v>0</v>
      </c>
      <c r="D193" s="120">
        <f>'Merytoryczna-TU WPIS DANE'!D258</f>
        <v>0</v>
      </c>
      <c r="E193" s="120">
        <f>'Merytoryczna-TU WPIS DANE'!E258</f>
        <v>0</v>
      </c>
      <c r="F193" s="106">
        <f>'Merytoryczna-TU WPIS DANE'!F258</f>
        <v>0</v>
      </c>
      <c r="G193" s="107">
        <f>'Merytoryczna-TU WPIS DANE'!H258</f>
        <v>1</v>
      </c>
      <c r="H193" s="107">
        <f>'Merytoryczna-TU WPIS DANE'!I258</f>
        <v>0</v>
      </c>
      <c r="I193" s="107"/>
      <c r="J193" s="108">
        <f>IF('Merytoryczna-TU WPIS DANE'!Q258="tak",'Merytoryczna-TU WPIS DANE'!AJ258,'Merytoryczna-TU WPIS DANE'!R258)</f>
        <v>0</v>
      </c>
      <c r="K193" s="351"/>
      <c r="L193" s="211">
        <f>IF(Strategiczna!L256="tak",Strategiczna!W256,Strategiczna!M256)</f>
        <v>0</v>
      </c>
      <c r="M193" s="109">
        <f t="shared" si="10"/>
        <v>0</v>
      </c>
      <c r="N193" s="109">
        <f>'Merytoryczna-TU WPIS DANE'!O258+Strategiczna!J256</f>
        <v>95</v>
      </c>
      <c r="O193" s="101">
        <f t="shared" si="11"/>
        <v>0</v>
      </c>
      <c r="T193" s="111"/>
      <c r="U193" s="111"/>
      <c r="V193" s="97"/>
      <c r="W193" s="97"/>
      <c r="X193" s="97"/>
    </row>
    <row r="194" spans="1:24" s="110" customFormat="1">
      <c r="A194" s="106">
        <f>'Merytoryczna-TU WPIS DANE'!A259</f>
        <v>0</v>
      </c>
      <c r="B194" s="120">
        <f>'Merytoryczna-TU WPIS DANE'!B259</f>
        <v>0</v>
      </c>
      <c r="C194" s="120">
        <f>'Merytoryczna-TU WPIS DANE'!C259</f>
        <v>0</v>
      </c>
      <c r="D194" s="120">
        <f>'Merytoryczna-TU WPIS DANE'!D259</f>
        <v>0</v>
      </c>
      <c r="E194" s="120">
        <f>'Merytoryczna-TU WPIS DANE'!E259</f>
        <v>0</v>
      </c>
      <c r="F194" s="106">
        <f>'Merytoryczna-TU WPIS DANE'!F259</f>
        <v>0</v>
      </c>
      <c r="G194" s="107">
        <f>'Merytoryczna-TU WPIS DANE'!H259</f>
        <v>1</v>
      </c>
      <c r="H194" s="107">
        <f>'Merytoryczna-TU WPIS DANE'!I259</f>
        <v>0</v>
      </c>
      <c r="I194" s="107"/>
      <c r="J194" s="108">
        <f>IF('Merytoryczna-TU WPIS DANE'!Q259="tak",'Merytoryczna-TU WPIS DANE'!AJ259,'Merytoryczna-TU WPIS DANE'!R259)</f>
        <v>0</v>
      </c>
      <c r="K194" s="351"/>
      <c r="L194" s="211">
        <f>IF(Strategiczna!L257="tak",Strategiczna!W257,Strategiczna!M257)</f>
        <v>0</v>
      </c>
      <c r="M194" s="109">
        <f t="shared" si="10"/>
        <v>0</v>
      </c>
      <c r="N194" s="109">
        <f>'Merytoryczna-TU WPIS DANE'!O259+Strategiczna!J257</f>
        <v>95</v>
      </c>
      <c r="O194" s="101">
        <f t="shared" si="11"/>
        <v>0</v>
      </c>
      <c r="T194" s="111"/>
      <c r="U194" s="111"/>
      <c r="V194" s="97"/>
      <c r="W194" s="97"/>
      <c r="X194" s="97"/>
    </row>
    <row r="195" spans="1:24" s="110" customFormat="1">
      <c r="A195" s="106">
        <f>'Merytoryczna-TU WPIS DANE'!A260</f>
        <v>0</v>
      </c>
      <c r="B195" s="120">
        <f>'Merytoryczna-TU WPIS DANE'!B260</f>
        <v>0</v>
      </c>
      <c r="C195" s="120">
        <f>'Merytoryczna-TU WPIS DANE'!C260</f>
        <v>0</v>
      </c>
      <c r="D195" s="120">
        <f>'Merytoryczna-TU WPIS DANE'!D260</f>
        <v>0</v>
      </c>
      <c r="E195" s="120">
        <f>'Merytoryczna-TU WPIS DANE'!E260</f>
        <v>0</v>
      </c>
      <c r="F195" s="106">
        <f>'Merytoryczna-TU WPIS DANE'!F260</f>
        <v>0</v>
      </c>
      <c r="G195" s="107">
        <f>'Merytoryczna-TU WPIS DANE'!H260</f>
        <v>1</v>
      </c>
      <c r="H195" s="107">
        <f>'Merytoryczna-TU WPIS DANE'!I260</f>
        <v>0</v>
      </c>
      <c r="I195" s="107"/>
      <c r="J195" s="108">
        <f>IF('Merytoryczna-TU WPIS DANE'!Q260="tak",'Merytoryczna-TU WPIS DANE'!AJ260,'Merytoryczna-TU WPIS DANE'!R260)</f>
        <v>0</v>
      </c>
      <c r="K195" s="351"/>
      <c r="L195" s="211">
        <f>IF(Strategiczna!L258="tak",Strategiczna!W258,Strategiczna!M258)</f>
        <v>0</v>
      </c>
      <c r="M195" s="109">
        <f t="shared" si="10"/>
        <v>0</v>
      </c>
      <c r="N195" s="109">
        <f>'Merytoryczna-TU WPIS DANE'!O260+Strategiczna!J258</f>
        <v>95</v>
      </c>
      <c r="O195" s="101">
        <f t="shared" si="11"/>
        <v>0</v>
      </c>
      <c r="T195" s="111"/>
      <c r="U195" s="111"/>
      <c r="V195" s="97"/>
      <c r="W195" s="97"/>
      <c r="X195" s="97"/>
    </row>
    <row r="196" spans="1:24" s="110" customFormat="1">
      <c r="A196" s="106">
        <f>'Merytoryczna-TU WPIS DANE'!A261</f>
        <v>0</v>
      </c>
      <c r="B196" s="120">
        <f>'Merytoryczna-TU WPIS DANE'!B261</f>
        <v>0</v>
      </c>
      <c r="C196" s="120">
        <f>'Merytoryczna-TU WPIS DANE'!C261</f>
        <v>0</v>
      </c>
      <c r="D196" s="120">
        <f>'Merytoryczna-TU WPIS DANE'!D261</f>
        <v>0</v>
      </c>
      <c r="E196" s="120">
        <f>'Merytoryczna-TU WPIS DANE'!E261</f>
        <v>0</v>
      </c>
      <c r="F196" s="106">
        <f>'Merytoryczna-TU WPIS DANE'!F261</f>
        <v>0</v>
      </c>
      <c r="G196" s="107">
        <f>'Merytoryczna-TU WPIS DANE'!H261</f>
        <v>1</v>
      </c>
      <c r="H196" s="107">
        <f>'Merytoryczna-TU WPIS DANE'!I261</f>
        <v>0</v>
      </c>
      <c r="I196" s="107"/>
      <c r="J196" s="108">
        <f>IF('Merytoryczna-TU WPIS DANE'!Q261="tak",'Merytoryczna-TU WPIS DANE'!AJ261,'Merytoryczna-TU WPIS DANE'!R261)</f>
        <v>0</v>
      </c>
      <c r="K196" s="351"/>
      <c r="L196" s="211">
        <f>IF(Strategiczna!L259="tak",Strategiczna!W259,Strategiczna!M259)</f>
        <v>0</v>
      </c>
      <c r="M196" s="109">
        <f t="shared" si="10"/>
        <v>0</v>
      </c>
      <c r="N196" s="109">
        <f>'Merytoryczna-TU WPIS DANE'!O261+Strategiczna!J259</f>
        <v>95</v>
      </c>
      <c r="O196" s="101">
        <f t="shared" si="11"/>
        <v>0</v>
      </c>
      <c r="T196" s="111"/>
      <c r="U196" s="111"/>
      <c r="V196" s="97"/>
      <c r="W196" s="97"/>
      <c r="X196" s="97"/>
    </row>
    <row r="197" spans="1:24" s="110" customFormat="1">
      <c r="A197" s="106">
        <f>'Merytoryczna-TU WPIS DANE'!A262</f>
        <v>0</v>
      </c>
      <c r="B197" s="120">
        <f>'Merytoryczna-TU WPIS DANE'!B262</f>
        <v>0</v>
      </c>
      <c r="C197" s="120">
        <f>'Merytoryczna-TU WPIS DANE'!C262</f>
        <v>0</v>
      </c>
      <c r="D197" s="120">
        <f>'Merytoryczna-TU WPIS DANE'!D262</f>
        <v>0</v>
      </c>
      <c r="E197" s="120">
        <f>'Merytoryczna-TU WPIS DANE'!E262</f>
        <v>0</v>
      </c>
      <c r="F197" s="106">
        <f>'Merytoryczna-TU WPIS DANE'!F262</f>
        <v>0</v>
      </c>
      <c r="G197" s="107">
        <f>'Merytoryczna-TU WPIS DANE'!H262</f>
        <v>1</v>
      </c>
      <c r="H197" s="107">
        <f>'Merytoryczna-TU WPIS DANE'!I262</f>
        <v>0</v>
      </c>
      <c r="I197" s="107"/>
      <c r="J197" s="108">
        <f>IF('Merytoryczna-TU WPIS DANE'!Q262="tak",'Merytoryczna-TU WPIS DANE'!AJ262,'Merytoryczna-TU WPIS DANE'!R262)</f>
        <v>0</v>
      </c>
      <c r="K197" s="351"/>
      <c r="L197" s="211">
        <f>IF(Strategiczna!L260="tak",Strategiczna!W260,Strategiczna!M260)</f>
        <v>0</v>
      </c>
      <c r="M197" s="109">
        <f t="shared" si="10"/>
        <v>0</v>
      </c>
      <c r="N197" s="109">
        <f>'Merytoryczna-TU WPIS DANE'!O262+Strategiczna!J260</f>
        <v>95</v>
      </c>
      <c r="O197" s="101">
        <f t="shared" si="11"/>
        <v>0</v>
      </c>
      <c r="T197" s="111"/>
      <c r="U197" s="111"/>
      <c r="V197" s="97"/>
      <c r="W197" s="97"/>
      <c r="X197" s="97"/>
    </row>
    <row r="198" spans="1:24" s="110" customFormat="1">
      <c r="A198" s="106">
        <f>'Merytoryczna-TU WPIS DANE'!A263</f>
        <v>0</v>
      </c>
      <c r="B198" s="120">
        <f>'Merytoryczna-TU WPIS DANE'!B263</f>
        <v>0</v>
      </c>
      <c r="C198" s="120">
        <f>'Merytoryczna-TU WPIS DANE'!C263</f>
        <v>0</v>
      </c>
      <c r="D198" s="120">
        <f>'Merytoryczna-TU WPIS DANE'!D263</f>
        <v>0</v>
      </c>
      <c r="E198" s="120">
        <f>'Merytoryczna-TU WPIS DANE'!E263</f>
        <v>0</v>
      </c>
      <c r="F198" s="106">
        <f>'Merytoryczna-TU WPIS DANE'!F263</f>
        <v>0</v>
      </c>
      <c r="G198" s="107">
        <f>'Merytoryczna-TU WPIS DANE'!H263</f>
        <v>1</v>
      </c>
      <c r="H198" s="107">
        <f>'Merytoryczna-TU WPIS DANE'!I263</f>
        <v>0</v>
      </c>
      <c r="I198" s="107"/>
      <c r="J198" s="108">
        <f>IF('Merytoryczna-TU WPIS DANE'!Q263="tak",'Merytoryczna-TU WPIS DANE'!AJ263,'Merytoryczna-TU WPIS DANE'!R263)</f>
        <v>0</v>
      </c>
      <c r="K198" s="351"/>
      <c r="L198" s="211">
        <f>IF(Strategiczna!L261="tak",Strategiczna!W261,Strategiczna!M261)</f>
        <v>0</v>
      </c>
      <c r="M198" s="109">
        <f t="shared" si="10"/>
        <v>0</v>
      </c>
      <c r="N198" s="109">
        <f>'Merytoryczna-TU WPIS DANE'!O263+Strategiczna!J261</f>
        <v>95</v>
      </c>
      <c r="O198" s="101">
        <f t="shared" si="11"/>
        <v>0</v>
      </c>
      <c r="T198" s="111"/>
      <c r="U198" s="111"/>
      <c r="V198" s="97"/>
      <c r="W198" s="97"/>
      <c r="X198" s="97"/>
    </row>
    <row r="199" spans="1:24" s="110" customFormat="1">
      <c r="A199" s="106">
        <f>'Merytoryczna-TU WPIS DANE'!A264</f>
        <v>0</v>
      </c>
      <c r="B199" s="120">
        <f>'Merytoryczna-TU WPIS DANE'!B264</f>
        <v>0</v>
      </c>
      <c r="C199" s="120">
        <f>'Merytoryczna-TU WPIS DANE'!C264</f>
        <v>0</v>
      </c>
      <c r="D199" s="120">
        <f>'Merytoryczna-TU WPIS DANE'!D264</f>
        <v>0</v>
      </c>
      <c r="E199" s="120">
        <f>'Merytoryczna-TU WPIS DANE'!E264</f>
        <v>0</v>
      </c>
      <c r="F199" s="106">
        <f>'Merytoryczna-TU WPIS DANE'!F264</f>
        <v>0</v>
      </c>
      <c r="G199" s="107">
        <f>'Merytoryczna-TU WPIS DANE'!H264</f>
        <v>1</v>
      </c>
      <c r="H199" s="107">
        <f>'Merytoryczna-TU WPIS DANE'!I264</f>
        <v>0</v>
      </c>
      <c r="I199" s="107"/>
      <c r="J199" s="108">
        <f>IF('Merytoryczna-TU WPIS DANE'!Q264="tak",'Merytoryczna-TU WPIS DANE'!AJ264,'Merytoryczna-TU WPIS DANE'!R264)</f>
        <v>0</v>
      </c>
      <c r="K199" s="351"/>
      <c r="L199" s="211">
        <f>IF(Strategiczna!L262="tak",Strategiczna!W262,Strategiczna!M262)</f>
        <v>0</v>
      </c>
      <c r="M199" s="109">
        <f t="shared" si="10"/>
        <v>0</v>
      </c>
      <c r="N199" s="109">
        <f>'Merytoryczna-TU WPIS DANE'!O264+Strategiczna!J262</f>
        <v>95</v>
      </c>
      <c r="O199" s="101">
        <f t="shared" si="11"/>
        <v>0</v>
      </c>
      <c r="T199" s="111"/>
      <c r="U199" s="111"/>
      <c r="V199" s="97"/>
      <c r="W199" s="97"/>
      <c r="X199" s="97"/>
    </row>
    <row r="200" spans="1:24" s="110" customFormat="1">
      <c r="A200" s="106">
        <f>'Merytoryczna-TU WPIS DANE'!A265</f>
        <v>0</v>
      </c>
      <c r="B200" s="120">
        <f>'Merytoryczna-TU WPIS DANE'!B265</f>
        <v>0</v>
      </c>
      <c r="C200" s="120">
        <f>'Merytoryczna-TU WPIS DANE'!C265</f>
        <v>0</v>
      </c>
      <c r="D200" s="120">
        <f>'Merytoryczna-TU WPIS DANE'!D265</f>
        <v>0</v>
      </c>
      <c r="E200" s="120">
        <f>'Merytoryczna-TU WPIS DANE'!E265</f>
        <v>0</v>
      </c>
      <c r="F200" s="106">
        <f>'Merytoryczna-TU WPIS DANE'!F265</f>
        <v>0</v>
      </c>
      <c r="G200" s="107">
        <f>'Merytoryczna-TU WPIS DANE'!H265</f>
        <v>1</v>
      </c>
      <c r="H200" s="107">
        <f>'Merytoryczna-TU WPIS DANE'!I265</f>
        <v>0</v>
      </c>
      <c r="I200" s="107"/>
      <c r="J200" s="108">
        <f>IF('Merytoryczna-TU WPIS DANE'!Q265="tak",'Merytoryczna-TU WPIS DANE'!AJ265,'Merytoryczna-TU WPIS DANE'!R265)</f>
        <v>0</v>
      </c>
      <c r="K200" s="351"/>
      <c r="L200" s="211">
        <f>IF(Strategiczna!L263="tak",Strategiczna!W263,Strategiczna!M263)</f>
        <v>0</v>
      </c>
      <c r="M200" s="109">
        <f t="shared" si="10"/>
        <v>0</v>
      </c>
      <c r="N200" s="109">
        <f>'Merytoryczna-TU WPIS DANE'!O265+Strategiczna!J263</f>
        <v>95</v>
      </c>
      <c r="O200" s="101">
        <f t="shared" si="11"/>
        <v>0</v>
      </c>
      <c r="T200" s="111"/>
      <c r="U200" s="111"/>
      <c r="V200" s="97"/>
      <c r="W200" s="97"/>
      <c r="X200" s="97"/>
    </row>
    <row r="201" spans="1:24" s="110" customFormat="1">
      <c r="A201" s="106">
        <f>'Merytoryczna-TU WPIS DANE'!A266</f>
        <v>0</v>
      </c>
      <c r="B201" s="120">
        <f>'Merytoryczna-TU WPIS DANE'!B266</f>
        <v>0</v>
      </c>
      <c r="C201" s="120">
        <f>'Merytoryczna-TU WPIS DANE'!C266</f>
        <v>0</v>
      </c>
      <c r="D201" s="120">
        <f>'Merytoryczna-TU WPIS DANE'!D266</f>
        <v>0</v>
      </c>
      <c r="E201" s="120">
        <f>'Merytoryczna-TU WPIS DANE'!E266</f>
        <v>0</v>
      </c>
      <c r="F201" s="106">
        <f>'Merytoryczna-TU WPIS DANE'!F266</f>
        <v>0</v>
      </c>
      <c r="G201" s="107">
        <f>'Merytoryczna-TU WPIS DANE'!H266</f>
        <v>1</v>
      </c>
      <c r="H201" s="107">
        <f>'Merytoryczna-TU WPIS DANE'!I266</f>
        <v>0</v>
      </c>
      <c r="I201" s="107"/>
      <c r="J201" s="108">
        <f>IF('Merytoryczna-TU WPIS DANE'!Q266="tak",'Merytoryczna-TU WPIS DANE'!AJ266,'Merytoryczna-TU WPIS DANE'!R266)</f>
        <v>0</v>
      </c>
      <c r="K201" s="351"/>
      <c r="L201" s="211">
        <f>IF(Strategiczna!L264="tak",Strategiczna!W264,Strategiczna!M264)</f>
        <v>0</v>
      </c>
      <c r="M201" s="109">
        <f t="shared" si="10"/>
        <v>0</v>
      </c>
      <c r="N201" s="109">
        <f>'Merytoryczna-TU WPIS DANE'!O266+Strategiczna!J264</f>
        <v>95</v>
      </c>
      <c r="O201" s="101">
        <f t="shared" si="11"/>
        <v>0</v>
      </c>
      <c r="T201" s="111"/>
      <c r="U201" s="111"/>
      <c r="V201" s="97"/>
      <c r="W201" s="97"/>
      <c r="X201" s="97"/>
    </row>
    <row r="202" spans="1:24" s="110" customFormat="1">
      <c r="A202" s="106">
        <f>'Merytoryczna-TU WPIS DANE'!A267</f>
        <v>0</v>
      </c>
      <c r="B202" s="120">
        <f>'Merytoryczna-TU WPIS DANE'!B267</f>
        <v>0</v>
      </c>
      <c r="C202" s="120">
        <f>'Merytoryczna-TU WPIS DANE'!C267</f>
        <v>0</v>
      </c>
      <c r="D202" s="120">
        <f>'Merytoryczna-TU WPIS DANE'!D267</f>
        <v>0</v>
      </c>
      <c r="E202" s="120">
        <f>'Merytoryczna-TU WPIS DANE'!E267</f>
        <v>0</v>
      </c>
      <c r="F202" s="106">
        <f>'Merytoryczna-TU WPIS DANE'!F267</f>
        <v>0</v>
      </c>
      <c r="G202" s="107">
        <f>'Merytoryczna-TU WPIS DANE'!H267</f>
        <v>1</v>
      </c>
      <c r="H202" s="107">
        <f>'Merytoryczna-TU WPIS DANE'!I267</f>
        <v>0</v>
      </c>
      <c r="I202" s="107"/>
      <c r="J202" s="108">
        <f>IF('Merytoryczna-TU WPIS DANE'!Q267="tak",'Merytoryczna-TU WPIS DANE'!AJ267,'Merytoryczna-TU WPIS DANE'!R267)</f>
        <v>0</v>
      </c>
      <c r="K202" s="351"/>
      <c r="L202" s="211">
        <f>IF(Strategiczna!L265="tak",Strategiczna!W265,Strategiczna!M265)</f>
        <v>0</v>
      </c>
      <c r="M202" s="109">
        <f t="shared" si="10"/>
        <v>0</v>
      </c>
      <c r="N202" s="109">
        <f>'Merytoryczna-TU WPIS DANE'!O267+Strategiczna!J265</f>
        <v>95</v>
      </c>
      <c r="O202" s="101">
        <f t="shared" si="11"/>
        <v>0</v>
      </c>
      <c r="T202" s="111"/>
      <c r="U202" s="111"/>
      <c r="V202" s="97"/>
      <c r="W202" s="97"/>
      <c r="X202" s="97"/>
    </row>
    <row r="203" spans="1:24" s="110" customFormat="1">
      <c r="A203" s="106">
        <f>'Merytoryczna-TU WPIS DANE'!A268</f>
        <v>0</v>
      </c>
      <c r="B203" s="120">
        <f>'Merytoryczna-TU WPIS DANE'!B268</f>
        <v>0</v>
      </c>
      <c r="C203" s="120">
        <f>'Merytoryczna-TU WPIS DANE'!C268</f>
        <v>0</v>
      </c>
      <c r="D203" s="120">
        <f>'Merytoryczna-TU WPIS DANE'!D268</f>
        <v>0</v>
      </c>
      <c r="E203" s="120">
        <f>'Merytoryczna-TU WPIS DANE'!E268</f>
        <v>0</v>
      </c>
      <c r="F203" s="106">
        <f>'Merytoryczna-TU WPIS DANE'!F268</f>
        <v>0</v>
      </c>
      <c r="G203" s="107">
        <f>'Merytoryczna-TU WPIS DANE'!H268</f>
        <v>1</v>
      </c>
      <c r="H203" s="107">
        <f>'Merytoryczna-TU WPIS DANE'!I268</f>
        <v>0</v>
      </c>
      <c r="I203" s="107"/>
      <c r="J203" s="108">
        <f>IF('Merytoryczna-TU WPIS DANE'!Q268="tak",'Merytoryczna-TU WPIS DANE'!AJ268,'Merytoryczna-TU WPIS DANE'!R268)</f>
        <v>0</v>
      </c>
      <c r="K203" s="351"/>
      <c r="L203" s="211">
        <f>IF(Strategiczna!L266="tak",Strategiczna!W266,Strategiczna!M266)</f>
        <v>0</v>
      </c>
      <c r="M203" s="109">
        <f t="shared" si="10"/>
        <v>0</v>
      </c>
      <c r="N203" s="109">
        <f>'Merytoryczna-TU WPIS DANE'!O268+Strategiczna!J266</f>
        <v>95</v>
      </c>
      <c r="O203" s="101">
        <f t="shared" si="11"/>
        <v>0</v>
      </c>
      <c r="T203" s="111"/>
      <c r="U203" s="111"/>
      <c r="V203" s="97"/>
      <c r="W203" s="97"/>
      <c r="X203" s="97"/>
    </row>
    <row r="204" spans="1:24" s="110" customFormat="1">
      <c r="A204" s="106">
        <f>'Merytoryczna-TU WPIS DANE'!A269</f>
        <v>0</v>
      </c>
      <c r="B204" s="120">
        <f>'Merytoryczna-TU WPIS DANE'!B269</f>
        <v>0</v>
      </c>
      <c r="C204" s="120">
        <f>'Merytoryczna-TU WPIS DANE'!C269</f>
        <v>0</v>
      </c>
      <c r="D204" s="120">
        <f>'Merytoryczna-TU WPIS DANE'!D269</f>
        <v>0</v>
      </c>
      <c r="E204" s="120">
        <f>'Merytoryczna-TU WPIS DANE'!E269</f>
        <v>0</v>
      </c>
      <c r="F204" s="106">
        <f>'Merytoryczna-TU WPIS DANE'!F269</f>
        <v>0</v>
      </c>
      <c r="G204" s="107">
        <f>'Merytoryczna-TU WPIS DANE'!H269</f>
        <v>1</v>
      </c>
      <c r="H204" s="107">
        <f>'Merytoryczna-TU WPIS DANE'!I269</f>
        <v>0</v>
      </c>
      <c r="I204" s="107"/>
      <c r="J204" s="108">
        <f>IF('Merytoryczna-TU WPIS DANE'!Q269="tak",'Merytoryczna-TU WPIS DANE'!AJ269,'Merytoryczna-TU WPIS DANE'!R269)</f>
        <v>0</v>
      </c>
      <c r="K204" s="351"/>
      <c r="L204" s="211">
        <f>IF(Strategiczna!L267="tak",Strategiczna!W267,Strategiczna!M267)</f>
        <v>0</v>
      </c>
      <c r="M204" s="109">
        <f t="shared" si="10"/>
        <v>0</v>
      </c>
      <c r="N204" s="109">
        <f>'Merytoryczna-TU WPIS DANE'!O269+Strategiczna!J267</f>
        <v>95</v>
      </c>
      <c r="O204" s="101">
        <f t="shared" si="11"/>
        <v>0</v>
      </c>
      <c r="T204" s="111"/>
      <c r="U204" s="111"/>
      <c r="V204" s="97"/>
      <c r="W204" s="97"/>
      <c r="X204" s="97"/>
    </row>
    <row r="205" spans="1:24" s="110" customFormat="1">
      <c r="A205" s="106">
        <f>'Merytoryczna-TU WPIS DANE'!A270</f>
        <v>0</v>
      </c>
      <c r="B205" s="120">
        <f>'Merytoryczna-TU WPIS DANE'!B270</f>
        <v>0</v>
      </c>
      <c r="C205" s="120">
        <f>'Merytoryczna-TU WPIS DANE'!C270</f>
        <v>0</v>
      </c>
      <c r="D205" s="120">
        <f>'Merytoryczna-TU WPIS DANE'!D270</f>
        <v>0</v>
      </c>
      <c r="E205" s="120">
        <f>'Merytoryczna-TU WPIS DANE'!E270</f>
        <v>0</v>
      </c>
      <c r="F205" s="106">
        <f>'Merytoryczna-TU WPIS DANE'!F270</f>
        <v>0</v>
      </c>
      <c r="G205" s="107">
        <f>'Merytoryczna-TU WPIS DANE'!H270</f>
        <v>1</v>
      </c>
      <c r="H205" s="107">
        <f>'Merytoryczna-TU WPIS DANE'!I270</f>
        <v>0</v>
      </c>
      <c r="I205" s="107"/>
      <c r="J205" s="108">
        <f>IF('Merytoryczna-TU WPIS DANE'!Q270="tak",'Merytoryczna-TU WPIS DANE'!AJ270,'Merytoryczna-TU WPIS DANE'!R270)</f>
        <v>0</v>
      </c>
      <c r="K205" s="351"/>
      <c r="L205" s="211">
        <f>IF(Strategiczna!L268="tak",Strategiczna!W268,Strategiczna!M268)</f>
        <v>0</v>
      </c>
      <c r="M205" s="109">
        <f t="shared" si="10"/>
        <v>0</v>
      </c>
      <c r="N205" s="109">
        <f>'Merytoryczna-TU WPIS DANE'!O270+Strategiczna!J268</f>
        <v>95</v>
      </c>
      <c r="O205" s="101">
        <f t="shared" si="11"/>
        <v>0</v>
      </c>
      <c r="T205" s="111"/>
      <c r="U205" s="111"/>
      <c r="V205" s="97"/>
      <c r="W205" s="97"/>
      <c r="X205" s="97"/>
    </row>
    <row r="206" spans="1:24" s="110" customFormat="1">
      <c r="A206" s="106">
        <f>'Merytoryczna-TU WPIS DANE'!A271</f>
        <v>0</v>
      </c>
      <c r="B206" s="120">
        <f>'Merytoryczna-TU WPIS DANE'!B271</f>
        <v>0</v>
      </c>
      <c r="C206" s="120">
        <f>'Merytoryczna-TU WPIS DANE'!C271</f>
        <v>0</v>
      </c>
      <c r="D206" s="120">
        <f>'Merytoryczna-TU WPIS DANE'!D271</f>
        <v>0</v>
      </c>
      <c r="E206" s="120">
        <f>'Merytoryczna-TU WPIS DANE'!E271</f>
        <v>0</v>
      </c>
      <c r="F206" s="106">
        <f>'Merytoryczna-TU WPIS DANE'!F271</f>
        <v>0</v>
      </c>
      <c r="G206" s="107">
        <f>'Merytoryczna-TU WPIS DANE'!H271</f>
        <v>1</v>
      </c>
      <c r="H206" s="107">
        <f>'Merytoryczna-TU WPIS DANE'!I271</f>
        <v>0</v>
      </c>
      <c r="I206" s="107"/>
      <c r="J206" s="108">
        <f>IF('Merytoryczna-TU WPIS DANE'!Q271="tak",'Merytoryczna-TU WPIS DANE'!AJ271,'Merytoryczna-TU WPIS DANE'!R271)</f>
        <v>0</v>
      </c>
      <c r="K206" s="351"/>
      <c r="L206" s="211">
        <f>IF(Strategiczna!L269="tak",Strategiczna!W269,Strategiczna!M269)</f>
        <v>0</v>
      </c>
      <c r="M206" s="109">
        <f t="shared" si="10"/>
        <v>0</v>
      </c>
      <c r="N206" s="109">
        <f>'Merytoryczna-TU WPIS DANE'!O271+Strategiczna!J269</f>
        <v>95</v>
      </c>
      <c r="O206" s="101">
        <f t="shared" si="11"/>
        <v>0</v>
      </c>
      <c r="T206" s="111"/>
      <c r="U206" s="111"/>
      <c r="V206" s="97"/>
      <c r="W206" s="97"/>
      <c r="X206" s="97"/>
    </row>
    <row r="207" spans="1:24" s="110" customFormat="1">
      <c r="A207" s="106">
        <f>'Merytoryczna-TU WPIS DANE'!A272</f>
        <v>0</v>
      </c>
      <c r="B207" s="120">
        <f>'Merytoryczna-TU WPIS DANE'!B272</f>
        <v>0</v>
      </c>
      <c r="C207" s="120">
        <f>'Merytoryczna-TU WPIS DANE'!C272</f>
        <v>0</v>
      </c>
      <c r="D207" s="120">
        <f>'Merytoryczna-TU WPIS DANE'!D272</f>
        <v>0</v>
      </c>
      <c r="E207" s="120">
        <f>'Merytoryczna-TU WPIS DANE'!E272</f>
        <v>0</v>
      </c>
      <c r="F207" s="106">
        <f>'Merytoryczna-TU WPIS DANE'!F272</f>
        <v>0</v>
      </c>
      <c r="G207" s="107">
        <f>'Merytoryczna-TU WPIS DANE'!H272</f>
        <v>1</v>
      </c>
      <c r="H207" s="107">
        <f>'Merytoryczna-TU WPIS DANE'!I272</f>
        <v>0</v>
      </c>
      <c r="I207" s="107"/>
      <c r="J207" s="108">
        <f>IF('Merytoryczna-TU WPIS DANE'!Q272="tak",'Merytoryczna-TU WPIS DANE'!AJ272,'Merytoryczna-TU WPIS DANE'!R272)</f>
        <v>0</v>
      </c>
      <c r="K207" s="351"/>
      <c r="L207" s="211">
        <f>IF(Strategiczna!L270="tak",Strategiczna!W270,Strategiczna!M270)</f>
        <v>0</v>
      </c>
      <c r="M207" s="109">
        <f t="shared" si="10"/>
        <v>0</v>
      </c>
      <c r="N207" s="109">
        <f>'Merytoryczna-TU WPIS DANE'!O272+Strategiczna!J270</f>
        <v>95</v>
      </c>
      <c r="O207" s="101">
        <f t="shared" si="11"/>
        <v>0</v>
      </c>
      <c r="T207" s="111"/>
      <c r="U207" s="111"/>
      <c r="V207" s="97"/>
      <c r="W207" s="97"/>
      <c r="X207" s="97"/>
    </row>
    <row r="208" spans="1:24" s="110" customFormat="1">
      <c r="A208" s="106">
        <f>'Merytoryczna-TU WPIS DANE'!A273</f>
        <v>0</v>
      </c>
      <c r="B208" s="120">
        <f>'Merytoryczna-TU WPIS DANE'!B273</f>
        <v>0</v>
      </c>
      <c r="C208" s="120">
        <f>'Merytoryczna-TU WPIS DANE'!C273</f>
        <v>0</v>
      </c>
      <c r="D208" s="120">
        <f>'Merytoryczna-TU WPIS DANE'!D273</f>
        <v>0</v>
      </c>
      <c r="E208" s="120">
        <f>'Merytoryczna-TU WPIS DANE'!E273</f>
        <v>0</v>
      </c>
      <c r="F208" s="106">
        <f>'Merytoryczna-TU WPIS DANE'!F273</f>
        <v>0</v>
      </c>
      <c r="G208" s="107">
        <f>'Merytoryczna-TU WPIS DANE'!H273</f>
        <v>1</v>
      </c>
      <c r="H208" s="107">
        <f>'Merytoryczna-TU WPIS DANE'!I273</f>
        <v>0</v>
      </c>
      <c r="I208" s="107"/>
      <c r="J208" s="108">
        <f>IF('Merytoryczna-TU WPIS DANE'!Q273="tak",'Merytoryczna-TU WPIS DANE'!AJ273,'Merytoryczna-TU WPIS DANE'!R273)</f>
        <v>0</v>
      </c>
      <c r="K208" s="351"/>
      <c r="L208" s="211">
        <f>IF(Strategiczna!L271="tak",Strategiczna!W271,Strategiczna!M271)</f>
        <v>0</v>
      </c>
      <c r="M208" s="109">
        <f t="shared" si="10"/>
        <v>0</v>
      </c>
      <c r="N208" s="109">
        <f>'Merytoryczna-TU WPIS DANE'!O273+Strategiczna!J271</f>
        <v>95</v>
      </c>
      <c r="O208" s="101">
        <f t="shared" si="11"/>
        <v>0</v>
      </c>
      <c r="T208" s="111"/>
      <c r="U208" s="111"/>
      <c r="V208" s="97"/>
      <c r="W208" s="97"/>
      <c r="X208" s="97"/>
    </row>
    <row r="209" spans="1:24" s="110" customFormat="1">
      <c r="A209" s="106">
        <f>'Merytoryczna-TU WPIS DANE'!A274</f>
        <v>0</v>
      </c>
      <c r="B209" s="120">
        <f>'Merytoryczna-TU WPIS DANE'!B274</f>
        <v>0</v>
      </c>
      <c r="C209" s="120">
        <f>'Merytoryczna-TU WPIS DANE'!C274</f>
        <v>0</v>
      </c>
      <c r="D209" s="120">
        <f>'Merytoryczna-TU WPIS DANE'!D274</f>
        <v>0</v>
      </c>
      <c r="E209" s="120">
        <f>'Merytoryczna-TU WPIS DANE'!E274</f>
        <v>0</v>
      </c>
      <c r="F209" s="106">
        <f>'Merytoryczna-TU WPIS DANE'!F274</f>
        <v>0</v>
      </c>
      <c r="G209" s="107">
        <f>'Merytoryczna-TU WPIS DANE'!H274</f>
        <v>1</v>
      </c>
      <c r="H209" s="107">
        <f>'Merytoryczna-TU WPIS DANE'!I274</f>
        <v>0</v>
      </c>
      <c r="I209" s="107"/>
      <c r="J209" s="108">
        <f>IF('Merytoryczna-TU WPIS DANE'!Q274="tak",'Merytoryczna-TU WPIS DANE'!AJ274,'Merytoryczna-TU WPIS DANE'!R274)</f>
        <v>0</v>
      </c>
      <c r="K209" s="351"/>
      <c r="L209" s="211">
        <f>IF(Strategiczna!L272="tak",Strategiczna!W272,Strategiczna!M272)</f>
        <v>0</v>
      </c>
      <c r="M209" s="109">
        <f t="shared" si="10"/>
        <v>0</v>
      </c>
      <c r="N209" s="109">
        <f>'Merytoryczna-TU WPIS DANE'!O274+Strategiczna!J272</f>
        <v>95</v>
      </c>
      <c r="O209" s="101">
        <f t="shared" si="11"/>
        <v>0</v>
      </c>
      <c r="T209" s="111"/>
      <c r="U209" s="111"/>
      <c r="V209" s="97"/>
      <c r="W209" s="97"/>
      <c r="X209" s="97"/>
    </row>
    <row r="210" spans="1:24" s="110" customFormat="1">
      <c r="A210" s="106">
        <f>'Merytoryczna-TU WPIS DANE'!A275</f>
        <v>0</v>
      </c>
      <c r="B210" s="120">
        <f>'Merytoryczna-TU WPIS DANE'!B275</f>
        <v>0</v>
      </c>
      <c r="C210" s="120">
        <f>'Merytoryczna-TU WPIS DANE'!C275</f>
        <v>0</v>
      </c>
      <c r="D210" s="120">
        <f>'Merytoryczna-TU WPIS DANE'!D275</f>
        <v>0</v>
      </c>
      <c r="E210" s="120">
        <f>'Merytoryczna-TU WPIS DANE'!E275</f>
        <v>0</v>
      </c>
      <c r="F210" s="106">
        <f>'Merytoryczna-TU WPIS DANE'!F275</f>
        <v>0</v>
      </c>
      <c r="G210" s="107">
        <f>'Merytoryczna-TU WPIS DANE'!H275</f>
        <v>1</v>
      </c>
      <c r="H210" s="107">
        <f>'Merytoryczna-TU WPIS DANE'!I275</f>
        <v>0</v>
      </c>
      <c r="I210" s="107"/>
      <c r="J210" s="108">
        <f>IF('Merytoryczna-TU WPIS DANE'!Q275="tak",'Merytoryczna-TU WPIS DANE'!AJ275,'Merytoryczna-TU WPIS DANE'!R275)</f>
        <v>0</v>
      </c>
      <c r="K210" s="351"/>
      <c r="L210" s="211">
        <f>IF(Strategiczna!L273="tak",Strategiczna!W273,Strategiczna!M273)</f>
        <v>0</v>
      </c>
      <c r="M210" s="109">
        <f t="shared" si="10"/>
        <v>0</v>
      </c>
      <c r="N210" s="109">
        <f>'Merytoryczna-TU WPIS DANE'!O275+Strategiczna!J273</f>
        <v>95</v>
      </c>
      <c r="O210" s="101">
        <f t="shared" si="11"/>
        <v>0</v>
      </c>
      <c r="T210" s="111"/>
      <c r="U210" s="111"/>
      <c r="V210" s="97"/>
      <c r="W210" s="97"/>
      <c r="X210" s="97"/>
    </row>
    <row r="211" spans="1:24" s="110" customFormat="1">
      <c r="A211" s="106">
        <f>'Merytoryczna-TU WPIS DANE'!A276</f>
        <v>0</v>
      </c>
      <c r="B211" s="120">
        <f>'Merytoryczna-TU WPIS DANE'!B276</f>
        <v>0</v>
      </c>
      <c r="C211" s="120">
        <f>'Merytoryczna-TU WPIS DANE'!C276</f>
        <v>0</v>
      </c>
      <c r="D211" s="120">
        <f>'Merytoryczna-TU WPIS DANE'!D276</f>
        <v>0</v>
      </c>
      <c r="E211" s="120">
        <f>'Merytoryczna-TU WPIS DANE'!E276</f>
        <v>0</v>
      </c>
      <c r="F211" s="106">
        <f>'Merytoryczna-TU WPIS DANE'!F276</f>
        <v>0</v>
      </c>
      <c r="G211" s="107">
        <f>'Merytoryczna-TU WPIS DANE'!H276</f>
        <v>1</v>
      </c>
      <c r="H211" s="107">
        <f>'Merytoryczna-TU WPIS DANE'!I276</f>
        <v>0</v>
      </c>
      <c r="I211" s="107"/>
      <c r="J211" s="108">
        <f>IF('Merytoryczna-TU WPIS DANE'!Q276="tak",'Merytoryczna-TU WPIS DANE'!AJ276,'Merytoryczna-TU WPIS DANE'!R276)</f>
        <v>0</v>
      </c>
      <c r="K211" s="351"/>
      <c r="L211" s="211">
        <f>IF(Strategiczna!L274="tak",Strategiczna!W274,Strategiczna!M274)</f>
        <v>0</v>
      </c>
      <c r="M211" s="109">
        <f t="shared" si="10"/>
        <v>0</v>
      </c>
      <c r="N211" s="109">
        <f>'Merytoryczna-TU WPIS DANE'!O276+Strategiczna!J274</f>
        <v>95</v>
      </c>
      <c r="O211" s="101">
        <f t="shared" si="11"/>
        <v>0</v>
      </c>
      <c r="T211" s="111"/>
      <c r="U211" s="111"/>
      <c r="V211" s="97"/>
      <c r="W211" s="97"/>
      <c r="X211" s="97"/>
    </row>
    <row r="212" spans="1:24" s="110" customFormat="1">
      <c r="A212" s="106">
        <f>'Merytoryczna-TU WPIS DANE'!A277</f>
        <v>0</v>
      </c>
      <c r="B212" s="120">
        <f>'Merytoryczna-TU WPIS DANE'!B277</f>
        <v>0</v>
      </c>
      <c r="C212" s="120">
        <f>'Merytoryczna-TU WPIS DANE'!C277</f>
        <v>0</v>
      </c>
      <c r="D212" s="120">
        <f>'Merytoryczna-TU WPIS DANE'!D277</f>
        <v>0</v>
      </c>
      <c r="E212" s="120">
        <f>'Merytoryczna-TU WPIS DANE'!E277</f>
        <v>0</v>
      </c>
      <c r="F212" s="106">
        <f>'Merytoryczna-TU WPIS DANE'!F277</f>
        <v>0</v>
      </c>
      <c r="G212" s="107">
        <f>'Merytoryczna-TU WPIS DANE'!H277</f>
        <v>1</v>
      </c>
      <c r="H212" s="107">
        <f>'Merytoryczna-TU WPIS DANE'!I277</f>
        <v>0</v>
      </c>
      <c r="I212" s="107"/>
      <c r="J212" s="108">
        <f>IF('Merytoryczna-TU WPIS DANE'!Q277="tak",'Merytoryczna-TU WPIS DANE'!AJ277,'Merytoryczna-TU WPIS DANE'!R277)</f>
        <v>0</v>
      </c>
      <c r="K212" s="351"/>
      <c r="L212" s="211">
        <f>IF(Strategiczna!L275="tak",Strategiczna!W275,Strategiczna!M275)</f>
        <v>0</v>
      </c>
      <c r="M212" s="109">
        <f t="shared" si="10"/>
        <v>0</v>
      </c>
      <c r="N212" s="109">
        <f>'Merytoryczna-TU WPIS DANE'!O277+Strategiczna!J275</f>
        <v>95</v>
      </c>
      <c r="O212" s="101">
        <f t="shared" si="11"/>
        <v>0</v>
      </c>
      <c r="T212" s="111"/>
      <c r="U212" s="111"/>
      <c r="V212" s="97"/>
      <c r="W212" s="97"/>
      <c r="X212" s="97"/>
    </row>
    <row r="213" spans="1:24" s="110" customFormat="1">
      <c r="A213" s="106">
        <f>'Merytoryczna-TU WPIS DANE'!A278</f>
        <v>0</v>
      </c>
      <c r="B213" s="120">
        <f>'Merytoryczna-TU WPIS DANE'!B278</f>
        <v>0</v>
      </c>
      <c r="C213" s="120">
        <f>'Merytoryczna-TU WPIS DANE'!C278</f>
        <v>0</v>
      </c>
      <c r="D213" s="120">
        <f>'Merytoryczna-TU WPIS DANE'!D278</f>
        <v>0</v>
      </c>
      <c r="E213" s="120">
        <f>'Merytoryczna-TU WPIS DANE'!E278</f>
        <v>0</v>
      </c>
      <c r="F213" s="106">
        <f>'Merytoryczna-TU WPIS DANE'!F278</f>
        <v>0</v>
      </c>
      <c r="G213" s="107">
        <f>'Merytoryczna-TU WPIS DANE'!H278</f>
        <v>1</v>
      </c>
      <c r="H213" s="107">
        <f>'Merytoryczna-TU WPIS DANE'!I278</f>
        <v>0</v>
      </c>
      <c r="I213" s="107"/>
      <c r="J213" s="108">
        <f>IF('Merytoryczna-TU WPIS DANE'!Q278="tak",'Merytoryczna-TU WPIS DANE'!AJ278,'Merytoryczna-TU WPIS DANE'!R278)</f>
        <v>0</v>
      </c>
      <c r="K213" s="351"/>
      <c r="L213" s="211">
        <f>IF(Strategiczna!L276="tak",Strategiczna!W276,Strategiczna!M276)</f>
        <v>0</v>
      </c>
      <c r="M213" s="109">
        <f t="shared" si="10"/>
        <v>0</v>
      </c>
      <c r="N213" s="109">
        <f>'Merytoryczna-TU WPIS DANE'!O278+Strategiczna!J276</f>
        <v>95</v>
      </c>
      <c r="O213" s="101">
        <f t="shared" si="11"/>
        <v>0</v>
      </c>
      <c r="T213" s="111"/>
      <c r="U213" s="111"/>
      <c r="V213" s="97"/>
      <c r="W213" s="97"/>
      <c r="X213" s="97"/>
    </row>
    <row r="214" spans="1:24" s="110" customFormat="1">
      <c r="A214" s="106">
        <f>'Merytoryczna-TU WPIS DANE'!A279</f>
        <v>0</v>
      </c>
      <c r="B214" s="120">
        <f>'Merytoryczna-TU WPIS DANE'!B279</f>
        <v>0</v>
      </c>
      <c r="C214" s="120">
        <f>'Merytoryczna-TU WPIS DANE'!C279</f>
        <v>0</v>
      </c>
      <c r="D214" s="120">
        <f>'Merytoryczna-TU WPIS DANE'!D279</f>
        <v>0</v>
      </c>
      <c r="E214" s="120">
        <f>'Merytoryczna-TU WPIS DANE'!E279</f>
        <v>0</v>
      </c>
      <c r="F214" s="106">
        <f>'Merytoryczna-TU WPIS DANE'!F279</f>
        <v>0</v>
      </c>
      <c r="G214" s="107">
        <f>'Merytoryczna-TU WPIS DANE'!H279</f>
        <v>1</v>
      </c>
      <c r="H214" s="107">
        <f>'Merytoryczna-TU WPIS DANE'!I279</f>
        <v>0</v>
      </c>
      <c r="I214" s="107"/>
      <c r="J214" s="108">
        <f>IF('Merytoryczna-TU WPIS DANE'!Q279="tak",'Merytoryczna-TU WPIS DANE'!AJ279,'Merytoryczna-TU WPIS DANE'!R279)</f>
        <v>0</v>
      </c>
      <c r="K214" s="351"/>
      <c r="L214" s="211">
        <f>IF(Strategiczna!L277="tak",Strategiczna!W277,Strategiczna!M277)</f>
        <v>0</v>
      </c>
      <c r="M214" s="109">
        <f t="shared" si="10"/>
        <v>0</v>
      </c>
      <c r="N214" s="109">
        <f>'Merytoryczna-TU WPIS DANE'!O279+Strategiczna!J277</f>
        <v>95</v>
      </c>
      <c r="O214" s="101">
        <f t="shared" si="11"/>
        <v>0</v>
      </c>
      <c r="T214" s="111"/>
      <c r="U214" s="111"/>
      <c r="V214" s="97"/>
      <c r="W214" s="97"/>
      <c r="X214" s="97"/>
    </row>
    <row r="215" spans="1:24" s="110" customFormat="1">
      <c r="A215" s="106">
        <f>'Merytoryczna-TU WPIS DANE'!A280</f>
        <v>0</v>
      </c>
      <c r="B215" s="120">
        <f>'Merytoryczna-TU WPIS DANE'!B280</f>
        <v>0</v>
      </c>
      <c r="C215" s="120">
        <f>'Merytoryczna-TU WPIS DANE'!C280</f>
        <v>0</v>
      </c>
      <c r="D215" s="120">
        <f>'Merytoryczna-TU WPIS DANE'!D280</f>
        <v>0</v>
      </c>
      <c r="E215" s="120">
        <f>'Merytoryczna-TU WPIS DANE'!E280</f>
        <v>0</v>
      </c>
      <c r="F215" s="106">
        <f>'Merytoryczna-TU WPIS DANE'!F280</f>
        <v>0</v>
      </c>
      <c r="G215" s="107">
        <f>'Merytoryczna-TU WPIS DANE'!H280</f>
        <v>1</v>
      </c>
      <c r="H215" s="107">
        <f>'Merytoryczna-TU WPIS DANE'!I280</f>
        <v>0</v>
      </c>
      <c r="I215" s="107"/>
      <c r="J215" s="108">
        <f>IF('Merytoryczna-TU WPIS DANE'!Q280="tak",'Merytoryczna-TU WPIS DANE'!AJ280,'Merytoryczna-TU WPIS DANE'!R280)</f>
        <v>0</v>
      </c>
      <c r="K215" s="351"/>
      <c r="L215" s="211">
        <f>IF(Strategiczna!L278="tak",Strategiczna!W278,Strategiczna!M278)</f>
        <v>0</v>
      </c>
      <c r="M215" s="109">
        <f t="shared" si="10"/>
        <v>0</v>
      </c>
      <c r="N215" s="109">
        <f>'Merytoryczna-TU WPIS DANE'!O280+Strategiczna!J278</f>
        <v>95</v>
      </c>
      <c r="O215" s="101">
        <f t="shared" si="11"/>
        <v>0</v>
      </c>
      <c r="T215" s="111"/>
      <c r="U215" s="111"/>
      <c r="V215" s="97"/>
      <c r="W215" s="97"/>
      <c r="X215" s="97"/>
    </row>
    <row r="216" spans="1:24" s="110" customFormat="1">
      <c r="A216" s="106">
        <f>'Merytoryczna-TU WPIS DANE'!A281</f>
        <v>0</v>
      </c>
      <c r="B216" s="120">
        <f>'Merytoryczna-TU WPIS DANE'!B281</f>
        <v>0</v>
      </c>
      <c r="C216" s="120">
        <f>'Merytoryczna-TU WPIS DANE'!C281</f>
        <v>0</v>
      </c>
      <c r="D216" s="120">
        <f>'Merytoryczna-TU WPIS DANE'!D281</f>
        <v>0</v>
      </c>
      <c r="E216" s="120">
        <f>'Merytoryczna-TU WPIS DANE'!E281</f>
        <v>0</v>
      </c>
      <c r="F216" s="106">
        <f>'Merytoryczna-TU WPIS DANE'!F281</f>
        <v>0</v>
      </c>
      <c r="G216" s="107">
        <f>'Merytoryczna-TU WPIS DANE'!H281</f>
        <v>1</v>
      </c>
      <c r="H216" s="107">
        <f>'Merytoryczna-TU WPIS DANE'!I281</f>
        <v>0</v>
      </c>
      <c r="I216" s="107"/>
      <c r="J216" s="108">
        <f>IF('Merytoryczna-TU WPIS DANE'!Q281="tak",'Merytoryczna-TU WPIS DANE'!AJ281,'Merytoryczna-TU WPIS DANE'!R281)</f>
        <v>0</v>
      </c>
      <c r="K216" s="351"/>
      <c r="L216" s="211">
        <f>IF(Strategiczna!L279="tak",Strategiczna!W279,Strategiczna!M279)</f>
        <v>0</v>
      </c>
      <c r="M216" s="109">
        <f t="shared" si="10"/>
        <v>0</v>
      </c>
      <c r="N216" s="109">
        <f>'Merytoryczna-TU WPIS DANE'!O281+Strategiczna!J279</f>
        <v>95</v>
      </c>
      <c r="O216" s="101">
        <f t="shared" si="11"/>
        <v>0</v>
      </c>
      <c r="T216" s="111"/>
      <c r="U216" s="111"/>
      <c r="V216" s="97"/>
      <c r="W216" s="97"/>
      <c r="X216" s="97"/>
    </row>
    <row r="217" spans="1:24" s="110" customFormat="1">
      <c r="A217" s="106">
        <f>'Merytoryczna-TU WPIS DANE'!A282</f>
        <v>0</v>
      </c>
      <c r="B217" s="120">
        <f>'Merytoryczna-TU WPIS DANE'!B282</f>
        <v>0</v>
      </c>
      <c r="C217" s="120">
        <f>'Merytoryczna-TU WPIS DANE'!C282</f>
        <v>0</v>
      </c>
      <c r="D217" s="120">
        <f>'Merytoryczna-TU WPIS DANE'!D282</f>
        <v>0</v>
      </c>
      <c r="E217" s="120">
        <f>'Merytoryczna-TU WPIS DANE'!E282</f>
        <v>0</v>
      </c>
      <c r="F217" s="106">
        <f>'Merytoryczna-TU WPIS DANE'!F282</f>
        <v>0</v>
      </c>
      <c r="G217" s="107">
        <f>'Merytoryczna-TU WPIS DANE'!H282</f>
        <v>1</v>
      </c>
      <c r="H217" s="107">
        <f>'Merytoryczna-TU WPIS DANE'!I282</f>
        <v>0</v>
      </c>
      <c r="I217" s="107"/>
      <c r="J217" s="108">
        <f>IF('Merytoryczna-TU WPIS DANE'!Q282="tak",'Merytoryczna-TU WPIS DANE'!AJ282,'Merytoryczna-TU WPIS DANE'!R282)</f>
        <v>0</v>
      </c>
      <c r="K217" s="351"/>
      <c r="L217" s="211">
        <f>IF(Strategiczna!L280="tak",Strategiczna!W280,Strategiczna!M280)</f>
        <v>0</v>
      </c>
      <c r="M217" s="109">
        <f t="shared" si="10"/>
        <v>0</v>
      </c>
      <c r="N217" s="109">
        <f>'Merytoryczna-TU WPIS DANE'!O282+Strategiczna!J280</f>
        <v>95</v>
      </c>
      <c r="O217" s="101">
        <f t="shared" si="11"/>
        <v>0</v>
      </c>
      <c r="T217" s="111"/>
      <c r="U217" s="111"/>
      <c r="V217" s="97"/>
      <c r="W217" s="97"/>
      <c r="X217" s="97"/>
    </row>
    <row r="218" spans="1:24" s="110" customFormat="1">
      <c r="A218" s="106">
        <f>'Merytoryczna-TU WPIS DANE'!A283</f>
        <v>0</v>
      </c>
      <c r="B218" s="120">
        <f>'Merytoryczna-TU WPIS DANE'!B283</f>
        <v>0</v>
      </c>
      <c r="C218" s="120">
        <f>'Merytoryczna-TU WPIS DANE'!C283</f>
        <v>0</v>
      </c>
      <c r="D218" s="120">
        <f>'Merytoryczna-TU WPIS DANE'!D283</f>
        <v>0</v>
      </c>
      <c r="E218" s="120">
        <f>'Merytoryczna-TU WPIS DANE'!E283</f>
        <v>0</v>
      </c>
      <c r="F218" s="106">
        <f>'Merytoryczna-TU WPIS DANE'!F283</f>
        <v>0</v>
      </c>
      <c r="G218" s="107">
        <f>'Merytoryczna-TU WPIS DANE'!H283</f>
        <v>1</v>
      </c>
      <c r="H218" s="107">
        <f>'Merytoryczna-TU WPIS DANE'!I283</f>
        <v>0</v>
      </c>
      <c r="I218" s="107"/>
      <c r="J218" s="108">
        <f>IF('Merytoryczna-TU WPIS DANE'!Q283="tak",'Merytoryczna-TU WPIS DANE'!AJ283,'Merytoryczna-TU WPIS DANE'!R283)</f>
        <v>0</v>
      </c>
      <c r="K218" s="351"/>
      <c r="L218" s="211">
        <f>IF(Strategiczna!L281="tak",Strategiczna!W281,Strategiczna!M281)</f>
        <v>0</v>
      </c>
      <c r="M218" s="109">
        <f t="shared" si="10"/>
        <v>0</v>
      </c>
      <c r="N218" s="109">
        <f>'Merytoryczna-TU WPIS DANE'!O283+Strategiczna!J281</f>
        <v>95</v>
      </c>
      <c r="O218" s="101">
        <f t="shared" si="11"/>
        <v>0</v>
      </c>
      <c r="T218" s="111"/>
      <c r="U218" s="111"/>
      <c r="V218" s="97"/>
      <c r="W218" s="97"/>
      <c r="X218" s="97"/>
    </row>
    <row r="219" spans="1:24" s="110" customFormat="1">
      <c r="A219" s="106">
        <f>'Merytoryczna-TU WPIS DANE'!A284</f>
        <v>0</v>
      </c>
      <c r="B219" s="120">
        <f>'Merytoryczna-TU WPIS DANE'!B284</f>
        <v>0</v>
      </c>
      <c r="C219" s="120">
        <f>'Merytoryczna-TU WPIS DANE'!C284</f>
        <v>0</v>
      </c>
      <c r="D219" s="120">
        <f>'Merytoryczna-TU WPIS DANE'!D284</f>
        <v>0</v>
      </c>
      <c r="E219" s="120">
        <f>'Merytoryczna-TU WPIS DANE'!E284</f>
        <v>0</v>
      </c>
      <c r="F219" s="106">
        <f>'Merytoryczna-TU WPIS DANE'!F284</f>
        <v>0</v>
      </c>
      <c r="G219" s="107">
        <f>'Merytoryczna-TU WPIS DANE'!H284</f>
        <v>1</v>
      </c>
      <c r="H219" s="107">
        <f>'Merytoryczna-TU WPIS DANE'!I284</f>
        <v>0</v>
      </c>
      <c r="I219" s="107"/>
      <c r="J219" s="108">
        <f>IF('Merytoryczna-TU WPIS DANE'!Q284="tak",'Merytoryczna-TU WPIS DANE'!AJ284,'Merytoryczna-TU WPIS DANE'!R284)</f>
        <v>0</v>
      </c>
      <c r="K219" s="351"/>
      <c r="L219" s="211">
        <f>IF(Strategiczna!L282="tak",Strategiczna!W282,Strategiczna!M282)</f>
        <v>0</v>
      </c>
      <c r="M219" s="109">
        <f t="shared" si="10"/>
        <v>0</v>
      </c>
      <c r="N219" s="109">
        <f>'Merytoryczna-TU WPIS DANE'!O284+Strategiczna!J282</f>
        <v>95</v>
      </c>
      <c r="O219" s="101">
        <f t="shared" si="11"/>
        <v>0</v>
      </c>
      <c r="T219" s="111"/>
      <c r="U219" s="111"/>
      <c r="V219" s="97"/>
      <c r="W219" s="97"/>
      <c r="X219" s="97"/>
    </row>
    <row r="220" spans="1:24" s="110" customFormat="1">
      <c r="A220" s="106">
        <f>'Merytoryczna-TU WPIS DANE'!A285</f>
        <v>0</v>
      </c>
      <c r="B220" s="120">
        <f>'Merytoryczna-TU WPIS DANE'!B285</f>
        <v>0</v>
      </c>
      <c r="C220" s="120">
        <f>'Merytoryczna-TU WPIS DANE'!C285</f>
        <v>0</v>
      </c>
      <c r="D220" s="120">
        <f>'Merytoryczna-TU WPIS DANE'!D285</f>
        <v>0</v>
      </c>
      <c r="E220" s="120">
        <f>'Merytoryczna-TU WPIS DANE'!E285</f>
        <v>0</v>
      </c>
      <c r="F220" s="106">
        <f>'Merytoryczna-TU WPIS DANE'!F285</f>
        <v>0</v>
      </c>
      <c r="G220" s="107">
        <f>'Merytoryczna-TU WPIS DANE'!H285</f>
        <v>1</v>
      </c>
      <c r="H220" s="107">
        <f>'Merytoryczna-TU WPIS DANE'!I285</f>
        <v>0</v>
      </c>
      <c r="I220" s="107"/>
      <c r="J220" s="108">
        <f>IF('Merytoryczna-TU WPIS DANE'!Q285="tak",'Merytoryczna-TU WPIS DANE'!AJ285,'Merytoryczna-TU WPIS DANE'!R285)</f>
        <v>0</v>
      </c>
      <c r="K220" s="351"/>
      <c r="L220" s="211">
        <f>IF(Strategiczna!L283="tak",Strategiczna!W283,Strategiczna!M283)</f>
        <v>0</v>
      </c>
      <c r="M220" s="109">
        <f t="shared" si="10"/>
        <v>0</v>
      </c>
      <c r="N220" s="109">
        <f>'Merytoryczna-TU WPIS DANE'!O285+Strategiczna!J283</f>
        <v>95</v>
      </c>
      <c r="O220" s="101">
        <f t="shared" si="11"/>
        <v>0</v>
      </c>
      <c r="T220" s="111"/>
      <c r="U220" s="111"/>
      <c r="V220" s="97"/>
      <c r="W220" s="97"/>
      <c r="X220" s="97"/>
    </row>
    <row r="221" spans="1:24" s="110" customFormat="1">
      <c r="A221" s="106">
        <f>'Merytoryczna-TU WPIS DANE'!A286</f>
        <v>0</v>
      </c>
      <c r="B221" s="120">
        <f>'Merytoryczna-TU WPIS DANE'!B286</f>
        <v>0</v>
      </c>
      <c r="C221" s="120">
        <f>'Merytoryczna-TU WPIS DANE'!C286</f>
        <v>0</v>
      </c>
      <c r="D221" s="120">
        <f>'Merytoryczna-TU WPIS DANE'!D286</f>
        <v>0</v>
      </c>
      <c r="E221" s="120">
        <f>'Merytoryczna-TU WPIS DANE'!E286</f>
        <v>0</v>
      </c>
      <c r="F221" s="106">
        <f>'Merytoryczna-TU WPIS DANE'!F286</f>
        <v>0</v>
      </c>
      <c r="G221" s="107">
        <f>'Merytoryczna-TU WPIS DANE'!H286</f>
        <v>1</v>
      </c>
      <c r="H221" s="107">
        <f>'Merytoryczna-TU WPIS DANE'!I286</f>
        <v>0</v>
      </c>
      <c r="I221" s="107"/>
      <c r="J221" s="108">
        <f>IF('Merytoryczna-TU WPIS DANE'!Q286="tak",'Merytoryczna-TU WPIS DANE'!AJ286,'Merytoryczna-TU WPIS DANE'!R286)</f>
        <v>0</v>
      </c>
      <c r="K221" s="351"/>
      <c r="L221" s="211">
        <f>IF(Strategiczna!L284="tak",Strategiczna!W284,Strategiczna!M284)</f>
        <v>0</v>
      </c>
      <c r="M221" s="109">
        <f t="shared" si="10"/>
        <v>0</v>
      </c>
      <c r="N221" s="109">
        <f>'Merytoryczna-TU WPIS DANE'!O286+Strategiczna!J284</f>
        <v>95</v>
      </c>
      <c r="O221" s="101">
        <f t="shared" si="11"/>
        <v>0</v>
      </c>
      <c r="T221" s="111"/>
      <c r="U221" s="111"/>
      <c r="V221" s="97"/>
      <c r="W221" s="97"/>
      <c r="X221" s="97"/>
    </row>
    <row r="222" spans="1:24" s="110" customFormat="1">
      <c r="A222" s="106">
        <f>'Merytoryczna-TU WPIS DANE'!A287</f>
        <v>0</v>
      </c>
      <c r="B222" s="120">
        <f>'Merytoryczna-TU WPIS DANE'!B287</f>
        <v>0</v>
      </c>
      <c r="C222" s="120">
        <f>'Merytoryczna-TU WPIS DANE'!C287</f>
        <v>0</v>
      </c>
      <c r="D222" s="120">
        <f>'Merytoryczna-TU WPIS DANE'!D287</f>
        <v>0</v>
      </c>
      <c r="E222" s="120">
        <f>'Merytoryczna-TU WPIS DANE'!E287</f>
        <v>0</v>
      </c>
      <c r="F222" s="106">
        <f>'Merytoryczna-TU WPIS DANE'!F287</f>
        <v>0</v>
      </c>
      <c r="G222" s="107">
        <f>'Merytoryczna-TU WPIS DANE'!H287</f>
        <v>1</v>
      </c>
      <c r="H222" s="107">
        <f>'Merytoryczna-TU WPIS DANE'!I287</f>
        <v>0</v>
      </c>
      <c r="I222" s="107"/>
      <c r="J222" s="108">
        <f>IF('Merytoryczna-TU WPIS DANE'!Q287="tak",'Merytoryczna-TU WPIS DANE'!AJ287,'Merytoryczna-TU WPIS DANE'!R287)</f>
        <v>0</v>
      </c>
      <c r="K222" s="351"/>
      <c r="L222" s="211">
        <f>IF(Strategiczna!L285="tak",Strategiczna!W285,Strategiczna!M285)</f>
        <v>0</v>
      </c>
      <c r="M222" s="109">
        <f t="shared" si="10"/>
        <v>0</v>
      </c>
      <c r="N222" s="109">
        <f>'Merytoryczna-TU WPIS DANE'!O287+Strategiczna!J285</f>
        <v>95</v>
      </c>
      <c r="O222" s="101">
        <f t="shared" si="11"/>
        <v>0</v>
      </c>
      <c r="T222" s="111"/>
      <c r="U222" s="111"/>
      <c r="V222" s="97"/>
      <c r="W222" s="97"/>
      <c r="X222" s="97"/>
    </row>
    <row r="223" spans="1:24" s="110" customFormat="1">
      <c r="A223" s="106">
        <f>'Merytoryczna-TU WPIS DANE'!A288</f>
        <v>0</v>
      </c>
      <c r="B223" s="120">
        <f>'Merytoryczna-TU WPIS DANE'!B288</f>
        <v>0</v>
      </c>
      <c r="C223" s="120">
        <f>'Merytoryczna-TU WPIS DANE'!C288</f>
        <v>0</v>
      </c>
      <c r="D223" s="120">
        <f>'Merytoryczna-TU WPIS DANE'!D288</f>
        <v>0</v>
      </c>
      <c r="E223" s="120">
        <f>'Merytoryczna-TU WPIS DANE'!E288</f>
        <v>0</v>
      </c>
      <c r="F223" s="106">
        <f>'Merytoryczna-TU WPIS DANE'!F288</f>
        <v>0</v>
      </c>
      <c r="G223" s="107">
        <f>'Merytoryczna-TU WPIS DANE'!H288</f>
        <v>1</v>
      </c>
      <c r="H223" s="107">
        <f>'Merytoryczna-TU WPIS DANE'!I288</f>
        <v>0</v>
      </c>
      <c r="I223" s="107"/>
      <c r="J223" s="108">
        <f>IF('Merytoryczna-TU WPIS DANE'!Q288="tak",'Merytoryczna-TU WPIS DANE'!AJ288,'Merytoryczna-TU WPIS DANE'!R288)</f>
        <v>0</v>
      </c>
      <c r="K223" s="351"/>
      <c r="L223" s="211">
        <f>IF(Strategiczna!L286="tak",Strategiczna!W286,Strategiczna!M286)</f>
        <v>0</v>
      </c>
      <c r="M223" s="109">
        <f t="shared" si="10"/>
        <v>0</v>
      </c>
      <c r="N223" s="109">
        <f>'Merytoryczna-TU WPIS DANE'!O288+Strategiczna!J286</f>
        <v>95</v>
      </c>
      <c r="O223" s="101">
        <f t="shared" si="11"/>
        <v>0</v>
      </c>
      <c r="T223" s="111"/>
      <c r="U223" s="111"/>
      <c r="V223" s="97"/>
      <c r="W223" s="97"/>
      <c r="X223" s="97"/>
    </row>
    <row r="224" spans="1:24" s="110" customFormat="1">
      <c r="A224" s="106">
        <f>'Merytoryczna-TU WPIS DANE'!A289</f>
        <v>0</v>
      </c>
      <c r="B224" s="120">
        <f>'Merytoryczna-TU WPIS DANE'!B289</f>
        <v>0</v>
      </c>
      <c r="C224" s="120">
        <f>'Merytoryczna-TU WPIS DANE'!C289</f>
        <v>0</v>
      </c>
      <c r="D224" s="120">
        <f>'Merytoryczna-TU WPIS DANE'!D289</f>
        <v>0</v>
      </c>
      <c r="E224" s="120">
        <f>'Merytoryczna-TU WPIS DANE'!E289</f>
        <v>0</v>
      </c>
      <c r="F224" s="106">
        <f>'Merytoryczna-TU WPIS DANE'!F289</f>
        <v>0</v>
      </c>
      <c r="G224" s="107">
        <f>'Merytoryczna-TU WPIS DANE'!H289</f>
        <v>1</v>
      </c>
      <c r="H224" s="107">
        <f>'Merytoryczna-TU WPIS DANE'!I289</f>
        <v>0</v>
      </c>
      <c r="I224" s="107"/>
      <c r="J224" s="108">
        <f>IF('Merytoryczna-TU WPIS DANE'!Q289="tak",'Merytoryczna-TU WPIS DANE'!AJ289,'Merytoryczna-TU WPIS DANE'!R289)</f>
        <v>0</v>
      </c>
      <c r="K224" s="351"/>
      <c r="L224" s="211">
        <f>IF(Strategiczna!L287="tak",Strategiczna!W287,Strategiczna!M287)</f>
        <v>0</v>
      </c>
      <c r="M224" s="109">
        <f t="shared" si="10"/>
        <v>0</v>
      </c>
      <c r="N224" s="109">
        <f>'Merytoryczna-TU WPIS DANE'!O289+Strategiczna!J287</f>
        <v>95</v>
      </c>
      <c r="O224" s="101">
        <f t="shared" si="11"/>
        <v>0</v>
      </c>
      <c r="T224" s="111"/>
      <c r="U224" s="111"/>
      <c r="V224" s="97"/>
      <c r="W224" s="97"/>
      <c r="X224" s="97"/>
    </row>
    <row r="225" spans="1:24" s="110" customFormat="1">
      <c r="A225" s="106">
        <f>'Merytoryczna-TU WPIS DANE'!A290</f>
        <v>0</v>
      </c>
      <c r="B225" s="120">
        <f>'Merytoryczna-TU WPIS DANE'!B290</f>
        <v>0</v>
      </c>
      <c r="C225" s="120">
        <f>'Merytoryczna-TU WPIS DANE'!C290</f>
        <v>0</v>
      </c>
      <c r="D225" s="120">
        <f>'Merytoryczna-TU WPIS DANE'!D290</f>
        <v>0</v>
      </c>
      <c r="E225" s="120">
        <f>'Merytoryczna-TU WPIS DANE'!E290</f>
        <v>0</v>
      </c>
      <c r="F225" s="106">
        <f>'Merytoryczna-TU WPIS DANE'!F290</f>
        <v>0</v>
      </c>
      <c r="G225" s="107">
        <f>'Merytoryczna-TU WPIS DANE'!H290</f>
        <v>1</v>
      </c>
      <c r="H225" s="107">
        <f>'Merytoryczna-TU WPIS DANE'!I290</f>
        <v>0</v>
      </c>
      <c r="I225" s="107"/>
      <c r="J225" s="108">
        <f>IF('Merytoryczna-TU WPIS DANE'!Q290="tak",'Merytoryczna-TU WPIS DANE'!AJ290,'Merytoryczna-TU WPIS DANE'!R290)</f>
        <v>0</v>
      </c>
      <c r="K225" s="351"/>
      <c r="L225" s="211">
        <f>IF(Strategiczna!L288="tak",Strategiczna!W288,Strategiczna!M288)</f>
        <v>0</v>
      </c>
      <c r="M225" s="109">
        <f t="shared" si="10"/>
        <v>0</v>
      </c>
      <c r="N225" s="109">
        <f>'Merytoryczna-TU WPIS DANE'!O290+Strategiczna!J288</f>
        <v>95</v>
      </c>
      <c r="O225" s="101">
        <f t="shared" si="11"/>
        <v>0</v>
      </c>
      <c r="T225" s="111"/>
      <c r="U225" s="111"/>
      <c r="V225" s="97"/>
      <c r="W225" s="97"/>
      <c r="X225" s="97"/>
    </row>
    <row r="226" spans="1:24" s="110" customFormat="1">
      <c r="A226" s="106">
        <f>'Merytoryczna-TU WPIS DANE'!A291</f>
        <v>0</v>
      </c>
      <c r="B226" s="120">
        <f>'Merytoryczna-TU WPIS DANE'!B291</f>
        <v>0</v>
      </c>
      <c r="C226" s="120">
        <f>'Merytoryczna-TU WPIS DANE'!C291</f>
        <v>0</v>
      </c>
      <c r="D226" s="120">
        <f>'Merytoryczna-TU WPIS DANE'!D291</f>
        <v>0</v>
      </c>
      <c r="E226" s="120">
        <f>'Merytoryczna-TU WPIS DANE'!E291</f>
        <v>0</v>
      </c>
      <c r="F226" s="106">
        <f>'Merytoryczna-TU WPIS DANE'!F291</f>
        <v>0</v>
      </c>
      <c r="G226" s="107">
        <f>'Merytoryczna-TU WPIS DANE'!H291</f>
        <v>1</v>
      </c>
      <c r="H226" s="107">
        <f>'Merytoryczna-TU WPIS DANE'!I291</f>
        <v>0</v>
      </c>
      <c r="I226" s="107"/>
      <c r="J226" s="108">
        <f>IF('Merytoryczna-TU WPIS DANE'!Q291="tak",'Merytoryczna-TU WPIS DANE'!AJ291,'Merytoryczna-TU WPIS DANE'!R291)</f>
        <v>0</v>
      </c>
      <c r="K226" s="351"/>
      <c r="L226" s="211">
        <f>IF(Strategiczna!L289="tak",Strategiczna!W289,Strategiczna!M289)</f>
        <v>0</v>
      </c>
      <c r="M226" s="109">
        <f t="shared" si="10"/>
        <v>0</v>
      </c>
      <c r="N226" s="109">
        <f>'Merytoryczna-TU WPIS DANE'!O291+Strategiczna!J289</f>
        <v>95</v>
      </c>
      <c r="O226" s="101">
        <f t="shared" si="11"/>
        <v>0</v>
      </c>
      <c r="T226" s="111"/>
      <c r="U226" s="111"/>
      <c r="V226" s="97"/>
      <c r="W226" s="97"/>
      <c r="X226" s="97"/>
    </row>
    <row r="227" spans="1:24" s="110" customFormat="1">
      <c r="A227" s="106">
        <f>'Merytoryczna-TU WPIS DANE'!A292</f>
        <v>0</v>
      </c>
      <c r="B227" s="120">
        <f>'Merytoryczna-TU WPIS DANE'!B292</f>
        <v>0</v>
      </c>
      <c r="C227" s="120">
        <f>'Merytoryczna-TU WPIS DANE'!C292</f>
        <v>0</v>
      </c>
      <c r="D227" s="120">
        <f>'Merytoryczna-TU WPIS DANE'!D292</f>
        <v>0</v>
      </c>
      <c r="E227" s="120">
        <f>'Merytoryczna-TU WPIS DANE'!E292</f>
        <v>0</v>
      </c>
      <c r="F227" s="106">
        <f>'Merytoryczna-TU WPIS DANE'!F292</f>
        <v>0</v>
      </c>
      <c r="G227" s="107">
        <f>'Merytoryczna-TU WPIS DANE'!H292</f>
        <v>1</v>
      </c>
      <c r="H227" s="107">
        <f>'Merytoryczna-TU WPIS DANE'!I292</f>
        <v>0</v>
      </c>
      <c r="I227" s="107"/>
      <c r="J227" s="108">
        <f>IF('Merytoryczna-TU WPIS DANE'!Q292="tak",'Merytoryczna-TU WPIS DANE'!AJ292,'Merytoryczna-TU WPIS DANE'!R292)</f>
        <v>0</v>
      </c>
      <c r="K227" s="351"/>
      <c r="L227" s="211">
        <f>IF(Strategiczna!L290="tak",Strategiczna!W290,Strategiczna!M290)</f>
        <v>0</v>
      </c>
      <c r="M227" s="109">
        <f t="shared" si="10"/>
        <v>0</v>
      </c>
      <c r="N227" s="109">
        <f>'Merytoryczna-TU WPIS DANE'!O292+Strategiczna!J290</f>
        <v>95</v>
      </c>
      <c r="O227" s="101">
        <f t="shared" si="11"/>
        <v>0</v>
      </c>
      <c r="T227" s="111"/>
      <c r="U227" s="111"/>
      <c r="V227" s="97"/>
      <c r="W227" s="97"/>
      <c r="X227" s="97"/>
    </row>
    <row r="228" spans="1:24" s="110" customFormat="1">
      <c r="A228" s="106">
        <f>'Merytoryczna-TU WPIS DANE'!A293</f>
        <v>0</v>
      </c>
      <c r="B228" s="120">
        <f>'Merytoryczna-TU WPIS DANE'!B293</f>
        <v>0</v>
      </c>
      <c r="C228" s="120">
        <f>'Merytoryczna-TU WPIS DANE'!C293</f>
        <v>0</v>
      </c>
      <c r="D228" s="120">
        <f>'Merytoryczna-TU WPIS DANE'!D293</f>
        <v>0</v>
      </c>
      <c r="E228" s="120">
        <f>'Merytoryczna-TU WPIS DANE'!E293</f>
        <v>0</v>
      </c>
      <c r="F228" s="106">
        <f>'Merytoryczna-TU WPIS DANE'!F293</f>
        <v>0</v>
      </c>
      <c r="G228" s="107">
        <f>'Merytoryczna-TU WPIS DANE'!H293</f>
        <v>1</v>
      </c>
      <c r="H228" s="107">
        <f>'Merytoryczna-TU WPIS DANE'!I293</f>
        <v>0</v>
      </c>
      <c r="I228" s="107"/>
      <c r="J228" s="108">
        <f>IF('Merytoryczna-TU WPIS DANE'!Q293="tak",'Merytoryczna-TU WPIS DANE'!AJ293,'Merytoryczna-TU WPIS DANE'!R293)</f>
        <v>0</v>
      </c>
      <c r="K228" s="351"/>
      <c r="L228" s="211">
        <f>IF(Strategiczna!L291="tak",Strategiczna!W291,Strategiczna!M291)</f>
        <v>0</v>
      </c>
      <c r="M228" s="109">
        <f t="shared" si="10"/>
        <v>0</v>
      </c>
      <c r="N228" s="109">
        <f>'Merytoryczna-TU WPIS DANE'!O293+Strategiczna!J291</f>
        <v>95</v>
      </c>
      <c r="O228" s="101">
        <f t="shared" si="11"/>
        <v>0</v>
      </c>
      <c r="T228" s="111"/>
      <c r="U228" s="111"/>
      <c r="V228" s="97"/>
      <c r="W228" s="97"/>
      <c r="X228" s="97"/>
    </row>
    <row r="229" spans="1:24" s="110" customFormat="1">
      <c r="A229" s="106">
        <f>'Merytoryczna-TU WPIS DANE'!A294</f>
        <v>0</v>
      </c>
      <c r="B229" s="120">
        <f>'Merytoryczna-TU WPIS DANE'!B294</f>
        <v>0</v>
      </c>
      <c r="C229" s="120">
        <f>'Merytoryczna-TU WPIS DANE'!C294</f>
        <v>0</v>
      </c>
      <c r="D229" s="120">
        <f>'Merytoryczna-TU WPIS DANE'!D294</f>
        <v>0</v>
      </c>
      <c r="E229" s="120">
        <f>'Merytoryczna-TU WPIS DANE'!E294</f>
        <v>0</v>
      </c>
      <c r="F229" s="106">
        <f>'Merytoryczna-TU WPIS DANE'!F294</f>
        <v>0</v>
      </c>
      <c r="G229" s="107">
        <f>'Merytoryczna-TU WPIS DANE'!H294</f>
        <v>1</v>
      </c>
      <c r="H229" s="107">
        <f>'Merytoryczna-TU WPIS DANE'!I294</f>
        <v>0</v>
      </c>
      <c r="I229" s="107"/>
      <c r="J229" s="108">
        <f>IF('Merytoryczna-TU WPIS DANE'!Q294="tak",'Merytoryczna-TU WPIS DANE'!AJ294,'Merytoryczna-TU WPIS DANE'!R294)</f>
        <v>0</v>
      </c>
      <c r="K229" s="351"/>
      <c r="L229" s="211">
        <f>IF(Strategiczna!L292="tak",Strategiczna!W292,Strategiczna!M292)</f>
        <v>0</v>
      </c>
      <c r="M229" s="109">
        <f t="shared" si="10"/>
        <v>0</v>
      </c>
      <c r="N229" s="109">
        <f>'Merytoryczna-TU WPIS DANE'!O294+Strategiczna!J292</f>
        <v>95</v>
      </c>
      <c r="O229" s="101">
        <f t="shared" si="11"/>
        <v>0</v>
      </c>
      <c r="T229" s="111"/>
      <c r="U229" s="111"/>
      <c r="V229" s="97"/>
      <c r="W229" s="97"/>
      <c r="X229" s="97"/>
    </row>
    <row r="230" spans="1:24" s="110" customFormat="1">
      <c r="A230" s="106">
        <f>'Merytoryczna-TU WPIS DANE'!A295</f>
        <v>0</v>
      </c>
      <c r="B230" s="120">
        <f>'Merytoryczna-TU WPIS DANE'!B295</f>
        <v>0</v>
      </c>
      <c r="C230" s="120">
        <f>'Merytoryczna-TU WPIS DANE'!C295</f>
        <v>0</v>
      </c>
      <c r="D230" s="120">
        <f>'Merytoryczna-TU WPIS DANE'!D295</f>
        <v>0</v>
      </c>
      <c r="E230" s="120">
        <f>'Merytoryczna-TU WPIS DANE'!E295</f>
        <v>0</v>
      </c>
      <c r="F230" s="106">
        <f>'Merytoryczna-TU WPIS DANE'!F295</f>
        <v>0</v>
      </c>
      <c r="G230" s="107">
        <f>'Merytoryczna-TU WPIS DANE'!H295</f>
        <v>1</v>
      </c>
      <c r="H230" s="107">
        <f>'Merytoryczna-TU WPIS DANE'!I295</f>
        <v>0</v>
      </c>
      <c r="I230" s="107"/>
      <c r="J230" s="108">
        <f>IF('Merytoryczna-TU WPIS DANE'!Q295="tak",'Merytoryczna-TU WPIS DANE'!AJ295,'Merytoryczna-TU WPIS DANE'!R295)</f>
        <v>0</v>
      </c>
      <c r="K230" s="351"/>
      <c r="L230" s="211">
        <f>IF(Strategiczna!L293="tak",Strategiczna!W293,Strategiczna!M293)</f>
        <v>0</v>
      </c>
      <c r="M230" s="109">
        <f t="shared" si="10"/>
        <v>0</v>
      </c>
      <c r="N230" s="109">
        <f>'Merytoryczna-TU WPIS DANE'!O295+Strategiczna!J293</f>
        <v>95</v>
      </c>
      <c r="O230" s="101">
        <f t="shared" si="11"/>
        <v>0</v>
      </c>
      <c r="T230" s="111"/>
      <c r="U230" s="111"/>
      <c r="V230" s="97"/>
      <c r="W230" s="97"/>
      <c r="X230" s="97"/>
    </row>
    <row r="231" spans="1:24" s="110" customFormat="1">
      <c r="A231" s="106">
        <f>'Merytoryczna-TU WPIS DANE'!A296</f>
        <v>0</v>
      </c>
      <c r="B231" s="120">
        <f>'Merytoryczna-TU WPIS DANE'!B296</f>
        <v>0</v>
      </c>
      <c r="C231" s="120">
        <f>'Merytoryczna-TU WPIS DANE'!C296</f>
        <v>0</v>
      </c>
      <c r="D231" s="120">
        <f>'Merytoryczna-TU WPIS DANE'!D296</f>
        <v>0</v>
      </c>
      <c r="E231" s="120">
        <f>'Merytoryczna-TU WPIS DANE'!E296</f>
        <v>0</v>
      </c>
      <c r="F231" s="106">
        <f>'Merytoryczna-TU WPIS DANE'!F296</f>
        <v>0</v>
      </c>
      <c r="G231" s="107">
        <f>'Merytoryczna-TU WPIS DANE'!H296</f>
        <v>1</v>
      </c>
      <c r="H231" s="107">
        <f>'Merytoryczna-TU WPIS DANE'!I296</f>
        <v>0</v>
      </c>
      <c r="I231" s="107"/>
      <c r="J231" s="108">
        <f>IF('Merytoryczna-TU WPIS DANE'!Q296="tak",'Merytoryczna-TU WPIS DANE'!AJ296,'Merytoryczna-TU WPIS DANE'!R296)</f>
        <v>0</v>
      </c>
      <c r="K231" s="351"/>
      <c r="L231" s="211">
        <f>IF(Strategiczna!L294="tak",Strategiczna!W294,Strategiczna!M294)</f>
        <v>0</v>
      </c>
      <c r="M231" s="109">
        <f t="shared" si="10"/>
        <v>0</v>
      </c>
      <c r="N231" s="109">
        <f>'Merytoryczna-TU WPIS DANE'!O296+Strategiczna!J294</f>
        <v>95</v>
      </c>
      <c r="O231" s="101">
        <f t="shared" si="11"/>
        <v>0</v>
      </c>
      <c r="T231" s="111"/>
      <c r="U231" s="111"/>
      <c r="V231" s="97"/>
      <c r="W231" s="97"/>
      <c r="X231" s="97"/>
    </row>
    <row r="232" spans="1:24" s="110" customFormat="1">
      <c r="A232" s="106">
        <f>'Merytoryczna-TU WPIS DANE'!A297</f>
        <v>0</v>
      </c>
      <c r="B232" s="120">
        <f>'Merytoryczna-TU WPIS DANE'!B297</f>
        <v>0</v>
      </c>
      <c r="C232" s="120">
        <f>'Merytoryczna-TU WPIS DANE'!C297</f>
        <v>0</v>
      </c>
      <c r="D232" s="120">
        <f>'Merytoryczna-TU WPIS DANE'!D297</f>
        <v>0</v>
      </c>
      <c r="E232" s="120">
        <f>'Merytoryczna-TU WPIS DANE'!E297</f>
        <v>0</v>
      </c>
      <c r="F232" s="106">
        <f>'Merytoryczna-TU WPIS DANE'!F297</f>
        <v>0</v>
      </c>
      <c r="G232" s="107">
        <f>'Merytoryczna-TU WPIS DANE'!H297</f>
        <v>1</v>
      </c>
      <c r="H232" s="107">
        <f>'Merytoryczna-TU WPIS DANE'!I297</f>
        <v>0</v>
      </c>
      <c r="I232" s="107"/>
      <c r="J232" s="108">
        <f>IF('Merytoryczna-TU WPIS DANE'!Q297="tak",'Merytoryczna-TU WPIS DANE'!AJ297,'Merytoryczna-TU WPIS DANE'!R297)</f>
        <v>0</v>
      </c>
      <c r="K232" s="351"/>
      <c r="L232" s="211">
        <f>IF(Strategiczna!L295="tak",Strategiczna!W295,Strategiczna!M295)</f>
        <v>0</v>
      </c>
      <c r="M232" s="109">
        <f t="shared" si="10"/>
        <v>0</v>
      </c>
      <c r="N232" s="109">
        <f>'Merytoryczna-TU WPIS DANE'!O297+Strategiczna!J295</f>
        <v>95</v>
      </c>
      <c r="O232" s="101">
        <f t="shared" si="11"/>
        <v>0</v>
      </c>
      <c r="T232" s="111"/>
      <c r="U232" s="111"/>
      <c r="V232" s="97"/>
      <c r="W232" s="97"/>
      <c r="X232" s="97"/>
    </row>
    <row r="233" spans="1:24" s="110" customFormat="1">
      <c r="A233" s="106">
        <f>'Merytoryczna-TU WPIS DANE'!A298</f>
        <v>0</v>
      </c>
      <c r="B233" s="120">
        <f>'Merytoryczna-TU WPIS DANE'!B298</f>
        <v>0</v>
      </c>
      <c r="C233" s="120">
        <f>'Merytoryczna-TU WPIS DANE'!C298</f>
        <v>0</v>
      </c>
      <c r="D233" s="120">
        <f>'Merytoryczna-TU WPIS DANE'!D298</f>
        <v>0</v>
      </c>
      <c r="E233" s="120">
        <f>'Merytoryczna-TU WPIS DANE'!E298</f>
        <v>0</v>
      </c>
      <c r="F233" s="106">
        <f>'Merytoryczna-TU WPIS DANE'!F298</f>
        <v>0</v>
      </c>
      <c r="G233" s="107">
        <f>'Merytoryczna-TU WPIS DANE'!H298</f>
        <v>1</v>
      </c>
      <c r="H233" s="107">
        <f>'Merytoryczna-TU WPIS DANE'!I298</f>
        <v>0</v>
      </c>
      <c r="I233" s="107"/>
      <c r="J233" s="108">
        <f>IF('Merytoryczna-TU WPIS DANE'!Q298="tak",'Merytoryczna-TU WPIS DANE'!AJ298,'Merytoryczna-TU WPIS DANE'!R298)</f>
        <v>0</v>
      </c>
      <c r="K233" s="351"/>
      <c r="L233" s="211">
        <f>IF(Strategiczna!L296="tak",Strategiczna!W296,Strategiczna!M296)</f>
        <v>0</v>
      </c>
      <c r="M233" s="109">
        <f t="shared" si="10"/>
        <v>0</v>
      </c>
      <c r="N233" s="109">
        <f>'Merytoryczna-TU WPIS DANE'!O298+Strategiczna!J296</f>
        <v>95</v>
      </c>
      <c r="O233" s="101">
        <f t="shared" si="11"/>
        <v>0</v>
      </c>
      <c r="T233" s="111"/>
      <c r="U233" s="111"/>
      <c r="V233" s="97"/>
      <c r="W233" s="97"/>
      <c r="X233" s="97"/>
    </row>
    <row r="234" spans="1:24" s="110" customFormat="1">
      <c r="A234" s="106">
        <f>'Merytoryczna-TU WPIS DANE'!A299</f>
        <v>0</v>
      </c>
      <c r="B234" s="120">
        <f>'Merytoryczna-TU WPIS DANE'!B299</f>
        <v>0</v>
      </c>
      <c r="C234" s="120">
        <f>'Merytoryczna-TU WPIS DANE'!C299</f>
        <v>0</v>
      </c>
      <c r="D234" s="120">
        <f>'Merytoryczna-TU WPIS DANE'!D299</f>
        <v>0</v>
      </c>
      <c r="E234" s="120">
        <f>'Merytoryczna-TU WPIS DANE'!E299</f>
        <v>0</v>
      </c>
      <c r="F234" s="106">
        <f>'Merytoryczna-TU WPIS DANE'!F299</f>
        <v>0</v>
      </c>
      <c r="G234" s="107">
        <f>'Merytoryczna-TU WPIS DANE'!H299</f>
        <v>1</v>
      </c>
      <c r="H234" s="107">
        <f>'Merytoryczna-TU WPIS DANE'!I299</f>
        <v>0</v>
      </c>
      <c r="I234" s="107"/>
      <c r="J234" s="108">
        <f>IF('Merytoryczna-TU WPIS DANE'!Q299="tak",'Merytoryczna-TU WPIS DANE'!AJ299,'Merytoryczna-TU WPIS DANE'!R299)</f>
        <v>0</v>
      </c>
      <c r="K234" s="351"/>
      <c r="L234" s="211">
        <f>IF(Strategiczna!L297="tak",Strategiczna!W297,Strategiczna!M297)</f>
        <v>0</v>
      </c>
      <c r="M234" s="109">
        <f t="shared" si="10"/>
        <v>0</v>
      </c>
      <c r="N234" s="109">
        <f>'Merytoryczna-TU WPIS DANE'!O299+Strategiczna!J297</f>
        <v>95</v>
      </c>
      <c r="O234" s="101">
        <f t="shared" si="11"/>
        <v>0</v>
      </c>
      <c r="T234" s="111"/>
      <c r="U234" s="111"/>
      <c r="V234" s="97"/>
      <c r="W234" s="97"/>
      <c r="X234" s="97"/>
    </row>
    <row r="235" spans="1:24" s="110" customFormat="1">
      <c r="A235" s="106">
        <f>'Merytoryczna-TU WPIS DANE'!A300</f>
        <v>0</v>
      </c>
      <c r="B235" s="120">
        <f>'Merytoryczna-TU WPIS DANE'!B300</f>
        <v>0</v>
      </c>
      <c r="C235" s="120">
        <f>'Merytoryczna-TU WPIS DANE'!C300</f>
        <v>0</v>
      </c>
      <c r="D235" s="120">
        <f>'Merytoryczna-TU WPIS DANE'!D300</f>
        <v>0</v>
      </c>
      <c r="E235" s="120">
        <f>'Merytoryczna-TU WPIS DANE'!E300</f>
        <v>0</v>
      </c>
      <c r="F235" s="106">
        <f>'Merytoryczna-TU WPIS DANE'!F300</f>
        <v>0</v>
      </c>
      <c r="G235" s="107">
        <f>'Merytoryczna-TU WPIS DANE'!H300</f>
        <v>1</v>
      </c>
      <c r="H235" s="107">
        <f>'Merytoryczna-TU WPIS DANE'!I300</f>
        <v>0</v>
      </c>
      <c r="I235" s="107"/>
      <c r="J235" s="108">
        <f>IF('Merytoryczna-TU WPIS DANE'!Q300="tak",'Merytoryczna-TU WPIS DANE'!AJ300,'Merytoryczna-TU WPIS DANE'!R300)</f>
        <v>0</v>
      </c>
      <c r="K235" s="351"/>
      <c r="L235" s="211">
        <f>IF(Strategiczna!L298="tak",Strategiczna!W298,Strategiczna!M298)</f>
        <v>0</v>
      </c>
      <c r="M235" s="109">
        <f t="shared" si="10"/>
        <v>0</v>
      </c>
      <c r="N235" s="109">
        <f>'Merytoryczna-TU WPIS DANE'!O300+Strategiczna!J298</f>
        <v>95</v>
      </c>
      <c r="O235" s="101">
        <f t="shared" si="11"/>
        <v>0</v>
      </c>
      <c r="T235" s="111"/>
      <c r="U235" s="111"/>
      <c r="V235" s="97"/>
      <c r="W235" s="97"/>
      <c r="X235" s="97"/>
    </row>
    <row r="236" spans="1:24" s="110" customFormat="1">
      <c r="A236" s="106">
        <f>'Merytoryczna-TU WPIS DANE'!A301</f>
        <v>0</v>
      </c>
      <c r="B236" s="120">
        <f>'Merytoryczna-TU WPIS DANE'!B301</f>
        <v>0</v>
      </c>
      <c r="C236" s="120">
        <f>'Merytoryczna-TU WPIS DANE'!C301</f>
        <v>0</v>
      </c>
      <c r="D236" s="120">
        <f>'Merytoryczna-TU WPIS DANE'!D301</f>
        <v>0</v>
      </c>
      <c r="E236" s="120">
        <f>'Merytoryczna-TU WPIS DANE'!E301</f>
        <v>0</v>
      </c>
      <c r="F236" s="106">
        <f>'Merytoryczna-TU WPIS DANE'!F301</f>
        <v>0</v>
      </c>
      <c r="G236" s="107">
        <f>'Merytoryczna-TU WPIS DANE'!H301</f>
        <v>1</v>
      </c>
      <c r="H236" s="107">
        <f>'Merytoryczna-TU WPIS DANE'!I301</f>
        <v>0</v>
      </c>
      <c r="I236" s="107"/>
      <c r="J236" s="108">
        <f>IF('Merytoryczna-TU WPIS DANE'!Q301="tak",'Merytoryczna-TU WPIS DANE'!AJ301,'Merytoryczna-TU WPIS DANE'!R301)</f>
        <v>0</v>
      </c>
      <c r="K236" s="351"/>
      <c r="L236" s="211">
        <f>IF(Strategiczna!L299="tak",Strategiczna!W299,Strategiczna!M299)</f>
        <v>0</v>
      </c>
      <c r="M236" s="109">
        <f t="shared" si="10"/>
        <v>0</v>
      </c>
      <c r="N236" s="109">
        <f>'Merytoryczna-TU WPIS DANE'!O301+Strategiczna!J299</f>
        <v>95</v>
      </c>
      <c r="O236" s="101">
        <f t="shared" si="11"/>
        <v>0</v>
      </c>
      <c r="T236" s="111"/>
      <c r="U236" s="111"/>
      <c r="V236" s="97"/>
      <c r="W236" s="97"/>
      <c r="X236" s="97"/>
    </row>
    <row r="237" spans="1:24" s="110" customFormat="1">
      <c r="A237" s="106">
        <f>'Merytoryczna-TU WPIS DANE'!A302</f>
        <v>0</v>
      </c>
      <c r="B237" s="120">
        <f>'Merytoryczna-TU WPIS DANE'!B302</f>
        <v>0</v>
      </c>
      <c r="C237" s="120">
        <f>'Merytoryczna-TU WPIS DANE'!C302</f>
        <v>0</v>
      </c>
      <c r="D237" s="120">
        <f>'Merytoryczna-TU WPIS DANE'!D302</f>
        <v>0</v>
      </c>
      <c r="E237" s="120">
        <f>'Merytoryczna-TU WPIS DANE'!E302</f>
        <v>0</v>
      </c>
      <c r="F237" s="106">
        <f>'Merytoryczna-TU WPIS DANE'!F302</f>
        <v>0</v>
      </c>
      <c r="G237" s="107">
        <f>'Merytoryczna-TU WPIS DANE'!H302</f>
        <v>1</v>
      </c>
      <c r="H237" s="107">
        <f>'Merytoryczna-TU WPIS DANE'!I302</f>
        <v>0</v>
      </c>
      <c r="I237" s="107"/>
      <c r="J237" s="108">
        <f>IF('Merytoryczna-TU WPIS DANE'!Q302="tak",'Merytoryczna-TU WPIS DANE'!AJ302,'Merytoryczna-TU WPIS DANE'!R302)</f>
        <v>0</v>
      </c>
      <c r="K237" s="351"/>
      <c r="L237" s="211">
        <f>IF(Strategiczna!L300="tak",Strategiczna!W300,Strategiczna!M300)</f>
        <v>0</v>
      </c>
      <c r="M237" s="109">
        <f t="shared" si="10"/>
        <v>0</v>
      </c>
      <c r="N237" s="109">
        <f>'Merytoryczna-TU WPIS DANE'!O302+Strategiczna!J300</f>
        <v>95</v>
      </c>
      <c r="O237" s="101">
        <f t="shared" si="11"/>
        <v>0</v>
      </c>
      <c r="T237" s="111"/>
      <c r="U237" s="111"/>
      <c r="V237" s="97"/>
      <c r="W237" s="97"/>
      <c r="X237" s="97"/>
    </row>
    <row r="238" spans="1:24" s="110" customFormat="1">
      <c r="A238" s="106">
        <f>'Merytoryczna-TU WPIS DANE'!A303</f>
        <v>0</v>
      </c>
      <c r="B238" s="120">
        <f>'Merytoryczna-TU WPIS DANE'!B303</f>
        <v>0</v>
      </c>
      <c r="C238" s="120">
        <f>'Merytoryczna-TU WPIS DANE'!C303</f>
        <v>0</v>
      </c>
      <c r="D238" s="120">
        <f>'Merytoryczna-TU WPIS DANE'!D303</f>
        <v>0</v>
      </c>
      <c r="E238" s="120">
        <f>'Merytoryczna-TU WPIS DANE'!E303</f>
        <v>0</v>
      </c>
      <c r="F238" s="106">
        <f>'Merytoryczna-TU WPIS DANE'!F303</f>
        <v>0</v>
      </c>
      <c r="G238" s="107">
        <f>'Merytoryczna-TU WPIS DANE'!H303</f>
        <v>1</v>
      </c>
      <c r="H238" s="107">
        <f>'Merytoryczna-TU WPIS DANE'!I303</f>
        <v>0</v>
      </c>
      <c r="I238" s="107"/>
      <c r="J238" s="108">
        <f>IF('Merytoryczna-TU WPIS DANE'!Q303="tak",'Merytoryczna-TU WPIS DANE'!AJ303,'Merytoryczna-TU WPIS DANE'!R303)</f>
        <v>0</v>
      </c>
      <c r="K238" s="351"/>
      <c r="L238" s="211">
        <f>IF(Strategiczna!L301="tak",Strategiczna!W301,Strategiczna!M301)</f>
        <v>0</v>
      </c>
      <c r="M238" s="109">
        <f t="shared" si="10"/>
        <v>0</v>
      </c>
      <c r="N238" s="109">
        <f>'Merytoryczna-TU WPIS DANE'!O303+Strategiczna!J301</f>
        <v>95</v>
      </c>
      <c r="O238" s="101">
        <f t="shared" si="11"/>
        <v>0</v>
      </c>
      <c r="T238" s="111"/>
      <c r="U238" s="111"/>
      <c r="V238" s="97"/>
      <c r="W238" s="97"/>
      <c r="X238" s="97"/>
    </row>
    <row r="239" spans="1:24" s="110" customFormat="1">
      <c r="A239" s="106">
        <f>'Merytoryczna-TU WPIS DANE'!A304</f>
        <v>0</v>
      </c>
      <c r="B239" s="120">
        <f>'Merytoryczna-TU WPIS DANE'!B304</f>
        <v>0</v>
      </c>
      <c r="C239" s="120">
        <f>'Merytoryczna-TU WPIS DANE'!C304</f>
        <v>0</v>
      </c>
      <c r="D239" s="120">
        <f>'Merytoryczna-TU WPIS DANE'!D304</f>
        <v>0</v>
      </c>
      <c r="E239" s="120">
        <f>'Merytoryczna-TU WPIS DANE'!E304</f>
        <v>0</v>
      </c>
      <c r="F239" s="106">
        <f>'Merytoryczna-TU WPIS DANE'!F304</f>
        <v>0</v>
      </c>
      <c r="G239" s="107">
        <f>'Merytoryczna-TU WPIS DANE'!H304</f>
        <v>1</v>
      </c>
      <c r="H239" s="107">
        <f>'Merytoryczna-TU WPIS DANE'!I304</f>
        <v>0</v>
      </c>
      <c r="I239" s="107"/>
      <c r="J239" s="108">
        <f>IF('Merytoryczna-TU WPIS DANE'!Q304="tak",'Merytoryczna-TU WPIS DANE'!AJ304,'Merytoryczna-TU WPIS DANE'!R304)</f>
        <v>0</v>
      </c>
      <c r="K239" s="351"/>
      <c r="L239" s="211">
        <f>IF(Strategiczna!L302="tak",Strategiczna!W302,Strategiczna!M302)</f>
        <v>0</v>
      </c>
      <c r="M239" s="109">
        <f t="shared" si="10"/>
        <v>0</v>
      </c>
      <c r="N239" s="109">
        <f>'Merytoryczna-TU WPIS DANE'!O304+Strategiczna!J302</f>
        <v>95</v>
      </c>
      <c r="O239" s="101">
        <f t="shared" si="11"/>
        <v>0</v>
      </c>
      <c r="T239" s="111"/>
      <c r="U239" s="111"/>
      <c r="V239" s="97"/>
      <c r="W239" s="97"/>
      <c r="X239" s="97"/>
    </row>
    <row r="240" spans="1:24" s="110" customFormat="1">
      <c r="A240" s="106">
        <f>'Merytoryczna-TU WPIS DANE'!A305</f>
        <v>0</v>
      </c>
      <c r="B240" s="120">
        <f>'Merytoryczna-TU WPIS DANE'!B305</f>
        <v>0</v>
      </c>
      <c r="C240" s="120">
        <f>'Merytoryczna-TU WPIS DANE'!C305</f>
        <v>0</v>
      </c>
      <c r="D240" s="120">
        <f>'Merytoryczna-TU WPIS DANE'!D305</f>
        <v>0</v>
      </c>
      <c r="E240" s="120">
        <f>'Merytoryczna-TU WPIS DANE'!E305</f>
        <v>0</v>
      </c>
      <c r="F240" s="106">
        <f>'Merytoryczna-TU WPIS DANE'!F305</f>
        <v>0</v>
      </c>
      <c r="G240" s="107">
        <f>'Merytoryczna-TU WPIS DANE'!H305</f>
        <v>1</v>
      </c>
      <c r="H240" s="107">
        <f>'Merytoryczna-TU WPIS DANE'!I305</f>
        <v>0</v>
      </c>
      <c r="I240" s="107"/>
      <c r="J240" s="108">
        <f>IF('Merytoryczna-TU WPIS DANE'!Q305="tak",'Merytoryczna-TU WPIS DANE'!AJ305,'Merytoryczna-TU WPIS DANE'!R305)</f>
        <v>0</v>
      </c>
      <c r="K240" s="351"/>
      <c r="L240" s="211">
        <f>IF(Strategiczna!L303="tak",Strategiczna!W303,Strategiczna!M303)</f>
        <v>0</v>
      </c>
      <c r="M240" s="109">
        <f t="shared" si="10"/>
        <v>0</v>
      </c>
      <c r="N240" s="109">
        <f>'Merytoryczna-TU WPIS DANE'!O305+Strategiczna!J303</f>
        <v>95</v>
      </c>
      <c r="O240" s="101">
        <f t="shared" si="11"/>
        <v>0</v>
      </c>
      <c r="T240" s="111"/>
      <c r="U240" s="111"/>
      <c r="V240" s="97"/>
      <c r="W240" s="97"/>
      <c r="X240" s="97"/>
    </row>
    <row r="241" spans="1:24" s="110" customFormat="1">
      <c r="A241" s="106">
        <f>'Merytoryczna-TU WPIS DANE'!A306</f>
        <v>0</v>
      </c>
      <c r="B241" s="120">
        <f>'Merytoryczna-TU WPIS DANE'!B306</f>
        <v>0</v>
      </c>
      <c r="C241" s="120">
        <f>'Merytoryczna-TU WPIS DANE'!C306</f>
        <v>0</v>
      </c>
      <c r="D241" s="120">
        <f>'Merytoryczna-TU WPIS DANE'!D306</f>
        <v>0</v>
      </c>
      <c r="E241" s="120">
        <f>'Merytoryczna-TU WPIS DANE'!E306</f>
        <v>0</v>
      </c>
      <c r="F241" s="106">
        <f>'Merytoryczna-TU WPIS DANE'!F306</f>
        <v>0</v>
      </c>
      <c r="G241" s="107">
        <f>'Merytoryczna-TU WPIS DANE'!H306</f>
        <v>1</v>
      </c>
      <c r="H241" s="107">
        <f>'Merytoryczna-TU WPIS DANE'!I306</f>
        <v>0</v>
      </c>
      <c r="I241" s="107"/>
      <c r="J241" s="108">
        <f>IF('Merytoryczna-TU WPIS DANE'!Q306="tak",'Merytoryczna-TU WPIS DANE'!AJ306,'Merytoryczna-TU WPIS DANE'!R306)</f>
        <v>0</v>
      </c>
      <c r="K241" s="351"/>
      <c r="L241" s="211">
        <f>IF(Strategiczna!L304="tak",Strategiczna!W304,Strategiczna!M304)</f>
        <v>0</v>
      </c>
      <c r="M241" s="109">
        <f t="shared" si="10"/>
        <v>0</v>
      </c>
      <c r="N241" s="109">
        <f>'Merytoryczna-TU WPIS DANE'!O306+Strategiczna!J304</f>
        <v>95</v>
      </c>
      <c r="O241" s="101">
        <f t="shared" si="11"/>
        <v>0</v>
      </c>
      <c r="T241" s="111"/>
      <c r="U241" s="111"/>
      <c r="V241" s="97"/>
      <c r="W241" s="97"/>
      <c r="X241" s="97"/>
    </row>
    <row r="242" spans="1:24" s="110" customFormat="1">
      <c r="A242" s="106">
        <f>'Merytoryczna-TU WPIS DANE'!A307</f>
        <v>0</v>
      </c>
      <c r="B242" s="120">
        <f>'Merytoryczna-TU WPIS DANE'!B307</f>
        <v>0</v>
      </c>
      <c r="C242" s="120">
        <f>'Merytoryczna-TU WPIS DANE'!C307</f>
        <v>0</v>
      </c>
      <c r="D242" s="120">
        <f>'Merytoryczna-TU WPIS DANE'!D307</f>
        <v>0</v>
      </c>
      <c r="E242" s="120">
        <f>'Merytoryczna-TU WPIS DANE'!E307</f>
        <v>0</v>
      </c>
      <c r="F242" s="106">
        <f>'Merytoryczna-TU WPIS DANE'!F307</f>
        <v>0</v>
      </c>
      <c r="G242" s="107">
        <f>'Merytoryczna-TU WPIS DANE'!H307</f>
        <v>1</v>
      </c>
      <c r="H242" s="107">
        <f>'Merytoryczna-TU WPIS DANE'!I307</f>
        <v>0</v>
      </c>
      <c r="I242" s="107"/>
      <c r="J242" s="108">
        <f>IF('Merytoryczna-TU WPIS DANE'!Q307="tak",'Merytoryczna-TU WPIS DANE'!AJ307,'Merytoryczna-TU WPIS DANE'!R307)</f>
        <v>0</v>
      </c>
      <c r="K242" s="351"/>
      <c r="L242" s="211">
        <f>IF(Strategiczna!L305="tak",Strategiczna!W305,Strategiczna!M305)</f>
        <v>0</v>
      </c>
      <c r="M242" s="109">
        <f t="shared" si="10"/>
        <v>0</v>
      </c>
      <c r="N242" s="109">
        <f>'Merytoryczna-TU WPIS DANE'!O307+Strategiczna!J305</f>
        <v>95</v>
      </c>
      <c r="O242" s="101">
        <f t="shared" si="11"/>
        <v>0</v>
      </c>
      <c r="T242" s="111"/>
      <c r="U242" s="111"/>
      <c r="V242" s="97"/>
      <c r="W242" s="97"/>
      <c r="X242" s="97"/>
    </row>
    <row r="243" spans="1:24" s="110" customFormat="1">
      <c r="A243" s="106">
        <f>'Merytoryczna-TU WPIS DANE'!A308</f>
        <v>0</v>
      </c>
      <c r="B243" s="120">
        <f>'Merytoryczna-TU WPIS DANE'!B308</f>
        <v>0</v>
      </c>
      <c r="C243" s="120">
        <f>'Merytoryczna-TU WPIS DANE'!C308</f>
        <v>0</v>
      </c>
      <c r="D243" s="120">
        <f>'Merytoryczna-TU WPIS DANE'!D308</f>
        <v>0</v>
      </c>
      <c r="E243" s="120">
        <f>'Merytoryczna-TU WPIS DANE'!E308</f>
        <v>0</v>
      </c>
      <c r="F243" s="106">
        <f>'Merytoryczna-TU WPIS DANE'!F308</f>
        <v>0</v>
      </c>
      <c r="G243" s="107">
        <f>'Merytoryczna-TU WPIS DANE'!H308</f>
        <v>1</v>
      </c>
      <c r="H243" s="107">
        <f>'Merytoryczna-TU WPIS DANE'!I308</f>
        <v>0</v>
      </c>
      <c r="I243" s="107"/>
      <c r="J243" s="108">
        <f>IF('Merytoryczna-TU WPIS DANE'!Q308="tak",'Merytoryczna-TU WPIS DANE'!AJ308,'Merytoryczna-TU WPIS DANE'!R308)</f>
        <v>0</v>
      </c>
      <c r="K243" s="351"/>
      <c r="L243" s="211">
        <f>IF(Strategiczna!L306="tak",Strategiczna!W306,Strategiczna!M306)</f>
        <v>0</v>
      </c>
      <c r="M243" s="109">
        <f t="shared" si="10"/>
        <v>0</v>
      </c>
      <c r="N243" s="109">
        <f>'Merytoryczna-TU WPIS DANE'!O308+Strategiczna!J306</f>
        <v>95</v>
      </c>
      <c r="O243" s="101">
        <f t="shared" si="11"/>
        <v>0</v>
      </c>
      <c r="T243" s="111"/>
      <c r="U243" s="111"/>
      <c r="V243" s="97"/>
      <c r="W243" s="97"/>
      <c r="X243" s="97"/>
    </row>
    <row r="244" spans="1:24" s="110" customFormat="1">
      <c r="A244" s="106">
        <f>'Merytoryczna-TU WPIS DANE'!A309</f>
        <v>0</v>
      </c>
      <c r="B244" s="120">
        <f>'Merytoryczna-TU WPIS DANE'!B309</f>
        <v>0</v>
      </c>
      <c r="C244" s="120">
        <f>'Merytoryczna-TU WPIS DANE'!C309</f>
        <v>0</v>
      </c>
      <c r="D244" s="120">
        <f>'Merytoryczna-TU WPIS DANE'!D309</f>
        <v>0</v>
      </c>
      <c r="E244" s="120">
        <f>'Merytoryczna-TU WPIS DANE'!E309</f>
        <v>0</v>
      </c>
      <c r="F244" s="106">
        <f>'Merytoryczna-TU WPIS DANE'!F309</f>
        <v>0</v>
      </c>
      <c r="G244" s="107">
        <f>'Merytoryczna-TU WPIS DANE'!H309</f>
        <v>1</v>
      </c>
      <c r="H244" s="107">
        <f>'Merytoryczna-TU WPIS DANE'!I309</f>
        <v>0</v>
      </c>
      <c r="I244" s="107"/>
      <c r="J244" s="108">
        <f>IF('Merytoryczna-TU WPIS DANE'!Q309="tak",'Merytoryczna-TU WPIS DANE'!AJ309,'Merytoryczna-TU WPIS DANE'!R309)</f>
        <v>0</v>
      </c>
      <c r="K244" s="351"/>
      <c r="L244" s="211">
        <f>IF(Strategiczna!L307="tak",Strategiczna!W307,Strategiczna!M307)</f>
        <v>0</v>
      </c>
      <c r="M244" s="109">
        <f t="shared" si="10"/>
        <v>0</v>
      </c>
      <c r="N244" s="109">
        <f>'Merytoryczna-TU WPIS DANE'!O309+Strategiczna!J307</f>
        <v>95</v>
      </c>
      <c r="O244" s="101">
        <f t="shared" si="11"/>
        <v>0</v>
      </c>
      <c r="T244" s="111"/>
      <c r="U244" s="111"/>
      <c r="V244" s="97"/>
      <c r="W244" s="97"/>
      <c r="X244" s="97"/>
    </row>
    <row r="245" spans="1:24" s="110" customFormat="1">
      <c r="A245" s="106">
        <f>'Merytoryczna-TU WPIS DANE'!A310</f>
        <v>0</v>
      </c>
      <c r="B245" s="120">
        <f>'Merytoryczna-TU WPIS DANE'!B310</f>
        <v>0</v>
      </c>
      <c r="C245" s="120">
        <f>'Merytoryczna-TU WPIS DANE'!C310</f>
        <v>0</v>
      </c>
      <c r="D245" s="120">
        <f>'Merytoryczna-TU WPIS DANE'!D310</f>
        <v>0</v>
      </c>
      <c r="E245" s="120">
        <f>'Merytoryczna-TU WPIS DANE'!E310</f>
        <v>0</v>
      </c>
      <c r="F245" s="106">
        <f>'Merytoryczna-TU WPIS DANE'!F310</f>
        <v>0</v>
      </c>
      <c r="G245" s="107">
        <f>'Merytoryczna-TU WPIS DANE'!H310</f>
        <v>1</v>
      </c>
      <c r="H245" s="107">
        <f>'Merytoryczna-TU WPIS DANE'!I310</f>
        <v>0</v>
      </c>
      <c r="I245" s="107"/>
      <c r="J245" s="108">
        <f>IF('Merytoryczna-TU WPIS DANE'!Q310="tak",'Merytoryczna-TU WPIS DANE'!AJ310,'Merytoryczna-TU WPIS DANE'!R310)</f>
        <v>0</v>
      </c>
      <c r="K245" s="351"/>
      <c r="L245" s="211">
        <f>IF(Strategiczna!L308="tak",Strategiczna!W308,Strategiczna!M308)</f>
        <v>0</v>
      </c>
      <c r="M245" s="109">
        <f t="shared" si="10"/>
        <v>0</v>
      </c>
      <c r="N245" s="109">
        <f>'Merytoryczna-TU WPIS DANE'!O310+Strategiczna!J308</f>
        <v>95</v>
      </c>
      <c r="O245" s="101">
        <f t="shared" si="11"/>
        <v>0</v>
      </c>
      <c r="T245" s="111"/>
      <c r="U245" s="111"/>
      <c r="V245" s="97"/>
      <c r="W245" s="97"/>
      <c r="X245" s="97"/>
    </row>
    <row r="246" spans="1:24" s="110" customFormat="1">
      <c r="A246" s="106">
        <f>'Merytoryczna-TU WPIS DANE'!A311</f>
        <v>0</v>
      </c>
      <c r="B246" s="120">
        <f>'Merytoryczna-TU WPIS DANE'!B311</f>
        <v>0</v>
      </c>
      <c r="C246" s="120">
        <f>'Merytoryczna-TU WPIS DANE'!C311</f>
        <v>0</v>
      </c>
      <c r="D246" s="120">
        <f>'Merytoryczna-TU WPIS DANE'!D311</f>
        <v>0</v>
      </c>
      <c r="E246" s="120">
        <f>'Merytoryczna-TU WPIS DANE'!E311</f>
        <v>0</v>
      </c>
      <c r="F246" s="106">
        <f>'Merytoryczna-TU WPIS DANE'!F311</f>
        <v>0</v>
      </c>
      <c r="G246" s="107">
        <f>'Merytoryczna-TU WPIS DANE'!H311</f>
        <v>1</v>
      </c>
      <c r="H246" s="107">
        <f>'Merytoryczna-TU WPIS DANE'!I311</f>
        <v>0</v>
      </c>
      <c r="I246" s="107"/>
      <c r="J246" s="108">
        <f>IF('Merytoryczna-TU WPIS DANE'!Q311="tak",'Merytoryczna-TU WPIS DANE'!AJ311,'Merytoryczna-TU WPIS DANE'!R311)</f>
        <v>0</v>
      </c>
      <c r="K246" s="351"/>
      <c r="L246" s="211">
        <f>IF(Strategiczna!L309="tak",Strategiczna!W309,Strategiczna!M309)</f>
        <v>0</v>
      </c>
      <c r="M246" s="109">
        <f t="shared" si="10"/>
        <v>0</v>
      </c>
      <c r="N246" s="109">
        <f>'Merytoryczna-TU WPIS DANE'!O311+Strategiczna!J309</f>
        <v>95</v>
      </c>
      <c r="O246" s="101">
        <f t="shared" si="11"/>
        <v>0</v>
      </c>
      <c r="T246" s="111"/>
      <c r="U246" s="111"/>
      <c r="V246" s="97"/>
      <c r="W246" s="97"/>
      <c r="X246" s="97"/>
    </row>
    <row r="247" spans="1:24" s="110" customFormat="1">
      <c r="A247" s="106">
        <f>'Merytoryczna-TU WPIS DANE'!A312</f>
        <v>0</v>
      </c>
      <c r="B247" s="120">
        <f>'Merytoryczna-TU WPIS DANE'!B312</f>
        <v>0</v>
      </c>
      <c r="C247" s="120">
        <f>'Merytoryczna-TU WPIS DANE'!C312</f>
        <v>0</v>
      </c>
      <c r="D247" s="120">
        <f>'Merytoryczna-TU WPIS DANE'!D312</f>
        <v>0</v>
      </c>
      <c r="E247" s="120">
        <f>'Merytoryczna-TU WPIS DANE'!E312</f>
        <v>0</v>
      </c>
      <c r="F247" s="106">
        <f>'Merytoryczna-TU WPIS DANE'!F312</f>
        <v>0</v>
      </c>
      <c r="G247" s="107">
        <f>'Merytoryczna-TU WPIS DANE'!H312</f>
        <v>1</v>
      </c>
      <c r="H247" s="107">
        <f>'Merytoryczna-TU WPIS DANE'!I312</f>
        <v>0</v>
      </c>
      <c r="I247" s="107"/>
      <c r="J247" s="108">
        <f>IF('Merytoryczna-TU WPIS DANE'!Q312="tak",'Merytoryczna-TU WPIS DANE'!AJ312,'Merytoryczna-TU WPIS DANE'!R312)</f>
        <v>0</v>
      </c>
      <c r="K247" s="351"/>
      <c r="L247" s="211">
        <f>IF(Strategiczna!L310="tak",Strategiczna!W310,Strategiczna!M310)</f>
        <v>0</v>
      </c>
      <c r="M247" s="109">
        <f t="shared" si="10"/>
        <v>0</v>
      </c>
      <c r="N247" s="109">
        <f>'Merytoryczna-TU WPIS DANE'!O312+Strategiczna!J310</f>
        <v>95</v>
      </c>
      <c r="O247" s="101">
        <f t="shared" si="11"/>
        <v>0</v>
      </c>
      <c r="T247" s="111"/>
      <c r="U247" s="111"/>
      <c r="V247" s="97"/>
      <c r="W247" s="97"/>
      <c r="X247" s="97"/>
    </row>
    <row r="248" spans="1:24" s="110" customFormat="1">
      <c r="A248" s="106">
        <f>'Merytoryczna-TU WPIS DANE'!A313</f>
        <v>0</v>
      </c>
      <c r="B248" s="120">
        <f>'Merytoryczna-TU WPIS DANE'!B313</f>
        <v>0</v>
      </c>
      <c r="C248" s="120">
        <f>'Merytoryczna-TU WPIS DANE'!C313</f>
        <v>0</v>
      </c>
      <c r="D248" s="120">
        <f>'Merytoryczna-TU WPIS DANE'!D313</f>
        <v>0</v>
      </c>
      <c r="E248" s="120">
        <f>'Merytoryczna-TU WPIS DANE'!E313</f>
        <v>0</v>
      </c>
      <c r="F248" s="106">
        <f>'Merytoryczna-TU WPIS DANE'!F313</f>
        <v>0</v>
      </c>
      <c r="G248" s="107">
        <f>'Merytoryczna-TU WPIS DANE'!H313</f>
        <v>1</v>
      </c>
      <c r="H248" s="107">
        <f>'Merytoryczna-TU WPIS DANE'!I313</f>
        <v>0</v>
      </c>
      <c r="I248" s="107"/>
      <c r="J248" s="108">
        <f>IF('Merytoryczna-TU WPIS DANE'!Q313="tak",'Merytoryczna-TU WPIS DANE'!AJ313,'Merytoryczna-TU WPIS DANE'!R313)</f>
        <v>0</v>
      </c>
      <c r="K248" s="351"/>
      <c r="L248" s="211">
        <f>IF(Strategiczna!L311="tak",Strategiczna!W311,Strategiczna!M311)</f>
        <v>0</v>
      </c>
      <c r="M248" s="109">
        <f t="shared" si="10"/>
        <v>0</v>
      </c>
      <c r="N248" s="109">
        <f>'Merytoryczna-TU WPIS DANE'!O313+Strategiczna!J311</f>
        <v>95</v>
      </c>
      <c r="O248" s="101">
        <f t="shared" si="11"/>
        <v>0</v>
      </c>
      <c r="T248" s="111"/>
      <c r="U248" s="111"/>
      <c r="V248" s="97"/>
      <c r="W248" s="97"/>
      <c r="X248" s="97"/>
    </row>
    <row r="249" spans="1:24" s="110" customFormat="1">
      <c r="A249" s="106">
        <f>'Merytoryczna-TU WPIS DANE'!A314</f>
        <v>0</v>
      </c>
      <c r="B249" s="120">
        <f>'Merytoryczna-TU WPIS DANE'!B314</f>
        <v>0</v>
      </c>
      <c r="C249" s="120">
        <f>'Merytoryczna-TU WPIS DANE'!C314</f>
        <v>0</v>
      </c>
      <c r="D249" s="120">
        <f>'Merytoryczna-TU WPIS DANE'!D314</f>
        <v>0</v>
      </c>
      <c r="E249" s="120">
        <f>'Merytoryczna-TU WPIS DANE'!E314</f>
        <v>0</v>
      </c>
      <c r="F249" s="106">
        <f>'Merytoryczna-TU WPIS DANE'!F314</f>
        <v>0</v>
      </c>
      <c r="G249" s="107">
        <f>'Merytoryczna-TU WPIS DANE'!H314</f>
        <v>1</v>
      </c>
      <c r="H249" s="107">
        <f>'Merytoryczna-TU WPIS DANE'!I314</f>
        <v>0</v>
      </c>
      <c r="I249" s="107"/>
      <c r="J249" s="108">
        <f>IF('Merytoryczna-TU WPIS DANE'!Q314="tak",'Merytoryczna-TU WPIS DANE'!AJ314,'Merytoryczna-TU WPIS DANE'!R314)</f>
        <v>0</v>
      </c>
      <c r="K249" s="351"/>
      <c r="L249" s="211">
        <f>IF(Strategiczna!L312="tak",Strategiczna!W312,Strategiczna!M312)</f>
        <v>0</v>
      </c>
      <c r="M249" s="109">
        <f t="shared" si="10"/>
        <v>0</v>
      </c>
      <c r="N249" s="109">
        <f>'Merytoryczna-TU WPIS DANE'!O314+Strategiczna!J312</f>
        <v>95</v>
      </c>
      <c r="O249" s="101">
        <f t="shared" si="11"/>
        <v>0</v>
      </c>
      <c r="T249" s="111"/>
      <c r="U249" s="111"/>
      <c r="V249" s="97"/>
      <c r="W249" s="97"/>
      <c r="X249" s="97"/>
    </row>
    <row r="250" spans="1:24" s="110" customFormat="1">
      <c r="A250" s="106">
        <f>'Merytoryczna-TU WPIS DANE'!A315</f>
        <v>0</v>
      </c>
      <c r="B250" s="120">
        <f>'Merytoryczna-TU WPIS DANE'!B315</f>
        <v>0</v>
      </c>
      <c r="C250" s="120">
        <f>'Merytoryczna-TU WPIS DANE'!C315</f>
        <v>0</v>
      </c>
      <c r="D250" s="120">
        <f>'Merytoryczna-TU WPIS DANE'!D315</f>
        <v>0</v>
      </c>
      <c r="E250" s="120">
        <f>'Merytoryczna-TU WPIS DANE'!E315</f>
        <v>0</v>
      </c>
      <c r="F250" s="106">
        <f>'Merytoryczna-TU WPIS DANE'!F315</f>
        <v>0</v>
      </c>
      <c r="G250" s="107">
        <f>'Merytoryczna-TU WPIS DANE'!H315</f>
        <v>1</v>
      </c>
      <c r="H250" s="107">
        <f>'Merytoryczna-TU WPIS DANE'!I315</f>
        <v>0</v>
      </c>
      <c r="I250" s="107"/>
      <c r="J250" s="108">
        <f>IF('Merytoryczna-TU WPIS DANE'!Q315="tak",'Merytoryczna-TU WPIS DANE'!AJ315,'Merytoryczna-TU WPIS DANE'!R315)</f>
        <v>0</v>
      </c>
      <c r="K250" s="351"/>
      <c r="L250" s="211">
        <f>IF(Strategiczna!L313="tak",Strategiczna!W313,Strategiczna!M313)</f>
        <v>0</v>
      </c>
      <c r="M250" s="109">
        <f t="shared" ref="M250:M313" si="12">SUM(J250:L250)</f>
        <v>0</v>
      </c>
      <c r="N250" s="109">
        <f>'Merytoryczna-TU WPIS DANE'!O315+Strategiczna!J313</f>
        <v>95</v>
      </c>
      <c r="O250" s="101">
        <f t="shared" ref="O250:O313" si="13">M250/N250</f>
        <v>0</v>
      </c>
      <c r="T250" s="111"/>
      <c r="U250" s="111"/>
      <c r="V250" s="97"/>
      <c r="W250" s="97"/>
      <c r="X250" s="97"/>
    </row>
    <row r="251" spans="1:24" s="110" customFormat="1">
      <c r="A251" s="106">
        <f>'Merytoryczna-TU WPIS DANE'!A316</f>
        <v>0</v>
      </c>
      <c r="B251" s="120">
        <f>'Merytoryczna-TU WPIS DANE'!B316</f>
        <v>0</v>
      </c>
      <c r="C251" s="120">
        <f>'Merytoryczna-TU WPIS DANE'!C316</f>
        <v>0</v>
      </c>
      <c r="D251" s="120">
        <f>'Merytoryczna-TU WPIS DANE'!D316</f>
        <v>0</v>
      </c>
      <c r="E251" s="120">
        <f>'Merytoryczna-TU WPIS DANE'!E316</f>
        <v>0</v>
      </c>
      <c r="F251" s="106">
        <f>'Merytoryczna-TU WPIS DANE'!F316</f>
        <v>0</v>
      </c>
      <c r="G251" s="107">
        <f>'Merytoryczna-TU WPIS DANE'!H316</f>
        <v>1</v>
      </c>
      <c r="H251" s="107">
        <f>'Merytoryczna-TU WPIS DANE'!I316</f>
        <v>0</v>
      </c>
      <c r="I251" s="107"/>
      <c r="J251" s="108">
        <f>IF('Merytoryczna-TU WPIS DANE'!Q316="tak",'Merytoryczna-TU WPIS DANE'!AJ316,'Merytoryczna-TU WPIS DANE'!R316)</f>
        <v>0</v>
      </c>
      <c r="K251" s="351"/>
      <c r="L251" s="211">
        <f>IF(Strategiczna!L314="tak",Strategiczna!W314,Strategiczna!M314)</f>
        <v>0</v>
      </c>
      <c r="M251" s="109">
        <f t="shared" si="12"/>
        <v>0</v>
      </c>
      <c r="N251" s="109">
        <f>'Merytoryczna-TU WPIS DANE'!O316+Strategiczna!J314</f>
        <v>95</v>
      </c>
      <c r="O251" s="101">
        <f t="shared" si="13"/>
        <v>0</v>
      </c>
      <c r="T251" s="111"/>
      <c r="U251" s="111"/>
      <c r="V251" s="97"/>
      <c r="W251" s="97"/>
      <c r="X251" s="97"/>
    </row>
    <row r="252" spans="1:24" s="110" customFormat="1">
      <c r="A252" s="106">
        <f>'Merytoryczna-TU WPIS DANE'!A317</f>
        <v>0</v>
      </c>
      <c r="B252" s="120">
        <f>'Merytoryczna-TU WPIS DANE'!B317</f>
        <v>0</v>
      </c>
      <c r="C252" s="120">
        <f>'Merytoryczna-TU WPIS DANE'!C317</f>
        <v>0</v>
      </c>
      <c r="D252" s="120">
        <f>'Merytoryczna-TU WPIS DANE'!D317</f>
        <v>0</v>
      </c>
      <c r="E252" s="120">
        <f>'Merytoryczna-TU WPIS DANE'!E317</f>
        <v>0</v>
      </c>
      <c r="F252" s="106">
        <f>'Merytoryczna-TU WPIS DANE'!F317</f>
        <v>0</v>
      </c>
      <c r="G252" s="107">
        <f>'Merytoryczna-TU WPIS DANE'!H317</f>
        <v>1</v>
      </c>
      <c r="H252" s="107">
        <f>'Merytoryczna-TU WPIS DANE'!I317</f>
        <v>0</v>
      </c>
      <c r="I252" s="107"/>
      <c r="J252" s="108">
        <f>IF('Merytoryczna-TU WPIS DANE'!Q317="tak",'Merytoryczna-TU WPIS DANE'!AJ317,'Merytoryczna-TU WPIS DANE'!R317)</f>
        <v>0</v>
      </c>
      <c r="K252" s="351"/>
      <c r="L252" s="211">
        <f>IF(Strategiczna!L315="tak",Strategiczna!W315,Strategiczna!M315)</f>
        <v>0</v>
      </c>
      <c r="M252" s="109">
        <f t="shared" si="12"/>
        <v>0</v>
      </c>
      <c r="N252" s="109">
        <f>'Merytoryczna-TU WPIS DANE'!O317+Strategiczna!J315</f>
        <v>95</v>
      </c>
      <c r="O252" s="101">
        <f t="shared" si="13"/>
        <v>0</v>
      </c>
      <c r="T252" s="111"/>
      <c r="U252" s="111"/>
      <c r="V252" s="97"/>
      <c r="W252" s="97"/>
      <c r="X252" s="97"/>
    </row>
    <row r="253" spans="1:24" s="110" customFormat="1">
      <c r="A253" s="106">
        <f>'Merytoryczna-TU WPIS DANE'!A318</f>
        <v>0</v>
      </c>
      <c r="B253" s="120">
        <f>'Merytoryczna-TU WPIS DANE'!B318</f>
        <v>0</v>
      </c>
      <c r="C253" s="120">
        <f>'Merytoryczna-TU WPIS DANE'!C318</f>
        <v>0</v>
      </c>
      <c r="D253" s="120">
        <f>'Merytoryczna-TU WPIS DANE'!D318</f>
        <v>0</v>
      </c>
      <c r="E253" s="120">
        <f>'Merytoryczna-TU WPIS DANE'!E318</f>
        <v>0</v>
      </c>
      <c r="F253" s="106">
        <f>'Merytoryczna-TU WPIS DANE'!F318</f>
        <v>0</v>
      </c>
      <c r="G253" s="107">
        <f>'Merytoryczna-TU WPIS DANE'!H318</f>
        <v>1</v>
      </c>
      <c r="H253" s="107">
        <f>'Merytoryczna-TU WPIS DANE'!I318</f>
        <v>0</v>
      </c>
      <c r="I253" s="107"/>
      <c r="J253" s="108">
        <f>IF('Merytoryczna-TU WPIS DANE'!Q318="tak",'Merytoryczna-TU WPIS DANE'!AJ318,'Merytoryczna-TU WPIS DANE'!R318)</f>
        <v>0</v>
      </c>
      <c r="K253" s="351"/>
      <c r="L253" s="211">
        <f>IF(Strategiczna!L316="tak",Strategiczna!W316,Strategiczna!M316)</f>
        <v>0</v>
      </c>
      <c r="M253" s="109">
        <f t="shared" si="12"/>
        <v>0</v>
      </c>
      <c r="N253" s="109">
        <f>'Merytoryczna-TU WPIS DANE'!O318+Strategiczna!J316</f>
        <v>95</v>
      </c>
      <c r="O253" s="101">
        <f t="shared" si="13"/>
        <v>0</v>
      </c>
      <c r="T253" s="111"/>
      <c r="U253" s="111"/>
      <c r="V253" s="97"/>
      <c r="W253" s="97"/>
      <c r="X253" s="97"/>
    </row>
    <row r="254" spans="1:24" s="110" customFormat="1">
      <c r="A254" s="106">
        <f>'Merytoryczna-TU WPIS DANE'!A319</f>
        <v>0</v>
      </c>
      <c r="B254" s="120">
        <f>'Merytoryczna-TU WPIS DANE'!B319</f>
        <v>0</v>
      </c>
      <c r="C254" s="120">
        <f>'Merytoryczna-TU WPIS DANE'!C319</f>
        <v>0</v>
      </c>
      <c r="D254" s="120">
        <f>'Merytoryczna-TU WPIS DANE'!D319</f>
        <v>0</v>
      </c>
      <c r="E254" s="120">
        <f>'Merytoryczna-TU WPIS DANE'!E319</f>
        <v>0</v>
      </c>
      <c r="F254" s="106">
        <f>'Merytoryczna-TU WPIS DANE'!F319</f>
        <v>0</v>
      </c>
      <c r="G254" s="107">
        <f>'Merytoryczna-TU WPIS DANE'!H319</f>
        <v>1</v>
      </c>
      <c r="H254" s="107">
        <f>'Merytoryczna-TU WPIS DANE'!I319</f>
        <v>0</v>
      </c>
      <c r="I254" s="107"/>
      <c r="J254" s="108">
        <f>IF('Merytoryczna-TU WPIS DANE'!Q319="tak",'Merytoryczna-TU WPIS DANE'!AJ319,'Merytoryczna-TU WPIS DANE'!R319)</f>
        <v>0</v>
      </c>
      <c r="K254" s="351"/>
      <c r="L254" s="211">
        <f>IF(Strategiczna!L317="tak",Strategiczna!W317,Strategiczna!M317)</f>
        <v>0</v>
      </c>
      <c r="M254" s="109">
        <f t="shared" si="12"/>
        <v>0</v>
      </c>
      <c r="N254" s="109">
        <f>'Merytoryczna-TU WPIS DANE'!O319+Strategiczna!J317</f>
        <v>95</v>
      </c>
      <c r="O254" s="101">
        <f t="shared" si="13"/>
        <v>0</v>
      </c>
      <c r="T254" s="111"/>
      <c r="U254" s="111"/>
      <c r="V254" s="97"/>
      <c r="W254" s="97"/>
      <c r="X254" s="97"/>
    </row>
    <row r="255" spans="1:24" s="110" customFormat="1">
      <c r="A255" s="106">
        <f>'Merytoryczna-TU WPIS DANE'!A320</f>
        <v>0</v>
      </c>
      <c r="B255" s="120">
        <f>'Merytoryczna-TU WPIS DANE'!B320</f>
        <v>0</v>
      </c>
      <c r="C255" s="120">
        <f>'Merytoryczna-TU WPIS DANE'!C320</f>
        <v>0</v>
      </c>
      <c r="D255" s="120">
        <f>'Merytoryczna-TU WPIS DANE'!D320</f>
        <v>0</v>
      </c>
      <c r="E255" s="120">
        <f>'Merytoryczna-TU WPIS DANE'!E320</f>
        <v>0</v>
      </c>
      <c r="F255" s="106">
        <f>'Merytoryczna-TU WPIS DANE'!F320</f>
        <v>0</v>
      </c>
      <c r="G255" s="107">
        <f>'Merytoryczna-TU WPIS DANE'!H320</f>
        <v>1</v>
      </c>
      <c r="H255" s="107">
        <f>'Merytoryczna-TU WPIS DANE'!I320</f>
        <v>0</v>
      </c>
      <c r="I255" s="107"/>
      <c r="J255" s="108">
        <f>IF('Merytoryczna-TU WPIS DANE'!Q320="tak",'Merytoryczna-TU WPIS DANE'!AJ320,'Merytoryczna-TU WPIS DANE'!R320)</f>
        <v>0</v>
      </c>
      <c r="K255" s="351"/>
      <c r="L255" s="211">
        <f>IF(Strategiczna!L318="tak",Strategiczna!W318,Strategiczna!M318)</f>
        <v>0</v>
      </c>
      <c r="M255" s="109">
        <f t="shared" si="12"/>
        <v>0</v>
      </c>
      <c r="N255" s="109">
        <f>'Merytoryczna-TU WPIS DANE'!O320+Strategiczna!J318</f>
        <v>95</v>
      </c>
      <c r="O255" s="101">
        <f t="shared" si="13"/>
        <v>0</v>
      </c>
      <c r="T255" s="111"/>
      <c r="U255" s="111"/>
      <c r="V255" s="97"/>
      <c r="W255" s="97"/>
      <c r="X255" s="97"/>
    </row>
    <row r="256" spans="1:24" s="110" customFormat="1">
      <c r="A256" s="106">
        <f>'Merytoryczna-TU WPIS DANE'!A321</f>
        <v>0</v>
      </c>
      <c r="B256" s="120">
        <f>'Merytoryczna-TU WPIS DANE'!B321</f>
        <v>0</v>
      </c>
      <c r="C256" s="120">
        <f>'Merytoryczna-TU WPIS DANE'!C321</f>
        <v>0</v>
      </c>
      <c r="D256" s="120">
        <f>'Merytoryczna-TU WPIS DANE'!D321</f>
        <v>0</v>
      </c>
      <c r="E256" s="120">
        <f>'Merytoryczna-TU WPIS DANE'!E321</f>
        <v>0</v>
      </c>
      <c r="F256" s="106">
        <f>'Merytoryczna-TU WPIS DANE'!F321</f>
        <v>0</v>
      </c>
      <c r="G256" s="107">
        <f>'Merytoryczna-TU WPIS DANE'!H321</f>
        <v>1</v>
      </c>
      <c r="H256" s="107">
        <f>'Merytoryczna-TU WPIS DANE'!I321</f>
        <v>0</v>
      </c>
      <c r="I256" s="107"/>
      <c r="J256" s="108">
        <f>IF('Merytoryczna-TU WPIS DANE'!Q321="tak",'Merytoryczna-TU WPIS DANE'!AJ321,'Merytoryczna-TU WPIS DANE'!R321)</f>
        <v>0</v>
      </c>
      <c r="K256" s="351"/>
      <c r="L256" s="211">
        <f>IF(Strategiczna!L319="tak",Strategiczna!W319,Strategiczna!M319)</f>
        <v>0</v>
      </c>
      <c r="M256" s="109">
        <f t="shared" si="12"/>
        <v>0</v>
      </c>
      <c r="N256" s="109">
        <f>'Merytoryczna-TU WPIS DANE'!O321+Strategiczna!J319</f>
        <v>95</v>
      </c>
      <c r="O256" s="101">
        <f t="shared" si="13"/>
        <v>0</v>
      </c>
      <c r="T256" s="111"/>
      <c r="U256" s="111"/>
      <c r="V256" s="97"/>
      <c r="W256" s="97"/>
      <c r="X256" s="97"/>
    </row>
    <row r="257" spans="1:24" s="110" customFormat="1">
      <c r="A257" s="106">
        <f>'Merytoryczna-TU WPIS DANE'!A322</f>
        <v>0</v>
      </c>
      <c r="B257" s="120">
        <f>'Merytoryczna-TU WPIS DANE'!B322</f>
        <v>0</v>
      </c>
      <c r="C257" s="120">
        <f>'Merytoryczna-TU WPIS DANE'!C322</f>
        <v>0</v>
      </c>
      <c r="D257" s="120">
        <f>'Merytoryczna-TU WPIS DANE'!D322</f>
        <v>0</v>
      </c>
      <c r="E257" s="120">
        <f>'Merytoryczna-TU WPIS DANE'!E322</f>
        <v>0</v>
      </c>
      <c r="F257" s="106">
        <f>'Merytoryczna-TU WPIS DANE'!F322</f>
        <v>0</v>
      </c>
      <c r="G257" s="107">
        <f>'Merytoryczna-TU WPIS DANE'!H322</f>
        <v>1</v>
      </c>
      <c r="H257" s="107">
        <f>'Merytoryczna-TU WPIS DANE'!I322</f>
        <v>0</v>
      </c>
      <c r="I257" s="107"/>
      <c r="J257" s="108">
        <f>IF('Merytoryczna-TU WPIS DANE'!Q322="tak",'Merytoryczna-TU WPIS DANE'!AJ322,'Merytoryczna-TU WPIS DANE'!R322)</f>
        <v>0</v>
      </c>
      <c r="K257" s="351"/>
      <c r="L257" s="211">
        <f>IF(Strategiczna!L320="tak",Strategiczna!W320,Strategiczna!M320)</f>
        <v>0</v>
      </c>
      <c r="M257" s="109">
        <f t="shared" si="12"/>
        <v>0</v>
      </c>
      <c r="N257" s="109">
        <f>'Merytoryczna-TU WPIS DANE'!O322+Strategiczna!J320</f>
        <v>95</v>
      </c>
      <c r="O257" s="101">
        <f t="shared" si="13"/>
        <v>0</v>
      </c>
      <c r="T257" s="111"/>
      <c r="U257" s="111"/>
      <c r="V257" s="97"/>
      <c r="W257" s="97"/>
      <c r="X257" s="97"/>
    </row>
    <row r="258" spans="1:24" s="110" customFormat="1">
      <c r="A258" s="106">
        <f>'Merytoryczna-TU WPIS DANE'!A323</f>
        <v>0</v>
      </c>
      <c r="B258" s="120">
        <f>'Merytoryczna-TU WPIS DANE'!B323</f>
        <v>0</v>
      </c>
      <c r="C258" s="120">
        <f>'Merytoryczna-TU WPIS DANE'!C323</f>
        <v>0</v>
      </c>
      <c r="D258" s="120">
        <f>'Merytoryczna-TU WPIS DANE'!D323</f>
        <v>0</v>
      </c>
      <c r="E258" s="120">
        <f>'Merytoryczna-TU WPIS DANE'!E323</f>
        <v>0</v>
      </c>
      <c r="F258" s="106">
        <f>'Merytoryczna-TU WPIS DANE'!F323</f>
        <v>0</v>
      </c>
      <c r="G258" s="107">
        <f>'Merytoryczna-TU WPIS DANE'!H323</f>
        <v>1</v>
      </c>
      <c r="H258" s="107">
        <f>'Merytoryczna-TU WPIS DANE'!I323</f>
        <v>0</v>
      </c>
      <c r="I258" s="107"/>
      <c r="J258" s="108">
        <f>IF('Merytoryczna-TU WPIS DANE'!Q323="tak",'Merytoryczna-TU WPIS DANE'!AJ323,'Merytoryczna-TU WPIS DANE'!R323)</f>
        <v>0</v>
      </c>
      <c r="K258" s="351"/>
      <c r="L258" s="211">
        <f>IF(Strategiczna!L321="tak",Strategiczna!W321,Strategiczna!M321)</f>
        <v>0</v>
      </c>
      <c r="M258" s="109">
        <f t="shared" si="12"/>
        <v>0</v>
      </c>
      <c r="N258" s="109">
        <f>'Merytoryczna-TU WPIS DANE'!O323+Strategiczna!J321</f>
        <v>95</v>
      </c>
      <c r="O258" s="101">
        <f t="shared" si="13"/>
        <v>0</v>
      </c>
      <c r="T258" s="111"/>
      <c r="U258" s="111"/>
      <c r="V258" s="97"/>
      <c r="W258" s="97"/>
      <c r="X258" s="97"/>
    </row>
    <row r="259" spans="1:24" s="110" customFormat="1">
      <c r="A259" s="106">
        <f>'Merytoryczna-TU WPIS DANE'!A324</f>
        <v>0</v>
      </c>
      <c r="B259" s="120">
        <f>'Merytoryczna-TU WPIS DANE'!B324</f>
        <v>0</v>
      </c>
      <c r="C259" s="120">
        <f>'Merytoryczna-TU WPIS DANE'!C324</f>
        <v>0</v>
      </c>
      <c r="D259" s="120">
        <f>'Merytoryczna-TU WPIS DANE'!D324</f>
        <v>0</v>
      </c>
      <c r="E259" s="120">
        <f>'Merytoryczna-TU WPIS DANE'!E324</f>
        <v>0</v>
      </c>
      <c r="F259" s="106">
        <f>'Merytoryczna-TU WPIS DANE'!F324</f>
        <v>0</v>
      </c>
      <c r="G259" s="107">
        <f>'Merytoryczna-TU WPIS DANE'!H324</f>
        <v>1</v>
      </c>
      <c r="H259" s="107">
        <f>'Merytoryczna-TU WPIS DANE'!I324</f>
        <v>0</v>
      </c>
      <c r="I259" s="107"/>
      <c r="J259" s="108">
        <f>IF('Merytoryczna-TU WPIS DANE'!Q324="tak",'Merytoryczna-TU WPIS DANE'!AJ324,'Merytoryczna-TU WPIS DANE'!R324)</f>
        <v>0</v>
      </c>
      <c r="K259" s="351"/>
      <c r="L259" s="211">
        <f>IF(Strategiczna!L322="tak",Strategiczna!W322,Strategiczna!M322)</f>
        <v>0</v>
      </c>
      <c r="M259" s="109">
        <f t="shared" si="12"/>
        <v>0</v>
      </c>
      <c r="N259" s="109">
        <f>'Merytoryczna-TU WPIS DANE'!O324+Strategiczna!J322</f>
        <v>95</v>
      </c>
      <c r="O259" s="101">
        <f t="shared" si="13"/>
        <v>0</v>
      </c>
      <c r="T259" s="111"/>
      <c r="U259" s="111"/>
      <c r="V259" s="97"/>
      <c r="W259" s="97"/>
      <c r="X259" s="97"/>
    </row>
    <row r="260" spans="1:24" s="110" customFormat="1">
      <c r="A260" s="106">
        <f>'Merytoryczna-TU WPIS DANE'!A325</f>
        <v>0</v>
      </c>
      <c r="B260" s="120">
        <f>'Merytoryczna-TU WPIS DANE'!B325</f>
        <v>0</v>
      </c>
      <c r="C260" s="120">
        <f>'Merytoryczna-TU WPIS DANE'!C325</f>
        <v>0</v>
      </c>
      <c r="D260" s="120">
        <f>'Merytoryczna-TU WPIS DANE'!D325</f>
        <v>0</v>
      </c>
      <c r="E260" s="120">
        <f>'Merytoryczna-TU WPIS DANE'!E325</f>
        <v>0</v>
      </c>
      <c r="F260" s="106">
        <f>'Merytoryczna-TU WPIS DANE'!F325</f>
        <v>0</v>
      </c>
      <c r="G260" s="107">
        <f>'Merytoryczna-TU WPIS DANE'!H325</f>
        <v>1</v>
      </c>
      <c r="H260" s="107">
        <f>'Merytoryczna-TU WPIS DANE'!I325</f>
        <v>0</v>
      </c>
      <c r="I260" s="107"/>
      <c r="J260" s="108">
        <f>IF('Merytoryczna-TU WPIS DANE'!Q325="tak",'Merytoryczna-TU WPIS DANE'!AJ325,'Merytoryczna-TU WPIS DANE'!R325)</f>
        <v>0</v>
      </c>
      <c r="K260" s="351"/>
      <c r="L260" s="211">
        <f>IF(Strategiczna!L323="tak",Strategiczna!W323,Strategiczna!M323)</f>
        <v>0</v>
      </c>
      <c r="M260" s="109">
        <f t="shared" si="12"/>
        <v>0</v>
      </c>
      <c r="N260" s="109">
        <f>'Merytoryczna-TU WPIS DANE'!O325+Strategiczna!J323</f>
        <v>95</v>
      </c>
      <c r="O260" s="101">
        <f t="shared" si="13"/>
        <v>0</v>
      </c>
      <c r="T260" s="111"/>
      <c r="U260" s="111"/>
      <c r="V260" s="97"/>
      <c r="W260" s="97"/>
      <c r="X260" s="97"/>
    </row>
    <row r="261" spans="1:24" s="110" customFormat="1">
      <c r="A261" s="106">
        <f>'Merytoryczna-TU WPIS DANE'!A326</f>
        <v>0</v>
      </c>
      <c r="B261" s="120">
        <f>'Merytoryczna-TU WPIS DANE'!B326</f>
        <v>0</v>
      </c>
      <c r="C261" s="120">
        <f>'Merytoryczna-TU WPIS DANE'!C326</f>
        <v>0</v>
      </c>
      <c r="D261" s="120">
        <f>'Merytoryczna-TU WPIS DANE'!D326</f>
        <v>0</v>
      </c>
      <c r="E261" s="120">
        <f>'Merytoryczna-TU WPIS DANE'!E326</f>
        <v>0</v>
      </c>
      <c r="F261" s="106">
        <f>'Merytoryczna-TU WPIS DANE'!F326</f>
        <v>0</v>
      </c>
      <c r="G261" s="107">
        <f>'Merytoryczna-TU WPIS DANE'!H326</f>
        <v>1</v>
      </c>
      <c r="H261" s="107">
        <f>'Merytoryczna-TU WPIS DANE'!I326</f>
        <v>0</v>
      </c>
      <c r="I261" s="107"/>
      <c r="J261" s="108">
        <f>IF('Merytoryczna-TU WPIS DANE'!Q326="tak",'Merytoryczna-TU WPIS DANE'!AJ326,'Merytoryczna-TU WPIS DANE'!R326)</f>
        <v>0</v>
      </c>
      <c r="K261" s="351"/>
      <c r="L261" s="211">
        <f>IF(Strategiczna!L324="tak",Strategiczna!W324,Strategiczna!M324)</f>
        <v>0</v>
      </c>
      <c r="M261" s="109">
        <f t="shared" si="12"/>
        <v>0</v>
      </c>
      <c r="N261" s="109">
        <f>'Merytoryczna-TU WPIS DANE'!O326+Strategiczna!J324</f>
        <v>95</v>
      </c>
      <c r="O261" s="101">
        <f t="shared" si="13"/>
        <v>0</v>
      </c>
      <c r="T261" s="111"/>
      <c r="U261" s="111"/>
      <c r="V261" s="97"/>
      <c r="W261" s="97"/>
      <c r="X261" s="97"/>
    </row>
    <row r="262" spans="1:24" s="110" customFormat="1">
      <c r="A262" s="106">
        <f>'Merytoryczna-TU WPIS DANE'!A327</f>
        <v>0</v>
      </c>
      <c r="B262" s="120">
        <f>'Merytoryczna-TU WPIS DANE'!B327</f>
        <v>0</v>
      </c>
      <c r="C262" s="120">
        <f>'Merytoryczna-TU WPIS DANE'!C327</f>
        <v>0</v>
      </c>
      <c r="D262" s="120">
        <f>'Merytoryczna-TU WPIS DANE'!D327</f>
        <v>0</v>
      </c>
      <c r="E262" s="120">
        <f>'Merytoryczna-TU WPIS DANE'!E327</f>
        <v>0</v>
      </c>
      <c r="F262" s="106">
        <f>'Merytoryczna-TU WPIS DANE'!F327</f>
        <v>0</v>
      </c>
      <c r="G262" s="107">
        <f>'Merytoryczna-TU WPIS DANE'!H327</f>
        <v>1</v>
      </c>
      <c r="H262" s="107">
        <f>'Merytoryczna-TU WPIS DANE'!I327</f>
        <v>0</v>
      </c>
      <c r="I262" s="107"/>
      <c r="J262" s="108">
        <f>IF('Merytoryczna-TU WPIS DANE'!Q327="tak",'Merytoryczna-TU WPIS DANE'!AJ327,'Merytoryczna-TU WPIS DANE'!R327)</f>
        <v>0</v>
      </c>
      <c r="K262" s="351"/>
      <c r="L262" s="211">
        <f>IF(Strategiczna!L325="tak",Strategiczna!W325,Strategiczna!M325)</f>
        <v>0</v>
      </c>
      <c r="M262" s="109">
        <f t="shared" si="12"/>
        <v>0</v>
      </c>
      <c r="N262" s="109">
        <f>'Merytoryczna-TU WPIS DANE'!O327+Strategiczna!J325</f>
        <v>95</v>
      </c>
      <c r="O262" s="101">
        <f t="shared" si="13"/>
        <v>0</v>
      </c>
      <c r="T262" s="111"/>
      <c r="U262" s="111"/>
      <c r="V262" s="97"/>
      <c r="W262" s="97"/>
      <c r="X262" s="97"/>
    </row>
    <row r="263" spans="1:24" s="110" customFormat="1">
      <c r="A263" s="106">
        <f>'Merytoryczna-TU WPIS DANE'!A328</f>
        <v>0</v>
      </c>
      <c r="B263" s="120">
        <f>'Merytoryczna-TU WPIS DANE'!B328</f>
        <v>0</v>
      </c>
      <c r="C263" s="120">
        <f>'Merytoryczna-TU WPIS DANE'!C328</f>
        <v>0</v>
      </c>
      <c r="D263" s="120">
        <f>'Merytoryczna-TU WPIS DANE'!D328</f>
        <v>0</v>
      </c>
      <c r="E263" s="120">
        <f>'Merytoryczna-TU WPIS DANE'!E328</f>
        <v>0</v>
      </c>
      <c r="F263" s="106">
        <f>'Merytoryczna-TU WPIS DANE'!F328</f>
        <v>0</v>
      </c>
      <c r="G263" s="107">
        <f>'Merytoryczna-TU WPIS DANE'!H328</f>
        <v>1</v>
      </c>
      <c r="H263" s="107">
        <f>'Merytoryczna-TU WPIS DANE'!I328</f>
        <v>0</v>
      </c>
      <c r="I263" s="107"/>
      <c r="J263" s="108">
        <f>IF('Merytoryczna-TU WPIS DANE'!Q328="tak",'Merytoryczna-TU WPIS DANE'!AJ328,'Merytoryczna-TU WPIS DANE'!R328)</f>
        <v>0</v>
      </c>
      <c r="K263" s="351"/>
      <c r="L263" s="211">
        <f>IF(Strategiczna!L326="tak",Strategiczna!W326,Strategiczna!M326)</f>
        <v>0</v>
      </c>
      <c r="M263" s="109">
        <f t="shared" si="12"/>
        <v>0</v>
      </c>
      <c r="N263" s="109">
        <f>'Merytoryczna-TU WPIS DANE'!O328+Strategiczna!J326</f>
        <v>95</v>
      </c>
      <c r="O263" s="101">
        <f t="shared" si="13"/>
        <v>0</v>
      </c>
      <c r="T263" s="111"/>
      <c r="U263" s="111"/>
      <c r="V263" s="97"/>
      <c r="W263" s="97"/>
      <c r="X263" s="97"/>
    </row>
    <row r="264" spans="1:24" s="110" customFormat="1">
      <c r="A264" s="106">
        <f>'Merytoryczna-TU WPIS DANE'!A329</f>
        <v>0</v>
      </c>
      <c r="B264" s="120">
        <f>'Merytoryczna-TU WPIS DANE'!B329</f>
        <v>0</v>
      </c>
      <c r="C264" s="120">
        <f>'Merytoryczna-TU WPIS DANE'!C329</f>
        <v>0</v>
      </c>
      <c r="D264" s="120">
        <f>'Merytoryczna-TU WPIS DANE'!D329</f>
        <v>0</v>
      </c>
      <c r="E264" s="120">
        <f>'Merytoryczna-TU WPIS DANE'!E329</f>
        <v>0</v>
      </c>
      <c r="F264" s="106">
        <f>'Merytoryczna-TU WPIS DANE'!F329</f>
        <v>0</v>
      </c>
      <c r="G264" s="107">
        <f>'Merytoryczna-TU WPIS DANE'!H329</f>
        <v>1</v>
      </c>
      <c r="H264" s="107">
        <f>'Merytoryczna-TU WPIS DANE'!I329</f>
        <v>0</v>
      </c>
      <c r="I264" s="107"/>
      <c r="J264" s="108">
        <f>IF('Merytoryczna-TU WPIS DANE'!Q329="tak",'Merytoryczna-TU WPIS DANE'!AJ329,'Merytoryczna-TU WPIS DANE'!R329)</f>
        <v>0</v>
      </c>
      <c r="K264" s="351"/>
      <c r="L264" s="211">
        <f>IF(Strategiczna!L327="tak",Strategiczna!W327,Strategiczna!M327)</f>
        <v>0</v>
      </c>
      <c r="M264" s="109">
        <f t="shared" si="12"/>
        <v>0</v>
      </c>
      <c r="N264" s="109">
        <f>'Merytoryczna-TU WPIS DANE'!O329+Strategiczna!J327</f>
        <v>95</v>
      </c>
      <c r="O264" s="101">
        <f t="shared" si="13"/>
        <v>0</v>
      </c>
      <c r="T264" s="111"/>
      <c r="U264" s="111"/>
      <c r="V264" s="97"/>
      <c r="W264" s="97"/>
      <c r="X264" s="97"/>
    </row>
    <row r="265" spans="1:24" s="110" customFormat="1">
      <c r="A265" s="106">
        <f>'Merytoryczna-TU WPIS DANE'!A330</f>
        <v>0</v>
      </c>
      <c r="B265" s="120">
        <f>'Merytoryczna-TU WPIS DANE'!B330</f>
        <v>0</v>
      </c>
      <c r="C265" s="120">
        <f>'Merytoryczna-TU WPIS DANE'!C330</f>
        <v>0</v>
      </c>
      <c r="D265" s="120">
        <f>'Merytoryczna-TU WPIS DANE'!D330</f>
        <v>0</v>
      </c>
      <c r="E265" s="120">
        <f>'Merytoryczna-TU WPIS DANE'!E330</f>
        <v>0</v>
      </c>
      <c r="F265" s="106">
        <f>'Merytoryczna-TU WPIS DANE'!F330</f>
        <v>0</v>
      </c>
      <c r="G265" s="107">
        <f>'Merytoryczna-TU WPIS DANE'!H330</f>
        <v>1</v>
      </c>
      <c r="H265" s="107">
        <f>'Merytoryczna-TU WPIS DANE'!I330</f>
        <v>0</v>
      </c>
      <c r="I265" s="107"/>
      <c r="J265" s="108">
        <f>IF('Merytoryczna-TU WPIS DANE'!Q330="tak",'Merytoryczna-TU WPIS DANE'!AJ330,'Merytoryczna-TU WPIS DANE'!R330)</f>
        <v>0</v>
      </c>
      <c r="K265" s="351"/>
      <c r="L265" s="211">
        <f>IF(Strategiczna!L328="tak",Strategiczna!W328,Strategiczna!M328)</f>
        <v>0</v>
      </c>
      <c r="M265" s="109">
        <f t="shared" si="12"/>
        <v>0</v>
      </c>
      <c r="N265" s="109">
        <f>'Merytoryczna-TU WPIS DANE'!O330+Strategiczna!J328</f>
        <v>95</v>
      </c>
      <c r="O265" s="101">
        <f t="shared" si="13"/>
        <v>0</v>
      </c>
      <c r="T265" s="111"/>
      <c r="U265" s="111"/>
      <c r="V265" s="97"/>
      <c r="W265" s="97"/>
      <c r="X265" s="97"/>
    </row>
    <row r="266" spans="1:24" s="110" customFormat="1">
      <c r="A266" s="106">
        <f>'Merytoryczna-TU WPIS DANE'!A331</f>
        <v>0</v>
      </c>
      <c r="B266" s="120">
        <f>'Merytoryczna-TU WPIS DANE'!B331</f>
        <v>0</v>
      </c>
      <c r="C266" s="120">
        <f>'Merytoryczna-TU WPIS DANE'!C331</f>
        <v>0</v>
      </c>
      <c r="D266" s="120">
        <f>'Merytoryczna-TU WPIS DANE'!D331</f>
        <v>0</v>
      </c>
      <c r="E266" s="120">
        <f>'Merytoryczna-TU WPIS DANE'!E331</f>
        <v>0</v>
      </c>
      <c r="F266" s="106">
        <f>'Merytoryczna-TU WPIS DANE'!F331</f>
        <v>0</v>
      </c>
      <c r="G266" s="107">
        <f>'Merytoryczna-TU WPIS DANE'!H331</f>
        <v>1</v>
      </c>
      <c r="H266" s="107">
        <f>'Merytoryczna-TU WPIS DANE'!I331</f>
        <v>0</v>
      </c>
      <c r="I266" s="107"/>
      <c r="J266" s="108">
        <f>IF('Merytoryczna-TU WPIS DANE'!Q331="tak",'Merytoryczna-TU WPIS DANE'!AJ331,'Merytoryczna-TU WPIS DANE'!R331)</f>
        <v>0</v>
      </c>
      <c r="K266" s="351"/>
      <c r="L266" s="211">
        <f>IF(Strategiczna!L329="tak",Strategiczna!W329,Strategiczna!M329)</f>
        <v>0</v>
      </c>
      <c r="M266" s="109">
        <f t="shared" si="12"/>
        <v>0</v>
      </c>
      <c r="N266" s="109">
        <f>'Merytoryczna-TU WPIS DANE'!O331+Strategiczna!J329</f>
        <v>95</v>
      </c>
      <c r="O266" s="101">
        <f t="shared" si="13"/>
        <v>0</v>
      </c>
      <c r="T266" s="111"/>
      <c r="U266" s="111"/>
      <c r="V266" s="97"/>
      <c r="W266" s="97"/>
      <c r="X266" s="97"/>
    </row>
    <row r="267" spans="1:24" s="110" customFormat="1">
      <c r="A267" s="106">
        <f>'Merytoryczna-TU WPIS DANE'!A332</f>
        <v>0</v>
      </c>
      <c r="B267" s="120">
        <f>'Merytoryczna-TU WPIS DANE'!B332</f>
        <v>0</v>
      </c>
      <c r="C267" s="120">
        <f>'Merytoryczna-TU WPIS DANE'!C332</f>
        <v>0</v>
      </c>
      <c r="D267" s="120">
        <f>'Merytoryczna-TU WPIS DANE'!D332</f>
        <v>0</v>
      </c>
      <c r="E267" s="120">
        <f>'Merytoryczna-TU WPIS DANE'!E332</f>
        <v>0</v>
      </c>
      <c r="F267" s="106">
        <f>'Merytoryczna-TU WPIS DANE'!F332</f>
        <v>0</v>
      </c>
      <c r="G267" s="107">
        <f>'Merytoryczna-TU WPIS DANE'!H332</f>
        <v>1</v>
      </c>
      <c r="H267" s="107">
        <f>'Merytoryczna-TU WPIS DANE'!I332</f>
        <v>0</v>
      </c>
      <c r="I267" s="107"/>
      <c r="J267" s="108">
        <f>IF('Merytoryczna-TU WPIS DANE'!Q332="tak",'Merytoryczna-TU WPIS DANE'!AJ332,'Merytoryczna-TU WPIS DANE'!R332)</f>
        <v>0</v>
      </c>
      <c r="K267" s="351"/>
      <c r="L267" s="211">
        <f>IF(Strategiczna!L330="tak",Strategiczna!W330,Strategiczna!M330)</f>
        <v>0</v>
      </c>
      <c r="M267" s="109">
        <f t="shared" si="12"/>
        <v>0</v>
      </c>
      <c r="N267" s="109">
        <f>'Merytoryczna-TU WPIS DANE'!O332+Strategiczna!J330</f>
        <v>95</v>
      </c>
      <c r="O267" s="101">
        <f t="shared" si="13"/>
        <v>0</v>
      </c>
      <c r="T267" s="111"/>
      <c r="U267" s="111"/>
      <c r="V267" s="97"/>
      <c r="W267" s="97"/>
      <c r="X267" s="97"/>
    </row>
    <row r="268" spans="1:24" s="110" customFormat="1">
      <c r="A268" s="106">
        <f>'Merytoryczna-TU WPIS DANE'!A333</f>
        <v>0</v>
      </c>
      <c r="B268" s="120">
        <f>'Merytoryczna-TU WPIS DANE'!B333</f>
        <v>0</v>
      </c>
      <c r="C268" s="120">
        <f>'Merytoryczna-TU WPIS DANE'!C333</f>
        <v>0</v>
      </c>
      <c r="D268" s="120">
        <f>'Merytoryczna-TU WPIS DANE'!D333</f>
        <v>0</v>
      </c>
      <c r="E268" s="120">
        <f>'Merytoryczna-TU WPIS DANE'!E333</f>
        <v>0</v>
      </c>
      <c r="F268" s="106">
        <f>'Merytoryczna-TU WPIS DANE'!F333</f>
        <v>0</v>
      </c>
      <c r="G268" s="107">
        <f>'Merytoryczna-TU WPIS DANE'!H333</f>
        <v>1</v>
      </c>
      <c r="H268" s="107">
        <f>'Merytoryczna-TU WPIS DANE'!I333</f>
        <v>0</v>
      </c>
      <c r="I268" s="107"/>
      <c r="J268" s="108">
        <f>IF('Merytoryczna-TU WPIS DANE'!Q333="tak",'Merytoryczna-TU WPIS DANE'!AJ333,'Merytoryczna-TU WPIS DANE'!R333)</f>
        <v>0</v>
      </c>
      <c r="K268" s="351"/>
      <c r="L268" s="211">
        <f>IF(Strategiczna!L331="tak",Strategiczna!W331,Strategiczna!M331)</f>
        <v>0</v>
      </c>
      <c r="M268" s="109">
        <f t="shared" si="12"/>
        <v>0</v>
      </c>
      <c r="N268" s="109">
        <f>'Merytoryczna-TU WPIS DANE'!O333+Strategiczna!J331</f>
        <v>95</v>
      </c>
      <c r="O268" s="101">
        <f t="shared" si="13"/>
        <v>0</v>
      </c>
      <c r="T268" s="111"/>
      <c r="U268" s="111"/>
      <c r="V268" s="97"/>
      <c r="W268" s="97"/>
      <c r="X268" s="97"/>
    </row>
    <row r="269" spans="1:24" s="110" customFormat="1">
      <c r="A269" s="106">
        <f>'Merytoryczna-TU WPIS DANE'!A334</f>
        <v>0</v>
      </c>
      <c r="B269" s="120">
        <f>'Merytoryczna-TU WPIS DANE'!B334</f>
        <v>0</v>
      </c>
      <c r="C269" s="120">
        <f>'Merytoryczna-TU WPIS DANE'!C334</f>
        <v>0</v>
      </c>
      <c r="D269" s="120">
        <f>'Merytoryczna-TU WPIS DANE'!D334</f>
        <v>0</v>
      </c>
      <c r="E269" s="120">
        <f>'Merytoryczna-TU WPIS DANE'!E334</f>
        <v>0</v>
      </c>
      <c r="F269" s="106">
        <f>'Merytoryczna-TU WPIS DANE'!F334</f>
        <v>0</v>
      </c>
      <c r="G269" s="107">
        <f>'Merytoryczna-TU WPIS DANE'!H334</f>
        <v>1</v>
      </c>
      <c r="H269" s="107">
        <f>'Merytoryczna-TU WPIS DANE'!I334</f>
        <v>0</v>
      </c>
      <c r="I269" s="107"/>
      <c r="J269" s="108">
        <f>IF('Merytoryczna-TU WPIS DANE'!Q334="tak",'Merytoryczna-TU WPIS DANE'!AJ334,'Merytoryczna-TU WPIS DANE'!R334)</f>
        <v>0</v>
      </c>
      <c r="K269" s="351"/>
      <c r="L269" s="211">
        <f>IF(Strategiczna!L332="tak",Strategiczna!W332,Strategiczna!M332)</f>
        <v>0</v>
      </c>
      <c r="M269" s="109">
        <f t="shared" si="12"/>
        <v>0</v>
      </c>
      <c r="N269" s="109">
        <f>'Merytoryczna-TU WPIS DANE'!O334+Strategiczna!J332</f>
        <v>95</v>
      </c>
      <c r="O269" s="101">
        <f t="shared" si="13"/>
        <v>0</v>
      </c>
      <c r="T269" s="111"/>
      <c r="U269" s="111"/>
      <c r="V269" s="97"/>
      <c r="W269" s="97"/>
      <c r="X269" s="97"/>
    </row>
    <row r="270" spans="1:24" s="110" customFormat="1">
      <c r="A270" s="106">
        <f>'Merytoryczna-TU WPIS DANE'!A335</f>
        <v>0</v>
      </c>
      <c r="B270" s="120">
        <f>'Merytoryczna-TU WPIS DANE'!B335</f>
        <v>0</v>
      </c>
      <c r="C270" s="120">
        <f>'Merytoryczna-TU WPIS DANE'!C335</f>
        <v>0</v>
      </c>
      <c r="D270" s="120">
        <f>'Merytoryczna-TU WPIS DANE'!D335</f>
        <v>0</v>
      </c>
      <c r="E270" s="120">
        <f>'Merytoryczna-TU WPIS DANE'!E335</f>
        <v>0</v>
      </c>
      <c r="F270" s="106">
        <f>'Merytoryczna-TU WPIS DANE'!F335</f>
        <v>0</v>
      </c>
      <c r="G270" s="107">
        <f>'Merytoryczna-TU WPIS DANE'!H335</f>
        <v>1</v>
      </c>
      <c r="H270" s="107">
        <f>'Merytoryczna-TU WPIS DANE'!I335</f>
        <v>0</v>
      </c>
      <c r="I270" s="107"/>
      <c r="J270" s="108">
        <f>IF('Merytoryczna-TU WPIS DANE'!Q335="tak",'Merytoryczna-TU WPIS DANE'!AJ335,'Merytoryczna-TU WPIS DANE'!R335)</f>
        <v>0</v>
      </c>
      <c r="K270" s="351"/>
      <c r="L270" s="211">
        <f>IF(Strategiczna!L333="tak",Strategiczna!W333,Strategiczna!M333)</f>
        <v>0</v>
      </c>
      <c r="M270" s="109">
        <f t="shared" si="12"/>
        <v>0</v>
      </c>
      <c r="N270" s="109">
        <f>'Merytoryczna-TU WPIS DANE'!O335+Strategiczna!J333</f>
        <v>95</v>
      </c>
      <c r="O270" s="101">
        <f t="shared" si="13"/>
        <v>0</v>
      </c>
      <c r="T270" s="111"/>
      <c r="U270" s="111"/>
      <c r="V270" s="97"/>
      <c r="W270" s="97"/>
      <c r="X270" s="97"/>
    </row>
    <row r="271" spans="1:24" s="110" customFormat="1">
      <c r="A271" s="106">
        <f>'Merytoryczna-TU WPIS DANE'!A336</f>
        <v>0</v>
      </c>
      <c r="B271" s="120">
        <f>'Merytoryczna-TU WPIS DANE'!B336</f>
        <v>0</v>
      </c>
      <c r="C271" s="120">
        <f>'Merytoryczna-TU WPIS DANE'!C336</f>
        <v>0</v>
      </c>
      <c r="D271" s="120">
        <f>'Merytoryczna-TU WPIS DANE'!D336</f>
        <v>0</v>
      </c>
      <c r="E271" s="120">
        <f>'Merytoryczna-TU WPIS DANE'!E336</f>
        <v>0</v>
      </c>
      <c r="F271" s="106">
        <f>'Merytoryczna-TU WPIS DANE'!F336</f>
        <v>0</v>
      </c>
      <c r="G271" s="107">
        <f>'Merytoryczna-TU WPIS DANE'!H336</f>
        <v>1</v>
      </c>
      <c r="H271" s="107">
        <f>'Merytoryczna-TU WPIS DANE'!I336</f>
        <v>0</v>
      </c>
      <c r="I271" s="107"/>
      <c r="J271" s="108">
        <f>IF('Merytoryczna-TU WPIS DANE'!Q336="tak",'Merytoryczna-TU WPIS DANE'!AJ336,'Merytoryczna-TU WPIS DANE'!R336)</f>
        <v>0</v>
      </c>
      <c r="K271" s="351"/>
      <c r="L271" s="211">
        <f>IF(Strategiczna!L334="tak",Strategiczna!W334,Strategiczna!M334)</f>
        <v>0</v>
      </c>
      <c r="M271" s="109">
        <f t="shared" si="12"/>
        <v>0</v>
      </c>
      <c r="N271" s="109">
        <f>'Merytoryczna-TU WPIS DANE'!O336+Strategiczna!J334</f>
        <v>95</v>
      </c>
      <c r="O271" s="101">
        <f t="shared" si="13"/>
        <v>0</v>
      </c>
      <c r="T271" s="111"/>
      <c r="U271" s="111"/>
      <c r="V271" s="97"/>
      <c r="W271" s="97"/>
      <c r="X271" s="97"/>
    </row>
    <row r="272" spans="1:24" s="110" customFormat="1">
      <c r="A272" s="106">
        <f>'Merytoryczna-TU WPIS DANE'!A337</f>
        <v>0</v>
      </c>
      <c r="B272" s="120">
        <f>'Merytoryczna-TU WPIS DANE'!B337</f>
        <v>0</v>
      </c>
      <c r="C272" s="120">
        <f>'Merytoryczna-TU WPIS DANE'!C337</f>
        <v>0</v>
      </c>
      <c r="D272" s="120">
        <f>'Merytoryczna-TU WPIS DANE'!D337</f>
        <v>0</v>
      </c>
      <c r="E272" s="120">
        <f>'Merytoryczna-TU WPIS DANE'!E337</f>
        <v>0</v>
      </c>
      <c r="F272" s="106">
        <f>'Merytoryczna-TU WPIS DANE'!F337</f>
        <v>0</v>
      </c>
      <c r="G272" s="107">
        <f>'Merytoryczna-TU WPIS DANE'!H337</f>
        <v>1</v>
      </c>
      <c r="H272" s="107">
        <f>'Merytoryczna-TU WPIS DANE'!I337</f>
        <v>0</v>
      </c>
      <c r="I272" s="107"/>
      <c r="J272" s="108">
        <f>IF('Merytoryczna-TU WPIS DANE'!Q337="tak",'Merytoryczna-TU WPIS DANE'!AJ337,'Merytoryczna-TU WPIS DANE'!R337)</f>
        <v>0</v>
      </c>
      <c r="K272" s="351"/>
      <c r="L272" s="211">
        <f>IF(Strategiczna!L335="tak",Strategiczna!W335,Strategiczna!M335)</f>
        <v>0</v>
      </c>
      <c r="M272" s="109">
        <f t="shared" si="12"/>
        <v>0</v>
      </c>
      <c r="N272" s="109">
        <f>'Merytoryczna-TU WPIS DANE'!O337+Strategiczna!J335</f>
        <v>95</v>
      </c>
      <c r="O272" s="101">
        <f t="shared" si="13"/>
        <v>0</v>
      </c>
      <c r="T272" s="111"/>
      <c r="U272" s="111"/>
      <c r="V272" s="97"/>
      <c r="W272" s="97"/>
      <c r="X272" s="97"/>
    </row>
    <row r="273" spans="1:24" s="110" customFormat="1">
      <c r="A273" s="106">
        <f>'Merytoryczna-TU WPIS DANE'!A338</f>
        <v>0</v>
      </c>
      <c r="B273" s="120">
        <f>'Merytoryczna-TU WPIS DANE'!B338</f>
        <v>0</v>
      </c>
      <c r="C273" s="120">
        <f>'Merytoryczna-TU WPIS DANE'!C338</f>
        <v>0</v>
      </c>
      <c r="D273" s="120">
        <f>'Merytoryczna-TU WPIS DANE'!D338</f>
        <v>0</v>
      </c>
      <c r="E273" s="120">
        <f>'Merytoryczna-TU WPIS DANE'!E338</f>
        <v>0</v>
      </c>
      <c r="F273" s="106">
        <f>'Merytoryczna-TU WPIS DANE'!F338</f>
        <v>0</v>
      </c>
      <c r="G273" s="107">
        <f>'Merytoryczna-TU WPIS DANE'!H338</f>
        <v>1</v>
      </c>
      <c r="H273" s="107">
        <f>'Merytoryczna-TU WPIS DANE'!I338</f>
        <v>0</v>
      </c>
      <c r="I273" s="107"/>
      <c r="J273" s="108">
        <f>IF('Merytoryczna-TU WPIS DANE'!Q338="tak",'Merytoryczna-TU WPIS DANE'!AJ338,'Merytoryczna-TU WPIS DANE'!R338)</f>
        <v>0</v>
      </c>
      <c r="K273" s="351"/>
      <c r="L273" s="211">
        <f>IF(Strategiczna!L336="tak",Strategiczna!W336,Strategiczna!M336)</f>
        <v>0</v>
      </c>
      <c r="M273" s="109">
        <f t="shared" si="12"/>
        <v>0</v>
      </c>
      <c r="N273" s="109">
        <f>'Merytoryczna-TU WPIS DANE'!O338+Strategiczna!J336</f>
        <v>95</v>
      </c>
      <c r="O273" s="101">
        <f t="shared" si="13"/>
        <v>0</v>
      </c>
      <c r="T273" s="111"/>
      <c r="U273" s="111"/>
      <c r="V273" s="97"/>
      <c r="W273" s="97"/>
      <c r="X273" s="97"/>
    </row>
    <row r="274" spans="1:24" s="110" customFormat="1">
      <c r="A274" s="106">
        <f>'Merytoryczna-TU WPIS DANE'!A339</f>
        <v>0</v>
      </c>
      <c r="B274" s="120">
        <f>'Merytoryczna-TU WPIS DANE'!B339</f>
        <v>0</v>
      </c>
      <c r="C274" s="120">
        <f>'Merytoryczna-TU WPIS DANE'!C339</f>
        <v>0</v>
      </c>
      <c r="D274" s="120">
        <f>'Merytoryczna-TU WPIS DANE'!D339</f>
        <v>0</v>
      </c>
      <c r="E274" s="120">
        <f>'Merytoryczna-TU WPIS DANE'!E339</f>
        <v>0</v>
      </c>
      <c r="F274" s="106">
        <f>'Merytoryczna-TU WPIS DANE'!F339</f>
        <v>0</v>
      </c>
      <c r="G274" s="107">
        <f>'Merytoryczna-TU WPIS DANE'!H339</f>
        <v>1</v>
      </c>
      <c r="H274" s="107">
        <f>'Merytoryczna-TU WPIS DANE'!I339</f>
        <v>0</v>
      </c>
      <c r="I274" s="107"/>
      <c r="J274" s="108">
        <f>IF('Merytoryczna-TU WPIS DANE'!Q339="tak",'Merytoryczna-TU WPIS DANE'!AJ339,'Merytoryczna-TU WPIS DANE'!R339)</f>
        <v>0</v>
      </c>
      <c r="K274" s="351"/>
      <c r="L274" s="211">
        <f>IF(Strategiczna!L337="tak",Strategiczna!W337,Strategiczna!M337)</f>
        <v>0</v>
      </c>
      <c r="M274" s="109">
        <f t="shared" si="12"/>
        <v>0</v>
      </c>
      <c r="N274" s="109">
        <f>'Merytoryczna-TU WPIS DANE'!O339+Strategiczna!J337</f>
        <v>95</v>
      </c>
      <c r="O274" s="101">
        <f t="shared" si="13"/>
        <v>0</v>
      </c>
      <c r="T274" s="111"/>
      <c r="U274" s="111"/>
      <c r="V274" s="97"/>
      <c r="W274" s="97"/>
      <c r="X274" s="97"/>
    </row>
    <row r="275" spans="1:24" s="110" customFormat="1">
      <c r="A275" s="106">
        <f>'Merytoryczna-TU WPIS DANE'!A340</f>
        <v>0</v>
      </c>
      <c r="B275" s="120">
        <f>'Merytoryczna-TU WPIS DANE'!B340</f>
        <v>0</v>
      </c>
      <c r="C275" s="120">
        <f>'Merytoryczna-TU WPIS DANE'!C340</f>
        <v>0</v>
      </c>
      <c r="D275" s="120">
        <f>'Merytoryczna-TU WPIS DANE'!D340</f>
        <v>0</v>
      </c>
      <c r="E275" s="120">
        <f>'Merytoryczna-TU WPIS DANE'!E340</f>
        <v>0</v>
      </c>
      <c r="F275" s="106">
        <f>'Merytoryczna-TU WPIS DANE'!F340</f>
        <v>0</v>
      </c>
      <c r="G275" s="107">
        <f>'Merytoryczna-TU WPIS DANE'!H340</f>
        <v>1</v>
      </c>
      <c r="H275" s="107">
        <f>'Merytoryczna-TU WPIS DANE'!I340</f>
        <v>0</v>
      </c>
      <c r="I275" s="107"/>
      <c r="J275" s="108">
        <f>IF('Merytoryczna-TU WPIS DANE'!Q340="tak",'Merytoryczna-TU WPIS DANE'!AJ340,'Merytoryczna-TU WPIS DANE'!R340)</f>
        <v>0</v>
      </c>
      <c r="K275" s="351"/>
      <c r="L275" s="211">
        <f>IF(Strategiczna!L338="tak",Strategiczna!W338,Strategiczna!M338)</f>
        <v>0</v>
      </c>
      <c r="M275" s="109">
        <f t="shared" si="12"/>
        <v>0</v>
      </c>
      <c r="N275" s="109">
        <f>'Merytoryczna-TU WPIS DANE'!O340+Strategiczna!J338</f>
        <v>95</v>
      </c>
      <c r="O275" s="101">
        <f t="shared" si="13"/>
        <v>0</v>
      </c>
      <c r="T275" s="111"/>
      <c r="U275" s="111"/>
      <c r="V275" s="97"/>
      <c r="W275" s="97"/>
      <c r="X275" s="97"/>
    </row>
    <row r="276" spans="1:24" s="110" customFormat="1">
      <c r="A276" s="106">
        <f>'Merytoryczna-TU WPIS DANE'!A341</f>
        <v>0</v>
      </c>
      <c r="B276" s="120">
        <f>'Merytoryczna-TU WPIS DANE'!B341</f>
        <v>0</v>
      </c>
      <c r="C276" s="120">
        <f>'Merytoryczna-TU WPIS DANE'!C341</f>
        <v>0</v>
      </c>
      <c r="D276" s="120">
        <f>'Merytoryczna-TU WPIS DANE'!D341</f>
        <v>0</v>
      </c>
      <c r="E276" s="120">
        <f>'Merytoryczna-TU WPIS DANE'!E341</f>
        <v>0</v>
      </c>
      <c r="F276" s="106">
        <f>'Merytoryczna-TU WPIS DANE'!F341</f>
        <v>0</v>
      </c>
      <c r="G276" s="107">
        <f>'Merytoryczna-TU WPIS DANE'!H341</f>
        <v>1</v>
      </c>
      <c r="H276" s="107">
        <f>'Merytoryczna-TU WPIS DANE'!I341</f>
        <v>0</v>
      </c>
      <c r="I276" s="107"/>
      <c r="J276" s="108">
        <f>IF('Merytoryczna-TU WPIS DANE'!Q341="tak",'Merytoryczna-TU WPIS DANE'!AJ341,'Merytoryczna-TU WPIS DANE'!R341)</f>
        <v>0</v>
      </c>
      <c r="K276" s="351"/>
      <c r="L276" s="211">
        <f>IF(Strategiczna!L339="tak",Strategiczna!W339,Strategiczna!M339)</f>
        <v>0</v>
      </c>
      <c r="M276" s="109">
        <f t="shared" si="12"/>
        <v>0</v>
      </c>
      <c r="N276" s="109">
        <f>'Merytoryczna-TU WPIS DANE'!O341+Strategiczna!J339</f>
        <v>95</v>
      </c>
      <c r="O276" s="101">
        <f t="shared" si="13"/>
        <v>0</v>
      </c>
      <c r="T276" s="111"/>
      <c r="U276" s="111"/>
      <c r="V276" s="97"/>
      <c r="W276" s="97"/>
      <c r="X276" s="97"/>
    </row>
    <row r="277" spans="1:24" s="110" customFormat="1">
      <c r="A277" s="106">
        <f>'Merytoryczna-TU WPIS DANE'!A342</f>
        <v>0</v>
      </c>
      <c r="B277" s="120">
        <f>'Merytoryczna-TU WPIS DANE'!B342</f>
        <v>0</v>
      </c>
      <c r="C277" s="120">
        <f>'Merytoryczna-TU WPIS DANE'!C342</f>
        <v>0</v>
      </c>
      <c r="D277" s="120">
        <f>'Merytoryczna-TU WPIS DANE'!D342</f>
        <v>0</v>
      </c>
      <c r="E277" s="120">
        <f>'Merytoryczna-TU WPIS DANE'!E342</f>
        <v>0</v>
      </c>
      <c r="F277" s="106">
        <f>'Merytoryczna-TU WPIS DANE'!F342</f>
        <v>0</v>
      </c>
      <c r="G277" s="107">
        <f>'Merytoryczna-TU WPIS DANE'!H342</f>
        <v>1</v>
      </c>
      <c r="H277" s="107">
        <f>'Merytoryczna-TU WPIS DANE'!I342</f>
        <v>0</v>
      </c>
      <c r="I277" s="107"/>
      <c r="J277" s="108">
        <f>IF('Merytoryczna-TU WPIS DANE'!Q342="tak",'Merytoryczna-TU WPIS DANE'!AJ342,'Merytoryczna-TU WPIS DANE'!R342)</f>
        <v>0</v>
      </c>
      <c r="K277" s="351"/>
      <c r="L277" s="211">
        <f>IF(Strategiczna!L340="tak",Strategiczna!W340,Strategiczna!M340)</f>
        <v>0</v>
      </c>
      <c r="M277" s="109">
        <f t="shared" si="12"/>
        <v>0</v>
      </c>
      <c r="N277" s="109">
        <f>'Merytoryczna-TU WPIS DANE'!O342+Strategiczna!J340</f>
        <v>95</v>
      </c>
      <c r="O277" s="101">
        <f t="shared" si="13"/>
        <v>0</v>
      </c>
      <c r="T277" s="111"/>
      <c r="U277" s="111"/>
      <c r="V277" s="97"/>
      <c r="W277" s="97"/>
      <c r="X277" s="97"/>
    </row>
    <row r="278" spans="1:24" s="110" customFormat="1">
      <c r="A278" s="106">
        <f>'Merytoryczna-TU WPIS DANE'!A343</f>
        <v>0</v>
      </c>
      <c r="B278" s="120">
        <f>'Merytoryczna-TU WPIS DANE'!B343</f>
        <v>0</v>
      </c>
      <c r="C278" s="120">
        <f>'Merytoryczna-TU WPIS DANE'!C343</f>
        <v>0</v>
      </c>
      <c r="D278" s="120">
        <f>'Merytoryczna-TU WPIS DANE'!D343</f>
        <v>0</v>
      </c>
      <c r="E278" s="120">
        <f>'Merytoryczna-TU WPIS DANE'!E343</f>
        <v>0</v>
      </c>
      <c r="F278" s="106">
        <f>'Merytoryczna-TU WPIS DANE'!F343</f>
        <v>0</v>
      </c>
      <c r="G278" s="107">
        <f>'Merytoryczna-TU WPIS DANE'!H343</f>
        <v>1</v>
      </c>
      <c r="H278" s="107">
        <f>'Merytoryczna-TU WPIS DANE'!I343</f>
        <v>0</v>
      </c>
      <c r="I278" s="107"/>
      <c r="J278" s="108">
        <f>IF('Merytoryczna-TU WPIS DANE'!Q343="tak",'Merytoryczna-TU WPIS DANE'!AJ343,'Merytoryczna-TU WPIS DANE'!R343)</f>
        <v>0</v>
      </c>
      <c r="K278" s="351"/>
      <c r="L278" s="211">
        <f>IF(Strategiczna!L341="tak",Strategiczna!W341,Strategiczna!M341)</f>
        <v>0</v>
      </c>
      <c r="M278" s="109">
        <f t="shared" si="12"/>
        <v>0</v>
      </c>
      <c r="N278" s="109">
        <f>'Merytoryczna-TU WPIS DANE'!O343+Strategiczna!J341</f>
        <v>95</v>
      </c>
      <c r="O278" s="101">
        <f t="shared" si="13"/>
        <v>0</v>
      </c>
      <c r="T278" s="111"/>
      <c r="U278" s="111"/>
      <c r="V278" s="97"/>
      <c r="W278" s="97"/>
      <c r="X278" s="97"/>
    </row>
    <row r="279" spans="1:24" s="110" customFormat="1">
      <c r="A279" s="106">
        <f>'Merytoryczna-TU WPIS DANE'!A344</f>
        <v>0</v>
      </c>
      <c r="B279" s="120">
        <f>'Merytoryczna-TU WPIS DANE'!B344</f>
        <v>0</v>
      </c>
      <c r="C279" s="120">
        <f>'Merytoryczna-TU WPIS DANE'!C344</f>
        <v>0</v>
      </c>
      <c r="D279" s="120">
        <f>'Merytoryczna-TU WPIS DANE'!D344</f>
        <v>0</v>
      </c>
      <c r="E279" s="120">
        <f>'Merytoryczna-TU WPIS DANE'!E344</f>
        <v>0</v>
      </c>
      <c r="F279" s="106">
        <f>'Merytoryczna-TU WPIS DANE'!F344</f>
        <v>0</v>
      </c>
      <c r="G279" s="107">
        <f>'Merytoryczna-TU WPIS DANE'!H344</f>
        <v>1</v>
      </c>
      <c r="H279" s="107">
        <f>'Merytoryczna-TU WPIS DANE'!I344</f>
        <v>0</v>
      </c>
      <c r="I279" s="107"/>
      <c r="J279" s="108">
        <f>IF('Merytoryczna-TU WPIS DANE'!Q344="tak",'Merytoryczna-TU WPIS DANE'!AJ344,'Merytoryczna-TU WPIS DANE'!R344)</f>
        <v>0</v>
      </c>
      <c r="K279" s="351"/>
      <c r="L279" s="211">
        <f>IF(Strategiczna!L342="tak",Strategiczna!W342,Strategiczna!M342)</f>
        <v>0</v>
      </c>
      <c r="M279" s="109">
        <f t="shared" si="12"/>
        <v>0</v>
      </c>
      <c r="N279" s="109">
        <f>'Merytoryczna-TU WPIS DANE'!O344+Strategiczna!J342</f>
        <v>95</v>
      </c>
      <c r="O279" s="101">
        <f t="shared" si="13"/>
        <v>0</v>
      </c>
      <c r="T279" s="111"/>
      <c r="U279" s="111"/>
      <c r="V279" s="97"/>
      <c r="W279" s="97"/>
      <c r="X279" s="97"/>
    </row>
    <row r="280" spans="1:24" s="110" customFormat="1">
      <c r="A280" s="106">
        <f>'Merytoryczna-TU WPIS DANE'!A345</f>
        <v>0</v>
      </c>
      <c r="B280" s="120">
        <f>'Merytoryczna-TU WPIS DANE'!B345</f>
        <v>0</v>
      </c>
      <c r="C280" s="120">
        <f>'Merytoryczna-TU WPIS DANE'!C345</f>
        <v>0</v>
      </c>
      <c r="D280" s="120">
        <f>'Merytoryczna-TU WPIS DANE'!D345</f>
        <v>0</v>
      </c>
      <c r="E280" s="120">
        <f>'Merytoryczna-TU WPIS DANE'!E345</f>
        <v>0</v>
      </c>
      <c r="F280" s="106">
        <f>'Merytoryczna-TU WPIS DANE'!F345</f>
        <v>0</v>
      </c>
      <c r="G280" s="107">
        <f>'Merytoryczna-TU WPIS DANE'!H345</f>
        <v>1</v>
      </c>
      <c r="H280" s="107">
        <f>'Merytoryczna-TU WPIS DANE'!I345</f>
        <v>0</v>
      </c>
      <c r="I280" s="107"/>
      <c r="J280" s="108">
        <f>IF('Merytoryczna-TU WPIS DANE'!Q345="tak",'Merytoryczna-TU WPIS DANE'!AJ345,'Merytoryczna-TU WPIS DANE'!R345)</f>
        <v>0</v>
      </c>
      <c r="K280" s="351"/>
      <c r="L280" s="211">
        <f>IF(Strategiczna!L343="tak",Strategiczna!W343,Strategiczna!M343)</f>
        <v>0</v>
      </c>
      <c r="M280" s="109">
        <f t="shared" si="12"/>
        <v>0</v>
      </c>
      <c r="N280" s="109">
        <f>'Merytoryczna-TU WPIS DANE'!O345+Strategiczna!J343</f>
        <v>95</v>
      </c>
      <c r="O280" s="101">
        <f t="shared" si="13"/>
        <v>0</v>
      </c>
      <c r="T280" s="111"/>
      <c r="U280" s="111"/>
      <c r="V280" s="97"/>
      <c r="W280" s="97"/>
      <c r="X280" s="97"/>
    </row>
    <row r="281" spans="1:24" s="110" customFormat="1">
      <c r="A281" s="106">
        <f>'Merytoryczna-TU WPIS DANE'!A346</f>
        <v>0</v>
      </c>
      <c r="B281" s="120">
        <f>'Merytoryczna-TU WPIS DANE'!B346</f>
        <v>0</v>
      </c>
      <c r="C281" s="120">
        <f>'Merytoryczna-TU WPIS DANE'!C346</f>
        <v>0</v>
      </c>
      <c r="D281" s="120">
        <f>'Merytoryczna-TU WPIS DANE'!D346</f>
        <v>0</v>
      </c>
      <c r="E281" s="120">
        <f>'Merytoryczna-TU WPIS DANE'!E346</f>
        <v>0</v>
      </c>
      <c r="F281" s="106">
        <f>'Merytoryczna-TU WPIS DANE'!F346</f>
        <v>0</v>
      </c>
      <c r="G281" s="107">
        <f>'Merytoryczna-TU WPIS DANE'!H346</f>
        <v>1</v>
      </c>
      <c r="H281" s="107">
        <f>'Merytoryczna-TU WPIS DANE'!I346</f>
        <v>0</v>
      </c>
      <c r="I281" s="107"/>
      <c r="J281" s="108">
        <f>IF('Merytoryczna-TU WPIS DANE'!Q346="tak",'Merytoryczna-TU WPIS DANE'!AJ346,'Merytoryczna-TU WPIS DANE'!R346)</f>
        <v>0</v>
      </c>
      <c r="K281" s="351"/>
      <c r="L281" s="211">
        <f>IF(Strategiczna!L344="tak",Strategiczna!W344,Strategiczna!M344)</f>
        <v>0</v>
      </c>
      <c r="M281" s="109">
        <f t="shared" si="12"/>
        <v>0</v>
      </c>
      <c r="N281" s="109">
        <f>'Merytoryczna-TU WPIS DANE'!O346+Strategiczna!J344</f>
        <v>95</v>
      </c>
      <c r="O281" s="101">
        <f t="shared" si="13"/>
        <v>0</v>
      </c>
      <c r="T281" s="111"/>
      <c r="U281" s="111"/>
      <c r="V281" s="97"/>
      <c r="W281" s="97"/>
      <c r="X281" s="97"/>
    </row>
    <row r="282" spans="1:24" s="110" customFormat="1">
      <c r="A282" s="106">
        <f>'Merytoryczna-TU WPIS DANE'!A347</f>
        <v>0</v>
      </c>
      <c r="B282" s="120">
        <f>'Merytoryczna-TU WPIS DANE'!B347</f>
        <v>0</v>
      </c>
      <c r="C282" s="120">
        <f>'Merytoryczna-TU WPIS DANE'!C347</f>
        <v>0</v>
      </c>
      <c r="D282" s="120">
        <f>'Merytoryczna-TU WPIS DANE'!D347</f>
        <v>0</v>
      </c>
      <c r="E282" s="120">
        <f>'Merytoryczna-TU WPIS DANE'!E347</f>
        <v>0</v>
      </c>
      <c r="F282" s="106">
        <f>'Merytoryczna-TU WPIS DANE'!F347</f>
        <v>0</v>
      </c>
      <c r="G282" s="107">
        <f>'Merytoryczna-TU WPIS DANE'!H347</f>
        <v>1</v>
      </c>
      <c r="H282" s="107">
        <f>'Merytoryczna-TU WPIS DANE'!I347</f>
        <v>0</v>
      </c>
      <c r="I282" s="107"/>
      <c r="J282" s="108">
        <f>IF('Merytoryczna-TU WPIS DANE'!Q347="tak",'Merytoryczna-TU WPIS DANE'!AJ347,'Merytoryczna-TU WPIS DANE'!R347)</f>
        <v>0</v>
      </c>
      <c r="K282" s="351"/>
      <c r="L282" s="211">
        <f>IF(Strategiczna!L345="tak",Strategiczna!W345,Strategiczna!M345)</f>
        <v>0</v>
      </c>
      <c r="M282" s="109">
        <f t="shared" si="12"/>
        <v>0</v>
      </c>
      <c r="N282" s="109">
        <f>'Merytoryczna-TU WPIS DANE'!O347+Strategiczna!J345</f>
        <v>95</v>
      </c>
      <c r="O282" s="101">
        <f t="shared" si="13"/>
        <v>0</v>
      </c>
      <c r="T282" s="111"/>
      <c r="U282" s="111"/>
      <c r="V282" s="97"/>
      <c r="W282" s="97"/>
      <c r="X282" s="97"/>
    </row>
    <row r="283" spans="1:24" s="110" customFormat="1">
      <c r="A283" s="106">
        <f>'Merytoryczna-TU WPIS DANE'!A348</f>
        <v>0</v>
      </c>
      <c r="B283" s="120">
        <f>'Merytoryczna-TU WPIS DANE'!B348</f>
        <v>0</v>
      </c>
      <c r="C283" s="120">
        <f>'Merytoryczna-TU WPIS DANE'!C348</f>
        <v>0</v>
      </c>
      <c r="D283" s="120">
        <f>'Merytoryczna-TU WPIS DANE'!D348</f>
        <v>0</v>
      </c>
      <c r="E283" s="120">
        <f>'Merytoryczna-TU WPIS DANE'!E348</f>
        <v>0</v>
      </c>
      <c r="F283" s="106">
        <f>'Merytoryczna-TU WPIS DANE'!F348</f>
        <v>0</v>
      </c>
      <c r="G283" s="107">
        <f>'Merytoryczna-TU WPIS DANE'!H348</f>
        <v>1</v>
      </c>
      <c r="H283" s="107">
        <f>'Merytoryczna-TU WPIS DANE'!I348</f>
        <v>0</v>
      </c>
      <c r="I283" s="107"/>
      <c r="J283" s="108">
        <f>IF('Merytoryczna-TU WPIS DANE'!Q348="tak",'Merytoryczna-TU WPIS DANE'!AJ348,'Merytoryczna-TU WPIS DANE'!R348)</f>
        <v>0</v>
      </c>
      <c r="K283" s="351"/>
      <c r="L283" s="211">
        <f>IF(Strategiczna!L346="tak",Strategiczna!W346,Strategiczna!M346)</f>
        <v>0</v>
      </c>
      <c r="M283" s="109">
        <f t="shared" si="12"/>
        <v>0</v>
      </c>
      <c r="N283" s="109">
        <f>'Merytoryczna-TU WPIS DANE'!O348+Strategiczna!J346</f>
        <v>95</v>
      </c>
      <c r="O283" s="101">
        <f t="shared" si="13"/>
        <v>0</v>
      </c>
      <c r="T283" s="111"/>
      <c r="U283" s="111"/>
      <c r="V283" s="97"/>
      <c r="W283" s="97"/>
      <c r="X283" s="97"/>
    </row>
    <row r="284" spans="1:24" s="110" customFormat="1">
      <c r="A284" s="106">
        <f>'Merytoryczna-TU WPIS DANE'!A349</f>
        <v>0</v>
      </c>
      <c r="B284" s="120">
        <f>'Merytoryczna-TU WPIS DANE'!B349</f>
        <v>0</v>
      </c>
      <c r="C284" s="120">
        <f>'Merytoryczna-TU WPIS DANE'!C349</f>
        <v>0</v>
      </c>
      <c r="D284" s="120">
        <f>'Merytoryczna-TU WPIS DANE'!D349</f>
        <v>0</v>
      </c>
      <c r="E284" s="120">
        <f>'Merytoryczna-TU WPIS DANE'!E349</f>
        <v>0</v>
      </c>
      <c r="F284" s="106">
        <f>'Merytoryczna-TU WPIS DANE'!F349</f>
        <v>0</v>
      </c>
      <c r="G284" s="107">
        <f>'Merytoryczna-TU WPIS DANE'!H349</f>
        <v>1</v>
      </c>
      <c r="H284" s="107">
        <f>'Merytoryczna-TU WPIS DANE'!I349</f>
        <v>0</v>
      </c>
      <c r="I284" s="107"/>
      <c r="J284" s="108">
        <f>IF('Merytoryczna-TU WPIS DANE'!Q349="tak",'Merytoryczna-TU WPIS DANE'!AJ349,'Merytoryczna-TU WPIS DANE'!R349)</f>
        <v>0</v>
      </c>
      <c r="K284" s="351"/>
      <c r="L284" s="211">
        <f>IF(Strategiczna!L347="tak",Strategiczna!W347,Strategiczna!M347)</f>
        <v>0</v>
      </c>
      <c r="M284" s="109">
        <f t="shared" si="12"/>
        <v>0</v>
      </c>
      <c r="N284" s="109">
        <f>'Merytoryczna-TU WPIS DANE'!O349+Strategiczna!J347</f>
        <v>95</v>
      </c>
      <c r="O284" s="101">
        <f t="shared" si="13"/>
        <v>0</v>
      </c>
      <c r="T284" s="111"/>
      <c r="U284" s="111"/>
      <c r="V284" s="97"/>
      <c r="W284" s="97"/>
      <c r="X284" s="97"/>
    </row>
    <row r="285" spans="1:24" s="110" customFormat="1">
      <c r="A285" s="106">
        <f>'Merytoryczna-TU WPIS DANE'!A350</f>
        <v>0</v>
      </c>
      <c r="B285" s="120">
        <f>'Merytoryczna-TU WPIS DANE'!B350</f>
        <v>0</v>
      </c>
      <c r="C285" s="120">
        <f>'Merytoryczna-TU WPIS DANE'!C350</f>
        <v>0</v>
      </c>
      <c r="D285" s="120">
        <f>'Merytoryczna-TU WPIS DANE'!D350</f>
        <v>0</v>
      </c>
      <c r="E285" s="120">
        <f>'Merytoryczna-TU WPIS DANE'!E350</f>
        <v>0</v>
      </c>
      <c r="F285" s="106">
        <f>'Merytoryczna-TU WPIS DANE'!F350</f>
        <v>0</v>
      </c>
      <c r="G285" s="107">
        <f>'Merytoryczna-TU WPIS DANE'!H350</f>
        <v>1</v>
      </c>
      <c r="H285" s="107">
        <f>'Merytoryczna-TU WPIS DANE'!I350</f>
        <v>0</v>
      </c>
      <c r="I285" s="107"/>
      <c r="J285" s="108">
        <f>IF('Merytoryczna-TU WPIS DANE'!Q350="tak",'Merytoryczna-TU WPIS DANE'!AJ350,'Merytoryczna-TU WPIS DANE'!R350)</f>
        <v>0</v>
      </c>
      <c r="K285" s="351"/>
      <c r="L285" s="211">
        <f>IF(Strategiczna!L348="tak",Strategiczna!W348,Strategiczna!M348)</f>
        <v>0</v>
      </c>
      <c r="M285" s="109">
        <f t="shared" si="12"/>
        <v>0</v>
      </c>
      <c r="N285" s="109">
        <f>'Merytoryczna-TU WPIS DANE'!O350+Strategiczna!J348</f>
        <v>95</v>
      </c>
      <c r="O285" s="101">
        <f t="shared" si="13"/>
        <v>0</v>
      </c>
      <c r="T285" s="111"/>
      <c r="U285" s="111"/>
      <c r="V285" s="97"/>
      <c r="W285" s="97"/>
      <c r="X285" s="97"/>
    </row>
    <row r="286" spans="1:24" s="110" customFormat="1">
      <c r="A286" s="106">
        <f>'Merytoryczna-TU WPIS DANE'!A351</f>
        <v>0</v>
      </c>
      <c r="B286" s="120">
        <f>'Merytoryczna-TU WPIS DANE'!B351</f>
        <v>0</v>
      </c>
      <c r="C286" s="120">
        <f>'Merytoryczna-TU WPIS DANE'!C351</f>
        <v>0</v>
      </c>
      <c r="D286" s="120">
        <f>'Merytoryczna-TU WPIS DANE'!D351</f>
        <v>0</v>
      </c>
      <c r="E286" s="120">
        <f>'Merytoryczna-TU WPIS DANE'!E351</f>
        <v>0</v>
      </c>
      <c r="F286" s="106">
        <f>'Merytoryczna-TU WPIS DANE'!F351</f>
        <v>0</v>
      </c>
      <c r="G286" s="107">
        <f>'Merytoryczna-TU WPIS DANE'!H351</f>
        <v>1</v>
      </c>
      <c r="H286" s="107">
        <f>'Merytoryczna-TU WPIS DANE'!I351</f>
        <v>0</v>
      </c>
      <c r="I286" s="107"/>
      <c r="J286" s="108">
        <f>IF('Merytoryczna-TU WPIS DANE'!Q351="tak",'Merytoryczna-TU WPIS DANE'!AJ351,'Merytoryczna-TU WPIS DANE'!R351)</f>
        <v>0</v>
      </c>
      <c r="K286" s="351"/>
      <c r="L286" s="211">
        <f>IF(Strategiczna!L349="tak",Strategiczna!W349,Strategiczna!M349)</f>
        <v>0</v>
      </c>
      <c r="M286" s="109">
        <f t="shared" si="12"/>
        <v>0</v>
      </c>
      <c r="N286" s="109">
        <f>'Merytoryczna-TU WPIS DANE'!O351+Strategiczna!J349</f>
        <v>95</v>
      </c>
      <c r="O286" s="101">
        <f t="shared" si="13"/>
        <v>0</v>
      </c>
      <c r="T286" s="111"/>
      <c r="U286" s="111"/>
      <c r="V286" s="97"/>
      <c r="W286" s="97"/>
      <c r="X286" s="97"/>
    </row>
    <row r="287" spans="1:24" s="110" customFormat="1">
      <c r="A287" s="106">
        <f>'Merytoryczna-TU WPIS DANE'!A352</f>
        <v>0</v>
      </c>
      <c r="B287" s="120">
        <f>'Merytoryczna-TU WPIS DANE'!B352</f>
        <v>0</v>
      </c>
      <c r="C287" s="120">
        <f>'Merytoryczna-TU WPIS DANE'!C352</f>
        <v>0</v>
      </c>
      <c r="D287" s="120">
        <f>'Merytoryczna-TU WPIS DANE'!D352</f>
        <v>0</v>
      </c>
      <c r="E287" s="120">
        <f>'Merytoryczna-TU WPIS DANE'!E352</f>
        <v>0</v>
      </c>
      <c r="F287" s="106">
        <f>'Merytoryczna-TU WPIS DANE'!F352</f>
        <v>0</v>
      </c>
      <c r="G287" s="107">
        <f>'Merytoryczna-TU WPIS DANE'!H352</f>
        <v>1</v>
      </c>
      <c r="H287" s="107">
        <f>'Merytoryczna-TU WPIS DANE'!I352</f>
        <v>0</v>
      </c>
      <c r="I287" s="107"/>
      <c r="J287" s="108">
        <f>IF('Merytoryczna-TU WPIS DANE'!Q352="tak",'Merytoryczna-TU WPIS DANE'!AJ352,'Merytoryczna-TU WPIS DANE'!R352)</f>
        <v>0</v>
      </c>
      <c r="K287" s="351"/>
      <c r="L287" s="211">
        <f>IF(Strategiczna!L350="tak",Strategiczna!W350,Strategiczna!M350)</f>
        <v>0</v>
      </c>
      <c r="M287" s="109">
        <f t="shared" si="12"/>
        <v>0</v>
      </c>
      <c r="N287" s="109">
        <f>'Merytoryczna-TU WPIS DANE'!O352+Strategiczna!J350</f>
        <v>95</v>
      </c>
      <c r="O287" s="101">
        <f t="shared" si="13"/>
        <v>0</v>
      </c>
      <c r="T287" s="111"/>
      <c r="U287" s="111"/>
      <c r="V287" s="97"/>
      <c r="W287" s="97"/>
      <c r="X287" s="97"/>
    </row>
    <row r="288" spans="1:24" s="110" customFormat="1">
      <c r="A288" s="106">
        <f>'Merytoryczna-TU WPIS DANE'!A353</f>
        <v>0</v>
      </c>
      <c r="B288" s="120">
        <f>'Merytoryczna-TU WPIS DANE'!B353</f>
        <v>0</v>
      </c>
      <c r="C288" s="120">
        <f>'Merytoryczna-TU WPIS DANE'!C353</f>
        <v>0</v>
      </c>
      <c r="D288" s="120">
        <f>'Merytoryczna-TU WPIS DANE'!D353</f>
        <v>0</v>
      </c>
      <c r="E288" s="120">
        <f>'Merytoryczna-TU WPIS DANE'!E353</f>
        <v>0</v>
      </c>
      <c r="F288" s="106">
        <f>'Merytoryczna-TU WPIS DANE'!F353</f>
        <v>0</v>
      </c>
      <c r="G288" s="107">
        <f>'Merytoryczna-TU WPIS DANE'!H353</f>
        <v>1</v>
      </c>
      <c r="H288" s="107">
        <f>'Merytoryczna-TU WPIS DANE'!I353</f>
        <v>0</v>
      </c>
      <c r="I288" s="107"/>
      <c r="J288" s="108">
        <f>IF('Merytoryczna-TU WPIS DANE'!Q353="tak",'Merytoryczna-TU WPIS DANE'!AJ353,'Merytoryczna-TU WPIS DANE'!R353)</f>
        <v>0</v>
      </c>
      <c r="K288" s="351"/>
      <c r="L288" s="211">
        <f>IF(Strategiczna!L351="tak",Strategiczna!W351,Strategiczna!M351)</f>
        <v>0</v>
      </c>
      <c r="M288" s="109">
        <f t="shared" si="12"/>
        <v>0</v>
      </c>
      <c r="N288" s="109">
        <f>'Merytoryczna-TU WPIS DANE'!O353+Strategiczna!J351</f>
        <v>95</v>
      </c>
      <c r="O288" s="101">
        <f t="shared" si="13"/>
        <v>0</v>
      </c>
      <c r="T288" s="111"/>
      <c r="U288" s="111"/>
      <c r="V288" s="97"/>
      <c r="W288" s="97"/>
      <c r="X288" s="97"/>
    </row>
    <row r="289" spans="1:24" s="110" customFormat="1">
      <c r="A289" s="106">
        <f>'Merytoryczna-TU WPIS DANE'!A354</f>
        <v>0</v>
      </c>
      <c r="B289" s="120">
        <f>'Merytoryczna-TU WPIS DANE'!B354</f>
        <v>0</v>
      </c>
      <c r="C289" s="120">
        <f>'Merytoryczna-TU WPIS DANE'!C354</f>
        <v>0</v>
      </c>
      <c r="D289" s="120">
        <f>'Merytoryczna-TU WPIS DANE'!D354</f>
        <v>0</v>
      </c>
      <c r="E289" s="120">
        <f>'Merytoryczna-TU WPIS DANE'!E354</f>
        <v>0</v>
      </c>
      <c r="F289" s="106">
        <f>'Merytoryczna-TU WPIS DANE'!F354</f>
        <v>0</v>
      </c>
      <c r="G289" s="107">
        <f>'Merytoryczna-TU WPIS DANE'!H354</f>
        <v>1</v>
      </c>
      <c r="H289" s="107">
        <f>'Merytoryczna-TU WPIS DANE'!I354</f>
        <v>0</v>
      </c>
      <c r="I289" s="107"/>
      <c r="J289" s="108">
        <f>IF('Merytoryczna-TU WPIS DANE'!Q354="tak",'Merytoryczna-TU WPIS DANE'!AJ354,'Merytoryczna-TU WPIS DANE'!R354)</f>
        <v>0</v>
      </c>
      <c r="K289" s="351"/>
      <c r="L289" s="211">
        <f>IF(Strategiczna!L352="tak",Strategiczna!W352,Strategiczna!M352)</f>
        <v>0</v>
      </c>
      <c r="M289" s="109">
        <f t="shared" si="12"/>
        <v>0</v>
      </c>
      <c r="N289" s="109">
        <f>'Merytoryczna-TU WPIS DANE'!O354+Strategiczna!J352</f>
        <v>95</v>
      </c>
      <c r="O289" s="101">
        <f t="shared" si="13"/>
        <v>0</v>
      </c>
      <c r="T289" s="111"/>
      <c r="U289" s="111"/>
      <c r="V289" s="97"/>
      <c r="W289" s="97"/>
      <c r="X289" s="97"/>
    </row>
    <row r="290" spans="1:24" s="110" customFormat="1">
      <c r="A290" s="106">
        <f>'Merytoryczna-TU WPIS DANE'!A355</f>
        <v>0</v>
      </c>
      <c r="B290" s="120">
        <f>'Merytoryczna-TU WPIS DANE'!B355</f>
        <v>0</v>
      </c>
      <c r="C290" s="120">
        <f>'Merytoryczna-TU WPIS DANE'!C355</f>
        <v>0</v>
      </c>
      <c r="D290" s="120">
        <f>'Merytoryczna-TU WPIS DANE'!D355</f>
        <v>0</v>
      </c>
      <c r="E290" s="120">
        <f>'Merytoryczna-TU WPIS DANE'!E355</f>
        <v>0</v>
      </c>
      <c r="F290" s="106">
        <f>'Merytoryczna-TU WPIS DANE'!F355</f>
        <v>0</v>
      </c>
      <c r="G290" s="107">
        <f>'Merytoryczna-TU WPIS DANE'!H355</f>
        <v>1</v>
      </c>
      <c r="H290" s="107">
        <f>'Merytoryczna-TU WPIS DANE'!I355</f>
        <v>0</v>
      </c>
      <c r="I290" s="107"/>
      <c r="J290" s="108">
        <f>IF('Merytoryczna-TU WPIS DANE'!Q355="tak",'Merytoryczna-TU WPIS DANE'!AJ355,'Merytoryczna-TU WPIS DANE'!R355)</f>
        <v>0</v>
      </c>
      <c r="K290" s="351"/>
      <c r="L290" s="211">
        <f>IF(Strategiczna!L353="tak",Strategiczna!W353,Strategiczna!M353)</f>
        <v>0</v>
      </c>
      <c r="M290" s="109">
        <f t="shared" si="12"/>
        <v>0</v>
      </c>
      <c r="N290" s="109">
        <f>'Merytoryczna-TU WPIS DANE'!O355+Strategiczna!J353</f>
        <v>95</v>
      </c>
      <c r="O290" s="101">
        <f t="shared" si="13"/>
        <v>0</v>
      </c>
      <c r="T290" s="111"/>
      <c r="U290" s="111"/>
      <c r="V290" s="97"/>
      <c r="W290" s="97"/>
      <c r="X290" s="97"/>
    </row>
    <row r="291" spans="1:24" s="110" customFormat="1">
      <c r="A291" s="106">
        <f>'Merytoryczna-TU WPIS DANE'!A356</f>
        <v>0</v>
      </c>
      <c r="B291" s="120">
        <f>'Merytoryczna-TU WPIS DANE'!B356</f>
        <v>0</v>
      </c>
      <c r="C291" s="120">
        <f>'Merytoryczna-TU WPIS DANE'!C356</f>
        <v>0</v>
      </c>
      <c r="D291" s="120">
        <f>'Merytoryczna-TU WPIS DANE'!D356</f>
        <v>0</v>
      </c>
      <c r="E291" s="120">
        <f>'Merytoryczna-TU WPIS DANE'!E356</f>
        <v>0</v>
      </c>
      <c r="F291" s="106">
        <f>'Merytoryczna-TU WPIS DANE'!F356</f>
        <v>0</v>
      </c>
      <c r="G291" s="107">
        <f>'Merytoryczna-TU WPIS DANE'!H356</f>
        <v>1</v>
      </c>
      <c r="H291" s="107">
        <f>'Merytoryczna-TU WPIS DANE'!I356</f>
        <v>0</v>
      </c>
      <c r="I291" s="107"/>
      <c r="J291" s="108">
        <f>IF('Merytoryczna-TU WPIS DANE'!Q356="tak",'Merytoryczna-TU WPIS DANE'!AJ356,'Merytoryczna-TU WPIS DANE'!R356)</f>
        <v>0</v>
      </c>
      <c r="K291" s="351"/>
      <c r="L291" s="211">
        <f>IF(Strategiczna!L354="tak",Strategiczna!W354,Strategiczna!M354)</f>
        <v>0</v>
      </c>
      <c r="M291" s="109">
        <f t="shared" si="12"/>
        <v>0</v>
      </c>
      <c r="N291" s="109">
        <f>'Merytoryczna-TU WPIS DANE'!O356+Strategiczna!J354</f>
        <v>95</v>
      </c>
      <c r="O291" s="101">
        <f t="shared" si="13"/>
        <v>0</v>
      </c>
      <c r="T291" s="111"/>
      <c r="U291" s="111"/>
      <c r="V291" s="97"/>
      <c r="W291" s="97"/>
      <c r="X291" s="97"/>
    </row>
    <row r="292" spans="1:24" s="110" customFormat="1">
      <c r="A292" s="106">
        <f>'Merytoryczna-TU WPIS DANE'!A357</f>
        <v>0</v>
      </c>
      <c r="B292" s="120">
        <f>'Merytoryczna-TU WPIS DANE'!B357</f>
        <v>0</v>
      </c>
      <c r="C292" s="120">
        <f>'Merytoryczna-TU WPIS DANE'!C357</f>
        <v>0</v>
      </c>
      <c r="D292" s="120">
        <f>'Merytoryczna-TU WPIS DANE'!D357</f>
        <v>0</v>
      </c>
      <c r="E292" s="120">
        <f>'Merytoryczna-TU WPIS DANE'!E357</f>
        <v>0</v>
      </c>
      <c r="F292" s="106">
        <f>'Merytoryczna-TU WPIS DANE'!F357</f>
        <v>0</v>
      </c>
      <c r="G292" s="107">
        <f>'Merytoryczna-TU WPIS DANE'!H357</f>
        <v>1</v>
      </c>
      <c r="H292" s="107">
        <f>'Merytoryczna-TU WPIS DANE'!I357</f>
        <v>0</v>
      </c>
      <c r="I292" s="107"/>
      <c r="J292" s="108">
        <f>IF('Merytoryczna-TU WPIS DANE'!Q357="tak",'Merytoryczna-TU WPIS DANE'!AJ357,'Merytoryczna-TU WPIS DANE'!R357)</f>
        <v>0</v>
      </c>
      <c r="K292" s="351"/>
      <c r="L292" s="211">
        <f>IF(Strategiczna!L355="tak",Strategiczna!W355,Strategiczna!M355)</f>
        <v>0</v>
      </c>
      <c r="M292" s="109">
        <f t="shared" si="12"/>
        <v>0</v>
      </c>
      <c r="N292" s="109">
        <f>'Merytoryczna-TU WPIS DANE'!O357+Strategiczna!J355</f>
        <v>95</v>
      </c>
      <c r="O292" s="101">
        <f t="shared" si="13"/>
        <v>0</v>
      </c>
      <c r="T292" s="111"/>
      <c r="U292" s="111"/>
      <c r="V292" s="97"/>
      <c r="W292" s="97"/>
      <c r="X292" s="97"/>
    </row>
    <row r="293" spans="1:24" s="110" customFormat="1">
      <c r="A293" s="106">
        <f>'Merytoryczna-TU WPIS DANE'!A358</f>
        <v>0</v>
      </c>
      <c r="B293" s="120">
        <f>'Merytoryczna-TU WPIS DANE'!B358</f>
        <v>0</v>
      </c>
      <c r="C293" s="120">
        <f>'Merytoryczna-TU WPIS DANE'!C358</f>
        <v>0</v>
      </c>
      <c r="D293" s="120">
        <f>'Merytoryczna-TU WPIS DANE'!D358</f>
        <v>0</v>
      </c>
      <c r="E293" s="120">
        <f>'Merytoryczna-TU WPIS DANE'!E358</f>
        <v>0</v>
      </c>
      <c r="F293" s="106">
        <f>'Merytoryczna-TU WPIS DANE'!F358</f>
        <v>0</v>
      </c>
      <c r="G293" s="107">
        <f>'Merytoryczna-TU WPIS DANE'!H358</f>
        <v>1</v>
      </c>
      <c r="H293" s="107">
        <f>'Merytoryczna-TU WPIS DANE'!I358</f>
        <v>0</v>
      </c>
      <c r="I293" s="107"/>
      <c r="J293" s="108">
        <f>IF('Merytoryczna-TU WPIS DANE'!Q358="tak",'Merytoryczna-TU WPIS DANE'!AJ358,'Merytoryczna-TU WPIS DANE'!R358)</f>
        <v>0</v>
      </c>
      <c r="K293" s="351"/>
      <c r="L293" s="211">
        <f>IF(Strategiczna!L356="tak",Strategiczna!W356,Strategiczna!M356)</f>
        <v>0</v>
      </c>
      <c r="M293" s="109">
        <f t="shared" si="12"/>
        <v>0</v>
      </c>
      <c r="N293" s="109">
        <f>'Merytoryczna-TU WPIS DANE'!O358+Strategiczna!J356</f>
        <v>95</v>
      </c>
      <c r="O293" s="101">
        <f t="shared" si="13"/>
        <v>0</v>
      </c>
      <c r="T293" s="111"/>
      <c r="U293" s="111"/>
      <c r="V293" s="97"/>
      <c r="W293" s="97"/>
      <c r="X293" s="97"/>
    </row>
    <row r="294" spans="1:24" s="110" customFormat="1">
      <c r="A294" s="106">
        <f>'Merytoryczna-TU WPIS DANE'!A359</f>
        <v>0</v>
      </c>
      <c r="B294" s="120">
        <f>'Merytoryczna-TU WPIS DANE'!B359</f>
        <v>0</v>
      </c>
      <c r="C294" s="120">
        <f>'Merytoryczna-TU WPIS DANE'!C359</f>
        <v>0</v>
      </c>
      <c r="D294" s="120">
        <f>'Merytoryczna-TU WPIS DANE'!D359</f>
        <v>0</v>
      </c>
      <c r="E294" s="120">
        <f>'Merytoryczna-TU WPIS DANE'!E359</f>
        <v>0</v>
      </c>
      <c r="F294" s="106">
        <f>'Merytoryczna-TU WPIS DANE'!F359</f>
        <v>0</v>
      </c>
      <c r="G294" s="107">
        <f>'Merytoryczna-TU WPIS DANE'!H359</f>
        <v>1</v>
      </c>
      <c r="H294" s="107">
        <f>'Merytoryczna-TU WPIS DANE'!I359</f>
        <v>0</v>
      </c>
      <c r="I294" s="107"/>
      <c r="J294" s="108">
        <f>IF('Merytoryczna-TU WPIS DANE'!Q359="tak",'Merytoryczna-TU WPIS DANE'!AJ359,'Merytoryczna-TU WPIS DANE'!R359)</f>
        <v>0</v>
      </c>
      <c r="K294" s="351"/>
      <c r="L294" s="211">
        <f>IF(Strategiczna!L357="tak",Strategiczna!W357,Strategiczna!M357)</f>
        <v>0</v>
      </c>
      <c r="M294" s="109">
        <f t="shared" si="12"/>
        <v>0</v>
      </c>
      <c r="N294" s="109">
        <f>'Merytoryczna-TU WPIS DANE'!O359+Strategiczna!J357</f>
        <v>95</v>
      </c>
      <c r="O294" s="101">
        <f t="shared" si="13"/>
        <v>0</v>
      </c>
      <c r="T294" s="111"/>
      <c r="U294" s="111"/>
      <c r="V294" s="97"/>
      <c r="W294" s="97"/>
      <c r="X294" s="97"/>
    </row>
    <row r="295" spans="1:24" s="110" customFormat="1">
      <c r="A295" s="106">
        <f>'Merytoryczna-TU WPIS DANE'!A360</f>
        <v>0</v>
      </c>
      <c r="B295" s="120">
        <f>'Merytoryczna-TU WPIS DANE'!B360</f>
        <v>0</v>
      </c>
      <c r="C295" s="120">
        <f>'Merytoryczna-TU WPIS DANE'!C360</f>
        <v>0</v>
      </c>
      <c r="D295" s="120">
        <f>'Merytoryczna-TU WPIS DANE'!D360</f>
        <v>0</v>
      </c>
      <c r="E295" s="120">
        <f>'Merytoryczna-TU WPIS DANE'!E360</f>
        <v>0</v>
      </c>
      <c r="F295" s="106">
        <f>'Merytoryczna-TU WPIS DANE'!F360</f>
        <v>0</v>
      </c>
      <c r="G295" s="107">
        <f>'Merytoryczna-TU WPIS DANE'!H360</f>
        <v>1</v>
      </c>
      <c r="H295" s="107">
        <f>'Merytoryczna-TU WPIS DANE'!I360</f>
        <v>0</v>
      </c>
      <c r="I295" s="107"/>
      <c r="J295" s="108">
        <f>IF('Merytoryczna-TU WPIS DANE'!Q360="tak",'Merytoryczna-TU WPIS DANE'!AJ360,'Merytoryczna-TU WPIS DANE'!R360)</f>
        <v>0</v>
      </c>
      <c r="K295" s="351"/>
      <c r="L295" s="211">
        <f>IF(Strategiczna!L358="tak",Strategiczna!W358,Strategiczna!M358)</f>
        <v>0</v>
      </c>
      <c r="M295" s="109">
        <f t="shared" si="12"/>
        <v>0</v>
      </c>
      <c r="N295" s="109">
        <f>'Merytoryczna-TU WPIS DANE'!O360+Strategiczna!J358</f>
        <v>95</v>
      </c>
      <c r="O295" s="101">
        <f t="shared" si="13"/>
        <v>0</v>
      </c>
      <c r="T295" s="111"/>
      <c r="U295" s="111"/>
      <c r="V295" s="97"/>
      <c r="W295" s="97"/>
      <c r="X295" s="97"/>
    </row>
    <row r="296" spans="1:24" s="110" customFormat="1">
      <c r="A296" s="106">
        <f>'Merytoryczna-TU WPIS DANE'!A361</f>
        <v>0</v>
      </c>
      <c r="B296" s="120">
        <f>'Merytoryczna-TU WPIS DANE'!B361</f>
        <v>0</v>
      </c>
      <c r="C296" s="120">
        <f>'Merytoryczna-TU WPIS DANE'!C361</f>
        <v>0</v>
      </c>
      <c r="D296" s="120">
        <f>'Merytoryczna-TU WPIS DANE'!D361</f>
        <v>0</v>
      </c>
      <c r="E296" s="120">
        <f>'Merytoryczna-TU WPIS DANE'!E361</f>
        <v>0</v>
      </c>
      <c r="F296" s="106">
        <f>'Merytoryczna-TU WPIS DANE'!F361</f>
        <v>0</v>
      </c>
      <c r="G296" s="107">
        <f>'Merytoryczna-TU WPIS DANE'!H361</f>
        <v>1</v>
      </c>
      <c r="H296" s="107">
        <f>'Merytoryczna-TU WPIS DANE'!I361</f>
        <v>0</v>
      </c>
      <c r="I296" s="107"/>
      <c r="J296" s="108">
        <f>IF('Merytoryczna-TU WPIS DANE'!Q361="tak",'Merytoryczna-TU WPIS DANE'!AJ361,'Merytoryczna-TU WPIS DANE'!R361)</f>
        <v>0</v>
      </c>
      <c r="K296" s="351"/>
      <c r="L296" s="211">
        <f>IF(Strategiczna!L359="tak",Strategiczna!W359,Strategiczna!M359)</f>
        <v>0</v>
      </c>
      <c r="M296" s="109">
        <f t="shared" si="12"/>
        <v>0</v>
      </c>
      <c r="N296" s="109">
        <f>'Merytoryczna-TU WPIS DANE'!O361+Strategiczna!J359</f>
        <v>95</v>
      </c>
      <c r="O296" s="101">
        <f t="shared" si="13"/>
        <v>0</v>
      </c>
      <c r="T296" s="111"/>
      <c r="U296" s="111"/>
      <c r="V296" s="97"/>
      <c r="W296" s="97"/>
      <c r="X296" s="97"/>
    </row>
    <row r="297" spans="1:24" s="110" customFormat="1">
      <c r="A297" s="106">
        <f>'Merytoryczna-TU WPIS DANE'!A362</f>
        <v>0</v>
      </c>
      <c r="B297" s="120">
        <f>'Merytoryczna-TU WPIS DANE'!B362</f>
        <v>0</v>
      </c>
      <c r="C297" s="120">
        <f>'Merytoryczna-TU WPIS DANE'!C362</f>
        <v>0</v>
      </c>
      <c r="D297" s="120">
        <f>'Merytoryczna-TU WPIS DANE'!D362</f>
        <v>0</v>
      </c>
      <c r="E297" s="120">
        <f>'Merytoryczna-TU WPIS DANE'!E362</f>
        <v>0</v>
      </c>
      <c r="F297" s="106">
        <f>'Merytoryczna-TU WPIS DANE'!F362</f>
        <v>0</v>
      </c>
      <c r="G297" s="107">
        <f>'Merytoryczna-TU WPIS DANE'!H362</f>
        <v>1</v>
      </c>
      <c r="H297" s="107">
        <f>'Merytoryczna-TU WPIS DANE'!I362</f>
        <v>0</v>
      </c>
      <c r="I297" s="107"/>
      <c r="J297" s="108">
        <f>IF('Merytoryczna-TU WPIS DANE'!Q362="tak",'Merytoryczna-TU WPIS DANE'!AJ362,'Merytoryczna-TU WPIS DANE'!R362)</f>
        <v>0</v>
      </c>
      <c r="K297" s="351"/>
      <c r="L297" s="211">
        <f>IF(Strategiczna!L360="tak",Strategiczna!W360,Strategiczna!M360)</f>
        <v>0</v>
      </c>
      <c r="M297" s="109">
        <f t="shared" si="12"/>
        <v>0</v>
      </c>
      <c r="N297" s="109">
        <f>'Merytoryczna-TU WPIS DANE'!O362+Strategiczna!J360</f>
        <v>95</v>
      </c>
      <c r="O297" s="101">
        <f t="shared" si="13"/>
        <v>0</v>
      </c>
      <c r="T297" s="111"/>
      <c r="U297" s="111"/>
      <c r="V297" s="97"/>
      <c r="W297" s="97"/>
      <c r="X297" s="97"/>
    </row>
    <row r="298" spans="1:24" s="110" customFormat="1">
      <c r="A298" s="106">
        <f>'Merytoryczna-TU WPIS DANE'!A363</f>
        <v>0</v>
      </c>
      <c r="B298" s="120">
        <f>'Merytoryczna-TU WPIS DANE'!B363</f>
        <v>0</v>
      </c>
      <c r="C298" s="120">
        <f>'Merytoryczna-TU WPIS DANE'!C363</f>
        <v>0</v>
      </c>
      <c r="D298" s="120">
        <f>'Merytoryczna-TU WPIS DANE'!D363</f>
        <v>0</v>
      </c>
      <c r="E298" s="120">
        <f>'Merytoryczna-TU WPIS DANE'!E363</f>
        <v>0</v>
      </c>
      <c r="F298" s="106">
        <f>'Merytoryczna-TU WPIS DANE'!F363</f>
        <v>0</v>
      </c>
      <c r="G298" s="107">
        <f>'Merytoryczna-TU WPIS DANE'!H363</f>
        <v>1</v>
      </c>
      <c r="H298" s="107">
        <f>'Merytoryczna-TU WPIS DANE'!I363</f>
        <v>0</v>
      </c>
      <c r="I298" s="107"/>
      <c r="J298" s="108">
        <f>IF('Merytoryczna-TU WPIS DANE'!Q363="tak",'Merytoryczna-TU WPIS DANE'!AJ363,'Merytoryczna-TU WPIS DANE'!R363)</f>
        <v>0</v>
      </c>
      <c r="K298" s="351"/>
      <c r="L298" s="211">
        <f>IF(Strategiczna!L361="tak",Strategiczna!W361,Strategiczna!M361)</f>
        <v>0</v>
      </c>
      <c r="M298" s="109">
        <f t="shared" si="12"/>
        <v>0</v>
      </c>
      <c r="N298" s="109">
        <f>'Merytoryczna-TU WPIS DANE'!O363+Strategiczna!J361</f>
        <v>95</v>
      </c>
      <c r="O298" s="101">
        <f t="shared" si="13"/>
        <v>0</v>
      </c>
      <c r="T298" s="111"/>
      <c r="U298" s="111"/>
      <c r="V298" s="97"/>
      <c r="W298" s="97"/>
      <c r="X298" s="97"/>
    </row>
    <row r="299" spans="1:24" s="110" customFormat="1">
      <c r="A299" s="106">
        <f>'Merytoryczna-TU WPIS DANE'!A364</f>
        <v>0</v>
      </c>
      <c r="B299" s="120">
        <f>'Merytoryczna-TU WPIS DANE'!B364</f>
        <v>0</v>
      </c>
      <c r="C299" s="120">
        <f>'Merytoryczna-TU WPIS DANE'!C364</f>
        <v>0</v>
      </c>
      <c r="D299" s="120">
        <f>'Merytoryczna-TU WPIS DANE'!D364</f>
        <v>0</v>
      </c>
      <c r="E299" s="120">
        <f>'Merytoryczna-TU WPIS DANE'!E364</f>
        <v>0</v>
      </c>
      <c r="F299" s="106">
        <f>'Merytoryczna-TU WPIS DANE'!F364</f>
        <v>0</v>
      </c>
      <c r="G299" s="107">
        <f>'Merytoryczna-TU WPIS DANE'!H364</f>
        <v>1</v>
      </c>
      <c r="H299" s="107">
        <f>'Merytoryczna-TU WPIS DANE'!I364</f>
        <v>0</v>
      </c>
      <c r="I299" s="107"/>
      <c r="J299" s="108">
        <f>IF('Merytoryczna-TU WPIS DANE'!Q364="tak",'Merytoryczna-TU WPIS DANE'!AJ364,'Merytoryczna-TU WPIS DANE'!R364)</f>
        <v>0</v>
      </c>
      <c r="K299" s="351"/>
      <c r="L299" s="211">
        <f>IF(Strategiczna!L362="tak",Strategiczna!W362,Strategiczna!M362)</f>
        <v>0</v>
      </c>
      <c r="M299" s="109">
        <f t="shared" si="12"/>
        <v>0</v>
      </c>
      <c r="N299" s="109">
        <f>'Merytoryczna-TU WPIS DANE'!O364+Strategiczna!J362</f>
        <v>95</v>
      </c>
      <c r="O299" s="101">
        <f t="shared" si="13"/>
        <v>0</v>
      </c>
      <c r="T299" s="111"/>
      <c r="U299" s="111"/>
      <c r="V299" s="97"/>
      <c r="W299" s="97"/>
      <c r="X299" s="97"/>
    </row>
    <row r="300" spans="1:24" s="110" customFormat="1">
      <c r="A300" s="106">
        <f>'Merytoryczna-TU WPIS DANE'!A365</f>
        <v>0</v>
      </c>
      <c r="B300" s="120">
        <f>'Merytoryczna-TU WPIS DANE'!B365</f>
        <v>0</v>
      </c>
      <c r="C300" s="120">
        <f>'Merytoryczna-TU WPIS DANE'!C365</f>
        <v>0</v>
      </c>
      <c r="D300" s="120">
        <f>'Merytoryczna-TU WPIS DANE'!D365</f>
        <v>0</v>
      </c>
      <c r="E300" s="120">
        <f>'Merytoryczna-TU WPIS DANE'!E365</f>
        <v>0</v>
      </c>
      <c r="F300" s="106">
        <f>'Merytoryczna-TU WPIS DANE'!F365</f>
        <v>0</v>
      </c>
      <c r="G300" s="107">
        <f>'Merytoryczna-TU WPIS DANE'!H365</f>
        <v>1</v>
      </c>
      <c r="H300" s="107">
        <f>'Merytoryczna-TU WPIS DANE'!I365</f>
        <v>0</v>
      </c>
      <c r="I300" s="107"/>
      <c r="J300" s="108">
        <f>IF('Merytoryczna-TU WPIS DANE'!Q365="tak",'Merytoryczna-TU WPIS DANE'!AJ365,'Merytoryczna-TU WPIS DANE'!R365)</f>
        <v>0</v>
      </c>
      <c r="K300" s="351"/>
      <c r="L300" s="211">
        <f>IF(Strategiczna!L363="tak",Strategiczna!W363,Strategiczna!M363)</f>
        <v>0</v>
      </c>
      <c r="M300" s="109">
        <f t="shared" si="12"/>
        <v>0</v>
      </c>
      <c r="N300" s="109">
        <f>'Merytoryczna-TU WPIS DANE'!O365+Strategiczna!J363</f>
        <v>95</v>
      </c>
      <c r="O300" s="101">
        <f t="shared" si="13"/>
        <v>0</v>
      </c>
      <c r="T300" s="111"/>
      <c r="U300" s="111"/>
      <c r="V300" s="97"/>
      <c r="W300" s="97"/>
      <c r="X300" s="97"/>
    </row>
    <row r="301" spans="1:24" s="110" customFormat="1">
      <c r="A301" s="106">
        <f>'Merytoryczna-TU WPIS DANE'!A366</f>
        <v>0</v>
      </c>
      <c r="B301" s="120">
        <f>'Merytoryczna-TU WPIS DANE'!B366</f>
        <v>0</v>
      </c>
      <c r="C301" s="120">
        <f>'Merytoryczna-TU WPIS DANE'!C366</f>
        <v>0</v>
      </c>
      <c r="D301" s="120">
        <f>'Merytoryczna-TU WPIS DANE'!D366</f>
        <v>0</v>
      </c>
      <c r="E301" s="120">
        <f>'Merytoryczna-TU WPIS DANE'!E366</f>
        <v>0</v>
      </c>
      <c r="F301" s="106">
        <f>'Merytoryczna-TU WPIS DANE'!F366</f>
        <v>0</v>
      </c>
      <c r="G301" s="107">
        <f>'Merytoryczna-TU WPIS DANE'!H366</f>
        <v>1</v>
      </c>
      <c r="H301" s="107">
        <f>'Merytoryczna-TU WPIS DANE'!I366</f>
        <v>0</v>
      </c>
      <c r="I301" s="107"/>
      <c r="J301" s="108">
        <f>IF('Merytoryczna-TU WPIS DANE'!Q366="tak",'Merytoryczna-TU WPIS DANE'!AJ366,'Merytoryczna-TU WPIS DANE'!R366)</f>
        <v>0</v>
      </c>
      <c r="K301" s="351"/>
      <c r="L301" s="211">
        <f>IF(Strategiczna!L364="tak",Strategiczna!W364,Strategiczna!M364)</f>
        <v>0</v>
      </c>
      <c r="M301" s="109">
        <f t="shared" si="12"/>
        <v>0</v>
      </c>
      <c r="N301" s="109">
        <f>'Merytoryczna-TU WPIS DANE'!O366+Strategiczna!J364</f>
        <v>95</v>
      </c>
      <c r="O301" s="101">
        <f t="shared" si="13"/>
        <v>0</v>
      </c>
      <c r="T301" s="111"/>
      <c r="U301" s="111"/>
      <c r="V301" s="97"/>
      <c r="W301" s="97"/>
      <c r="X301" s="97"/>
    </row>
    <row r="302" spans="1:24" s="110" customFormat="1">
      <c r="A302" s="106">
        <f>'Merytoryczna-TU WPIS DANE'!A367</f>
        <v>0</v>
      </c>
      <c r="B302" s="120">
        <f>'Merytoryczna-TU WPIS DANE'!B367</f>
        <v>0</v>
      </c>
      <c r="C302" s="120">
        <f>'Merytoryczna-TU WPIS DANE'!C367</f>
        <v>0</v>
      </c>
      <c r="D302" s="120">
        <f>'Merytoryczna-TU WPIS DANE'!D367</f>
        <v>0</v>
      </c>
      <c r="E302" s="120">
        <f>'Merytoryczna-TU WPIS DANE'!E367</f>
        <v>0</v>
      </c>
      <c r="F302" s="106">
        <f>'Merytoryczna-TU WPIS DANE'!F367</f>
        <v>0</v>
      </c>
      <c r="G302" s="107">
        <f>'Merytoryczna-TU WPIS DANE'!H367</f>
        <v>1</v>
      </c>
      <c r="H302" s="107">
        <f>'Merytoryczna-TU WPIS DANE'!I367</f>
        <v>0</v>
      </c>
      <c r="I302" s="107"/>
      <c r="J302" s="108">
        <f>IF('Merytoryczna-TU WPIS DANE'!Q367="tak",'Merytoryczna-TU WPIS DANE'!AJ367,'Merytoryczna-TU WPIS DANE'!R367)</f>
        <v>0</v>
      </c>
      <c r="K302" s="351"/>
      <c r="L302" s="211">
        <f>IF(Strategiczna!L365="tak",Strategiczna!W365,Strategiczna!M365)</f>
        <v>0</v>
      </c>
      <c r="M302" s="109">
        <f t="shared" si="12"/>
        <v>0</v>
      </c>
      <c r="N302" s="109">
        <f>'Merytoryczna-TU WPIS DANE'!O367+Strategiczna!J365</f>
        <v>95</v>
      </c>
      <c r="O302" s="101">
        <f t="shared" si="13"/>
        <v>0</v>
      </c>
      <c r="T302" s="111"/>
      <c r="U302" s="111"/>
      <c r="V302" s="97"/>
      <c r="W302" s="97"/>
      <c r="X302" s="97"/>
    </row>
    <row r="303" spans="1:24" s="110" customFormat="1">
      <c r="A303" s="106">
        <f>'Merytoryczna-TU WPIS DANE'!A368</f>
        <v>0</v>
      </c>
      <c r="B303" s="120">
        <f>'Merytoryczna-TU WPIS DANE'!B368</f>
        <v>0</v>
      </c>
      <c r="C303" s="120">
        <f>'Merytoryczna-TU WPIS DANE'!C368</f>
        <v>0</v>
      </c>
      <c r="D303" s="120">
        <f>'Merytoryczna-TU WPIS DANE'!D368</f>
        <v>0</v>
      </c>
      <c r="E303" s="120">
        <f>'Merytoryczna-TU WPIS DANE'!E368</f>
        <v>0</v>
      </c>
      <c r="F303" s="106">
        <f>'Merytoryczna-TU WPIS DANE'!F368</f>
        <v>0</v>
      </c>
      <c r="G303" s="107">
        <f>'Merytoryczna-TU WPIS DANE'!H368</f>
        <v>1</v>
      </c>
      <c r="H303" s="107">
        <f>'Merytoryczna-TU WPIS DANE'!I368</f>
        <v>0</v>
      </c>
      <c r="I303" s="107"/>
      <c r="J303" s="108">
        <f>IF('Merytoryczna-TU WPIS DANE'!Q368="tak",'Merytoryczna-TU WPIS DANE'!AJ368,'Merytoryczna-TU WPIS DANE'!R368)</f>
        <v>0</v>
      </c>
      <c r="K303" s="351"/>
      <c r="L303" s="211">
        <f>IF(Strategiczna!L366="tak",Strategiczna!W366,Strategiczna!M366)</f>
        <v>0</v>
      </c>
      <c r="M303" s="109">
        <f t="shared" si="12"/>
        <v>0</v>
      </c>
      <c r="N303" s="109">
        <f>'Merytoryczna-TU WPIS DANE'!O368+Strategiczna!J366</f>
        <v>95</v>
      </c>
      <c r="O303" s="101">
        <f t="shared" si="13"/>
        <v>0</v>
      </c>
      <c r="T303" s="111"/>
      <c r="U303" s="111"/>
      <c r="V303" s="97"/>
      <c r="W303" s="97"/>
      <c r="X303" s="97"/>
    </row>
    <row r="304" spans="1:24" s="110" customFormat="1">
      <c r="A304" s="106">
        <f>'Merytoryczna-TU WPIS DANE'!A369</f>
        <v>0</v>
      </c>
      <c r="B304" s="120">
        <f>'Merytoryczna-TU WPIS DANE'!B369</f>
        <v>0</v>
      </c>
      <c r="C304" s="120">
        <f>'Merytoryczna-TU WPIS DANE'!C369</f>
        <v>0</v>
      </c>
      <c r="D304" s="120">
        <f>'Merytoryczna-TU WPIS DANE'!D369</f>
        <v>0</v>
      </c>
      <c r="E304" s="120">
        <f>'Merytoryczna-TU WPIS DANE'!E369</f>
        <v>0</v>
      </c>
      <c r="F304" s="106">
        <f>'Merytoryczna-TU WPIS DANE'!F369</f>
        <v>0</v>
      </c>
      <c r="G304" s="107">
        <f>'Merytoryczna-TU WPIS DANE'!H369</f>
        <v>1</v>
      </c>
      <c r="H304" s="107">
        <f>'Merytoryczna-TU WPIS DANE'!I369</f>
        <v>0</v>
      </c>
      <c r="I304" s="107"/>
      <c r="J304" s="108">
        <f>IF('Merytoryczna-TU WPIS DANE'!Q369="tak",'Merytoryczna-TU WPIS DANE'!AJ369,'Merytoryczna-TU WPIS DANE'!R369)</f>
        <v>0</v>
      </c>
      <c r="K304" s="351"/>
      <c r="L304" s="211">
        <f>IF(Strategiczna!L367="tak",Strategiczna!W367,Strategiczna!M367)</f>
        <v>0</v>
      </c>
      <c r="M304" s="109">
        <f t="shared" si="12"/>
        <v>0</v>
      </c>
      <c r="N304" s="109">
        <f>'Merytoryczna-TU WPIS DANE'!O369+Strategiczna!J367</f>
        <v>95</v>
      </c>
      <c r="O304" s="101">
        <f t="shared" si="13"/>
        <v>0</v>
      </c>
      <c r="T304" s="111"/>
      <c r="U304" s="111"/>
      <c r="V304" s="97"/>
      <c r="W304" s="97"/>
      <c r="X304" s="97"/>
    </row>
    <row r="305" spans="1:24" s="110" customFormat="1">
      <c r="A305" s="106">
        <f>'Merytoryczna-TU WPIS DANE'!A370</f>
        <v>0</v>
      </c>
      <c r="B305" s="120">
        <f>'Merytoryczna-TU WPIS DANE'!B370</f>
        <v>0</v>
      </c>
      <c r="C305" s="120">
        <f>'Merytoryczna-TU WPIS DANE'!C370</f>
        <v>0</v>
      </c>
      <c r="D305" s="120">
        <f>'Merytoryczna-TU WPIS DANE'!D370</f>
        <v>0</v>
      </c>
      <c r="E305" s="120">
        <f>'Merytoryczna-TU WPIS DANE'!E370</f>
        <v>0</v>
      </c>
      <c r="F305" s="106">
        <f>'Merytoryczna-TU WPIS DANE'!F370</f>
        <v>0</v>
      </c>
      <c r="G305" s="107">
        <f>'Merytoryczna-TU WPIS DANE'!H370</f>
        <v>0</v>
      </c>
      <c r="H305" s="107">
        <f>'Merytoryczna-TU WPIS DANE'!I370</f>
        <v>0</v>
      </c>
      <c r="I305" s="107"/>
      <c r="J305" s="108">
        <f>IF('Merytoryczna-TU WPIS DANE'!Q370="tak",'Merytoryczna-TU WPIS DANE'!AJ370,'Merytoryczna-TU WPIS DANE'!R370)</f>
        <v>0</v>
      </c>
      <c r="K305" s="351"/>
      <c r="L305" s="211">
        <f>IF(Strategiczna!L368="tak",Strategiczna!W368,Strategiczna!M368)</f>
        <v>0</v>
      </c>
      <c r="M305" s="109">
        <f t="shared" si="12"/>
        <v>0</v>
      </c>
      <c r="N305" s="109">
        <f>'Merytoryczna-TU WPIS DANE'!O370+Strategiczna!J368</f>
        <v>95</v>
      </c>
      <c r="O305" s="101">
        <f t="shared" si="13"/>
        <v>0</v>
      </c>
      <c r="T305" s="111"/>
      <c r="U305" s="111"/>
      <c r="V305" s="97"/>
      <c r="W305" s="97"/>
      <c r="X305" s="97"/>
    </row>
    <row r="306" spans="1:24" s="110" customFormat="1">
      <c r="A306" s="106">
        <f>'Merytoryczna-TU WPIS DANE'!A371</f>
        <v>0</v>
      </c>
      <c r="B306" s="120">
        <f>'Merytoryczna-TU WPIS DANE'!B371</f>
        <v>0</v>
      </c>
      <c r="C306" s="120">
        <f>'Merytoryczna-TU WPIS DANE'!C371</f>
        <v>0</v>
      </c>
      <c r="D306" s="120">
        <f>'Merytoryczna-TU WPIS DANE'!D371</f>
        <v>0</v>
      </c>
      <c r="E306" s="120">
        <f>'Merytoryczna-TU WPIS DANE'!E371</f>
        <v>0</v>
      </c>
      <c r="F306" s="106">
        <f>'Merytoryczna-TU WPIS DANE'!F371</f>
        <v>0</v>
      </c>
      <c r="G306" s="107">
        <f>'Merytoryczna-TU WPIS DANE'!H371</f>
        <v>0</v>
      </c>
      <c r="H306" s="107">
        <f>'Merytoryczna-TU WPIS DANE'!I371</f>
        <v>0</v>
      </c>
      <c r="I306" s="107"/>
      <c r="J306" s="108">
        <f>IF('Merytoryczna-TU WPIS DANE'!Q371="tak",'Merytoryczna-TU WPIS DANE'!AJ371,'Merytoryczna-TU WPIS DANE'!R371)</f>
        <v>0</v>
      </c>
      <c r="K306" s="351"/>
      <c r="L306" s="211">
        <f>IF(Strategiczna!L369="tak",Strategiczna!W369,Strategiczna!M369)</f>
        <v>0</v>
      </c>
      <c r="M306" s="109">
        <f t="shared" si="12"/>
        <v>0</v>
      </c>
      <c r="N306" s="109">
        <f>'Merytoryczna-TU WPIS DANE'!O371+Strategiczna!J369</f>
        <v>95</v>
      </c>
      <c r="O306" s="101">
        <f t="shared" si="13"/>
        <v>0</v>
      </c>
      <c r="T306" s="111"/>
      <c r="U306" s="111"/>
      <c r="V306" s="97"/>
      <c r="W306" s="97"/>
      <c r="X306" s="97"/>
    </row>
    <row r="307" spans="1:24" s="110" customFormat="1">
      <c r="A307" s="106">
        <f>'Merytoryczna-TU WPIS DANE'!A372</f>
        <v>0</v>
      </c>
      <c r="B307" s="120">
        <f>'Merytoryczna-TU WPIS DANE'!B372</f>
        <v>0</v>
      </c>
      <c r="C307" s="120">
        <f>'Merytoryczna-TU WPIS DANE'!C372</f>
        <v>0</v>
      </c>
      <c r="D307" s="120">
        <f>'Merytoryczna-TU WPIS DANE'!D372</f>
        <v>0</v>
      </c>
      <c r="E307" s="120">
        <f>'Merytoryczna-TU WPIS DANE'!E372</f>
        <v>0</v>
      </c>
      <c r="F307" s="106">
        <f>'Merytoryczna-TU WPIS DANE'!F372</f>
        <v>0</v>
      </c>
      <c r="G307" s="107">
        <f>'Merytoryczna-TU WPIS DANE'!H372</f>
        <v>0</v>
      </c>
      <c r="H307" s="107">
        <f>'Merytoryczna-TU WPIS DANE'!I372</f>
        <v>0</v>
      </c>
      <c r="I307" s="107"/>
      <c r="J307" s="108">
        <f>IF('Merytoryczna-TU WPIS DANE'!Q372="tak",'Merytoryczna-TU WPIS DANE'!AJ372,'Merytoryczna-TU WPIS DANE'!R372)</f>
        <v>0</v>
      </c>
      <c r="K307" s="351"/>
      <c r="L307" s="211">
        <f>IF(Strategiczna!L370="tak",Strategiczna!W370,Strategiczna!M370)</f>
        <v>0</v>
      </c>
      <c r="M307" s="109">
        <f t="shared" si="12"/>
        <v>0</v>
      </c>
      <c r="N307" s="109">
        <f>'Merytoryczna-TU WPIS DANE'!O372+Strategiczna!J370</f>
        <v>95</v>
      </c>
      <c r="O307" s="101">
        <f t="shared" si="13"/>
        <v>0</v>
      </c>
      <c r="T307" s="111"/>
      <c r="U307" s="111"/>
      <c r="V307" s="97"/>
      <c r="W307" s="97"/>
      <c r="X307" s="97"/>
    </row>
    <row r="308" spans="1:24" s="110" customFormat="1">
      <c r="A308" s="106">
        <f>'Merytoryczna-TU WPIS DANE'!A373</f>
        <v>0</v>
      </c>
      <c r="B308" s="120">
        <f>'Merytoryczna-TU WPIS DANE'!B373</f>
        <v>0</v>
      </c>
      <c r="C308" s="120">
        <f>'Merytoryczna-TU WPIS DANE'!C373</f>
        <v>0</v>
      </c>
      <c r="D308" s="120">
        <f>'Merytoryczna-TU WPIS DANE'!D373</f>
        <v>0</v>
      </c>
      <c r="E308" s="120">
        <f>'Merytoryczna-TU WPIS DANE'!E373</f>
        <v>0</v>
      </c>
      <c r="F308" s="106">
        <f>'Merytoryczna-TU WPIS DANE'!F373</f>
        <v>0</v>
      </c>
      <c r="G308" s="107">
        <f>'Merytoryczna-TU WPIS DANE'!H373</f>
        <v>0</v>
      </c>
      <c r="H308" s="107">
        <f>'Merytoryczna-TU WPIS DANE'!I373</f>
        <v>0</v>
      </c>
      <c r="I308" s="107"/>
      <c r="J308" s="108">
        <f>IF('Merytoryczna-TU WPIS DANE'!Q373="tak",'Merytoryczna-TU WPIS DANE'!AJ373,'Merytoryczna-TU WPIS DANE'!R373)</f>
        <v>0</v>
      </c>
      <c r="K308" s="351"/>
      <c r="L308" s="211">
        <f>IF(Strategiczna!L371="tak",Strategiczna!W371,Strategiczna!M371)</f>
        <v>0</v>
      </c>
      <c r="M308" s="109">
        <f t="shared" si="12"/>
        <v>0</v>
      </c>
      <c r="N308" s="109">
        <f>'Merytoryczna-TU WPIS DANE'!O373+Strategiczna!J371</f>
        <v>95</v>
      </c>
      <c r="O308" s="101">
        <f t="shared" si="13"/>
        <v>0</v>
      </c>
      <c r="T308" s="111"/>
      <c r="U308" s="111"/>
      <c r="V308" s="97"/>
      <c r="W308" s="97"/>
      <c r="X308" s="97"/>
    </row>
    <row r="309" spans="1:24" s="110" customFormat="1">
      <c r="A309" s="106">
        <f>'Merytoryczna-TU WPIS DANE'!A374</f>
        <v>0</v>
      </c>
      <c r="B309" s="120">
        <f>'Merytoryczna-TU WPIS DANE'!B374</f>
        <v>0</v>
      </c>
      <c r="C309" s="120">
        <f>'Merytoryczna-TU WPIS DANE'!C374</f>
        <v>0</v>
      </c>
      <c r="D309" s="120">
        <f>'Merytoryczna-TU WPIS DANE'!D374</f>
        <v>0</v>
      </c>
      <c r="E309" s="120">
        <f>'Merytoryczna-TU WPIS DANE'!E374</f>
        <v>0</v>
      </c>
      <c r="F309" s="106">
        <f>'Merytoryczna-TU WPIS DANE'!F374</f>
        <v>0</v>
      </c>
      <c r="G309" s="107">
        <f>'Merytoryczna-TU WPIS DANE'!H374</f>
        <v>0</v>
      </c>
      <c r="H309" s="107">
        <f>'Merytoryczna-TU WPIS DANE'!I374</f>
        <v>0</v>
      </c>
      <c r="I309" s="107"/>
      <c r="J309" s="108">
        <f>IF('Merytoryczna-TU WPIS DANE'!Q374="tak",'Merytoryczna-TU WPIS DANE'!AJ374,'Merytoryczna-TU WPIS DANE'!R374)</f>
        <v>0</v>
      </c>
      <c r="K309" s="351"/>
      <c r="L309" s="211">
        <f>IF(Strategiczna!L372="tak",Strategiczna!W372,Strategiczna!M372)</f>
        <v>0</v>
      </c>
      <c r="M309" s="109">
        <f t="shared" si="12"/>
        <v>0</v>
      </c>
      <c r="N309" s="109">
        <f>'Merytoryczna-TU WPIS DANE'!O374+Strategiczna!J372</f>
        <v>95</v>
      </c>
      <c r="O309" s="101">
        <f t="shared" si="13"/>
        <v>0</v>
      </c>
      <c r="T309" s="111"/>
      <c r="U309" s="111"/>
      <c r="V309" s="97"/>
      <c r="W309" s="97"/>
      <c r="X309" s="97"/>
    </row>
    <row r="310" spans="1:24" s="110" customFormat="1">
      <c r="A310" s="106">
        <f>'Merytoryczna-TU WPIS DANE'!A375</f>
        <v>0</v>
      </c>
      <c r="B310" s="120">
        <f>'Merytoryczna-TU WPIS DANE'!B375</f>
        <v>0</v>
      </c>
      <c r="C310" s="120">
        <f>'Merytoryczna-TU WPIS DANE'!C375</f>
        <v>0</v>
      </c>
      <c r="D310" s="120">
        <f>'Merytoryczna-TU WPIS DANE'!D375</f>
        <v>0</v>
      </c>
      <c r="E310" s="120">
        <f>'Merytoryczna-TU WPIS DANE'!E375</f>
        <v>0</v>
      </c>
      <c r="F310" s="106">
        <f>'Merytoryczna-TU WPIS DANE'!F375</f>
        <v>0</v>
      </c>
      <c r="G310" s="107">
        <f>'Merytoryczna-TU WPIS DANE'!H375</f>
        <v>0</v>
      </c>
      <c r="H310" s="107">
        <f>'Merytoryczna-TU WPIS DANE'!I375</f>
        <v>0</v>
      </c>
      <c r="I310" s="107"/>
      <c r="J310" s="108">
        <f>IF('Merytoryczna-TU WPIS DANE'!Q375="tak",'Merytoryczna-TU WPIS DANE'!AJ375,'Merytoryczna-TU WPIS DANE'!R375)</f>
        <v>0</v>
      </c>
      <c r="K310" s="351"/>
      <c r="L310" s="211">
        <f>IF(Strategiczna!L373="tak",Strategiczna!W373,Strategiczna!M373)</f>
        <v>0</v>
      </c>
      <c r="M310" s="109">
        <f t="shared" si="12"/>
        <v>0</v>
      </c>
      <c r="N310" s="109">
        <f>'Merytoryczna-TU WPIS DANE'!O375+Strategiczna!J373</f>
        <v>95</v>
      </c>
      <c r="O310" s="101">
        <f t="shared" si="13"/>
        <v>0</v>
      </c>
      <c r="T310" s="111"/>
      <c r="U310" s="111"/>
      <c r="V310" s="97"/>
      <c r="W310" s="97"/>
      <c r="X310" s="97"/>
    </row>
    <row r="311" spans="1:24" s="110" customFormat="1">
      <c r="A311" s="106">
        <f>'Merytoryczna-TU WPIS DANE'!A376</f>
        <v>0</v>
      </c>
      <c r="B311" s="120">
        <f>'Merytoryczna-TU WPIS DANE'!B376</f>
        <v>0</v>
      </c>
      <c r="C311" s="120">
        <f>'Merytoryczna-TU WPIS DANE'!C376</f>
        <v>0</v>
      </c>
      <c r="D311" s="120">
        <f>'Merytoryczna-TU WPIS DANE'!D376</f>
        <v>0</v>
      </c>
      <c r="E311" s="120">
        <f>'Merytoryczna-TU WPIS DANE'!E376</f>
        <v>0</v>
      </c>
      <c r="F311" s="106">
        <f>'Merytoryczna-TU WPIS DANE'!F376</f>
        <v>0</v>
      </c>
      <c r="G311" s="107">
        <f>'Merytoryczna-TU WPIS DANE'!H376</f>
        <v>0</v>
      </c>
      <c r="H311" s="107">
        <f>'Merytoryczna-TU WPIS DANE'!I376</f>
        <v>0</v>
      </c>
      <c r="I311" s="107"/>
      <c r="J311" s="108">
        <f>IF('Merytoryczna-TU WPIS DANE'!Q376="tak",'Merytoryczna-TU WPIS DANE'!AJ376,'Merytoryczna-TU WPIS DANE'!R376)</f>
        <v>0</v>
      </c>
      <c r="K311" s="351"/>
      <c r="L311" s="211">
        <f>IF(Strategiczna!L374="tak",Strategiczna!W374,Strategiczna!M374)</f>
        <v>0</v>
      </c>
      <c r="M311" s="109">
        <f t="shared" si="12"/>
        <v>0</v>
      </c>
      <c r="N311" s="109">
        <f>'Merytoryczna-TU WPIS DANE'!O376+Strategiczna!J374</f>
        <v>95</v>
      </c>
      <c r="O311" s="101">
        <f t="shared" si="13"/>
        <v>0</v>
      </c>
      <c r="T311" s="111"/>
      <c r="U311" s="111"/>
      <c r="V311" s="97"/>
      <c r="W311" s="97"/>
      <c r="X311" s="97"/>
    </row>
    <row r="312" spans="1:24" s="110" customFormat="1">
      <c r="A312" s="106">
        <f>'Merytoryczna-TU WPIS DANE'!A377</f>
        <v>0</v>
      </c>
      <c r="B312" s="120">
        <f>'Merytoryczna-TU WPIS DANE'!B377</f>
        <v>0</v>
      </c>
      <c r="C312" s="120">
        <f>'Merytoryczna-TU WPIS DANE'!C377</f>
        <v>0</v>
      </c>
      <c r="D312" s="120">
        <f>'Merytoryczna-TU WPIS DANE'!D377</f>
        <v>0</v>
      </c>
      <c r="E312" s="120">
        <f>'Merytoryczna-TU WPIS DANE'!E377</f>
        <v>0</v>
      </c>
      <c r="F312" s="106">
        <f>'Merytoryczna-TU WPIS DANE'!F377</f>
        <v>0</v>
      </c>
      <c r="G312" s="107">
        <f>'Merytoryczna-TU WPIS DANE'!H377</f>
        <v>0</v>
      </c>
      <c r="H312" s="107">
        <f>'Merytoryczna-TU WPIS DANE'!I377</f>
        <v>0</v>
      </c>
      <c r="I312" s="107"/>
      <c r="J312" s="108">
        <f>IF('Merytoryczna-TU WPIS DANE'!Q377="tak",'Merytoryczna-TU WPIS DANE'!AJ377,'Merytoryczna-TU WPIS DANE'!R377)</f>
        <v>0</v>
      </c>
      <c r="K312" s="351"/>
      <c r="L312" s="211">
        <f>IF(Strategiczna!L375="tak",Strategiczna!W375,Strategiczna!M375)</f>
        <v>0</v>
      </c>
      <c r="M312" s="109">
        <f t="shared" si="12"/>
        <v>0</v>
      </c>
      <c r="N312" s="109">
        <f>'Merytoryczna-TU WPIS DANE'!O377+Strategiczna!J375</f>
        <v>95</v>
      </c>
      <c r="O312" s="101">
        <f t="shared" si="13"/>
        <v>0</v>
      </c>
      <c r="T312" s="111"/>
      <c r="U312" s="111"/>
      <c r="V312" s="97"/>
      <c r="W312" s="97"/>
      <c r="X312" s="97"/>
    </row>
    <row r="313" spans="1:24" s="110" customFormat="1">
      <c r="A313" s="106">
        <f>'Merytoryczna-TU WPIS DANE'!A378</f>
        <v>0</v>
      </c>
      <c r="B313" s="120">
        <f>'Merytoryczna-TU WPIS DANE'!B378</f>
        <v>0</v>
      </c>
      <c r="C313" s="120">
        <f>'Merytoryczna-TU WPIS DANE'!C378</f>
        <v>0</v>
      </c>
      <c r="D313" s="120">
        <f>'Merytoryczna-TU WPIS DANE'!D378</f>
        <v>0</v>
      </c>
      <c r="E313" s="120">
        <f>'Merytoryczna-TU WPIS DANE'!E378</f>
        <v>0</v>
      </c>
      <c r="F313" s="106">
        <f>'Merytoryczna-TU WPIS DANE'!F378</f>
        <v>0</v>
      </c>
      <c r="G313" s="107">
        <f>'Merytoryczna-TU WPIS DANE'!H378</f>
        <v>0</v>
      </c>
      <c r="H313" s="107">
        <f>'Merytoryczna-TU WPIS DANE'!I378</f>
        <v>0</v>
      </c>
      <c r="I313" s="107"/>
      <c r="J313" s="108">
        <f>IF('Merytoryczna-TU WPIS DANE'!Q378="tak",'Merytoryczna-TU WPIS DANE'!AJ378,'Merytoryczna-TU WPIS DANE'!R378)</f>
        <v>0</v>
      </c>
      <c r="K313" s="351"/>
      <c r="L313" s="211">
        <f>IF(Strategiczna!L376="tak",Strategiczna!W376,Strategiczna!M376)</f>
        <v>0</v>
      </c>
      <c r="M313" s="109">
        <f t="shared" si="12"/>
        <v>0</v>
      </c>
      <c r="N313" s="109">
        <f>'Merytoryczna-TU WPIS DANE'!O378+Strategiczna!J376</f>
        <v>95</v>
      </c>
      <c r="O313" s="101">
        <f t="shared" si="13"/>
        <v>0</v>
      </c>
      <c r="T313" s="111"/>
      <c r="U313" s="111"/>
      <c r="V313" s="97"/>
      <c r="W313" s="97"/>
      <c r="X313" s="97"/>
    </row>
    <row r="314" spans="1:24" s="110" customFormat="1">
      <c r="A314" s="106">
        <f>'Merytoryczna-TU WPIS DANE'!A379</f>
        <v>0</v>
      </c>
      <c r="B314" s="120">
        <f>'Merytoryczna-TU WPIS DANE'!B379</f>
        <v>0</v>
      </c>
      <c r="C314" s="120">
        <f>'Merytoryczna-TU WPIS DANE'!C379</f>
        <v>0</v>
      </c>
      <c r="D314" s="120">
        <f>'Merytoryczna-TU WPIS DANE'!D379</f>
        <v>0</v>
      </c>
      <c r="E314" s="120">
        <f>'Merytoryczna-TU WPIS DANE'!E379</f>
        <v>0</v>
      </c>
      <c r="F314" s="106">
        <f>'Merytoryczna-TU WPIS DANE'!F379</f>
        <v>0</v>
      </c>
      <c r="G314" s="107">
        <f>'Merytoryczna-TU WPIS DANE'!H379</f>
        <v>0</v>
      </c>
      <c r="H314" s="107">
        <f>'Merytoryczna-TU WPIS DANE'!I379</f>
        <v>0</v>
      </c>
      <c r="I314" s="107"/>
      <c r="J314" s="108">
        <f>IF('Merytoryczna-TU WPIS DANE'!Q379="tak",'Merytoryczna-TU WPIS DANE'!AJ379,'Merytoryczna-TU WPIS DANE'!R379)</f>
        <v>0</v>
      </c>
      <c r="K314" s="351"/>
      <c r="L314" s="211">
        <f>IF(Strategiczna!L377="tak",Strategiczna!W377,Strategiczna!M377)</f>
        <v>0</v>
      </c>
      <c r="M314" s="109">
        <f t="shared" ref="M314:M377" si="14">SUM(J314:L314)</f>
        <v>0</v>
      </c>
      <c r="N314" s="109">
        <f>'Merytoryczna-TU WPIS DANE'!O379+Strategiczna!J377</f>
        <v>95</v>
      </c>
      <c r="O314" s="101">
        <f t="shared" ref="O314:O377" si="15">M314/N314</f>
        <v>0</v>
      </c>
      <c r="T314" s="111"/>
      <c r="U314" s="111"/>
      <c r="V314" s="97"/>
      <c r="W314" s="97"/>
      <c r="X314" s="97"/>
    </row>
    <row r="315" spans="1:24" s="110" customFormat="1">
      <c r="A315" s="106">
        <f>'Merytoryczna-TU WPIS DANE'!A380</f>
        <v>0</v>
      </c>
      <c r="B315" s="120">
        <f>'Merytoryczna-TU WPIS DANE'!B380</f>
        <v>0</v>
      </c>
      <c r="C315" s="120">
        <f>'Merytoryczna-TU WPIS DANE'!C380</f>
        <v>0</v>
      </c>
      <c r="D315" s="120">
        <f>'Merytoryczna-TU WPIS DANE'!D380</f>
        <v>0</v>
      </c>
      <c r="E315" s="120">
        <f>'Merytoryczna-TU WPIS DANE'!E380</f>
        <v>0</v>
      </c>
      <c r="F315" s="106">
        <f>'Merytoryczna-TU WPIS DANE'!F380</f>
        <v>0</v>
      </c>
      <c r="G315" s="107">
        <f>'Merytoryczna-TU WPIS DANE'!H380</f>
        <v>0</v>
      </c>
      <c r="H315" s="107">
        <f>'Merytoryczna-TU WPIS DANE'!I380</f>
        <v>0</v>
      </c>
      <c r="I315" s="107"/>
      <c r="J315" s="108">
        <f>IF('Merytoryczna-TU WPIS DANE'!Q380="tak",'Merytoryczna-TU WPIS DANE'!AJ380,'Merytoryczna-TU WPIS DANE'!R380)</f>
        <v>0</v>
      </c>
      <c r="K315" s="351"/>
      <c r="L315" s="211">
        <f>IF(Strategiczna!L378="tak",Strategiczna!W378,Strategiczna!M378)</f>
        <v>0</v>
      </c>
      <c r="M315" s="109">
        <f t="shared" si="14"/>
        <v>0</v>
      </c>
      <c r="N315" s="109">
        <f>'Merytoryczna-TU WPIS DANE'!O380+Strategiczna!J378</f>
        <v>95</v>
      </c>
      <c r="O315" s="101">
        <f t="shared" si="15"/>
        <v>0</v>
      </c>
      <c r="T315" s="111"/>
      <c r="U315" s="111"/>
      <c r="V315" s="97"/>
      <c r="W315" s="97"/>
      <c r="X315" s="97"/>
    </row>
    <row r="316" spans="1:24" s="110" customFormat="1">
      <c r="A316" s="106">
        <f>'Merytoryczna-TU WPIS DANE'!A381</f>
        <v>0</v>
      </c>
      <c r="B316" s="120">
        <f>'Merytoryczna-TU WPIS DANE'!B381</f>
        <v>0</v>
      </c>
      <c r="C316" s="120">
        <f>'Merytoryczna-TU WPIS DANE'!C381</f>
        <v>0</v>
      </c>
      <c r="D316" s="120">
        <f>'Merytoryczna-TU WPIS DANE'!D381</f>
        <v>0</v>
      </c>
      <c r="E316" s="120">
        <f>'Merytoryczna-TU WPIS DANE'!E381</f>
        <v>0</v>
      </c>
      <c r="F316" s="106">
        <f>'Merytoryczna-TU WPIS DANE'!F381</f>
        <v>0</v>
      </c>
      <c r="G316" s="107">
        <f>'Merytoryczna-TU WPIS DANE'!H381</f>
        <v>0</v>
      </c>
      <c r="H316" s="107">
        <f>'Merytoryczna-TU WPIS DANE'!I381</f>
        <v>0</v>
      </c>
      <c r="I316" s="107"/>
      <c r="J316" s="108">
        <f>IF('Merytoryczna-TU WPIS DANE'!Q381="tak",'Merytoryczna-TU WPIS DANE'!AJ381,'Merytoryczna-TU WPIS DANE'!R381)</f>
        <v>0</v>
      </c>
      <c r="K316" s="351"/>
      <c r="L316" s="211">
        <f>IF(Strategiczna!L379="tak",Strategiczna!W379,Strategiczna!M379)</f>
        <v>0</v>
      </c>
      <c r="M316" s="109">
        <f t="shared" si="14"/>
        <v>0</v>
      </c>
      <c r="N316" s="109">
        <f>'Merytoryczna-TU WPIS DANE'!O381+Strategiczna!J379</f>
        <v>95</v>
      </c>
      <c r="O316" s="101">
        <f t="shared" si="15"/>
        <v>0</v>
      </c>
      <c r="T316" s="111"/>
      <c r="U316" s="111"/>
      <c r="V316" s="97"/>
      <c r="W316" s="97"/>
      <c r="X316" s="97"/>
    </row>
    <row r="317" spans="1:24" s="110" customFormat="1">
      <c r="A317" s="106">
        <f>'Merytoryczna-TU WPIS DANE'!A382</f>
        <v>0</v>
      </c>
      <c r="B317" s="120">
        <f>'Merytoryczna-TU WPIS DANE'!B382</f>
        <v>0</v>
      </c>
      <c r="C317" s="120">
        <f>'Merytoryczna-TU WPIS DANE'!C382</f>
        <v>0</v>
      </c>
      <c r="D317" s="120">
        <f>'Merytoryczna-TU WPIS DANE'!D382</f>
        <v>0</v>
      </c>
      <c r="E317" s="120">
        <f>'Merytoryczna-TU WPIS DANE'!E382</f>
        <v>0</v>
      </c>
      <c r="F317" s="106">
        <f>'Merytoryczna-TU WPIS DANE'!F382</f>
        <v>0</v>
      </c>
      <c r="G317" s="107">
        <f>'Merytoryczna-TU WPIS DANE'!H382</f>
        <v>0</v>
      </c>
      <c r="H317" s="107">
        <f>'Merytoryczna-TU WPIS DANE'!I382</f>
        <v>0</v>
      </c>
      <c r="I317" s="107"/>
      <c r="J317" s="108">
        <f>IF('Merytoryczna-TU WPIS DANE'!Q382="tak",'Merytoryczna-TU WPIS DANE'!AJ382,'Merytoryczna-TU WPIS DANE'!R382)</f>
        <v>0</v>
      </c>
      <c r="K317" s="351"/>
      <c r="L317" s="211">
        <f>IF(Strategiczna!L380="tak",Strategiczna!W380,Strategiczna!M380)</f>
        <v>0</v>
      </c>
      <c r="M317" s="109">
        <f t="shared" si="14"/>
        <v>0</v>
      </c>
      <c r="N317" s="109">
        <f>'Merytoryczna-TU WPIS DANE'!O382+Strategiczna!J380</f>
        <v>95</v>
      </c>
      <c r="O317" s="101">
        <f t="shared" si="15"/>
        <v>0</v>
      </c>
      <c r="T317" s="111"/>
      <c r="U317" s="111"/>
      <c r="V317" s="97"/>
      <c r="W317" s="97"/>
      <c r="X317" s="97"/>
    </row>
    <row r="318" spans="1:24" s="110" customFormat="1">
      <c r="A318" s="106">
        <f>'Merytoryczna-TU WPIS DANE'!A383</f>
        <v>0</v>
      </c>
      <c r="B318" s="120">
        <f>'Merytoryczna-TU WPIS DANE'!B383</f>
        <v>0</v>
      </c>
      <c r="C318" s="120">
        <f>'Merytoryczna-TU WPIS DANE'!C383</f>
        <v>0</v>
      </c>
      <c r="D318" s="120">
        <f>'Merytoryczna-TU WPIS DANE'!D383</f>
        <v>0</v>
      </c>
      <c r="E318" s="120">
        <f>'Merytoryczna-TU WPIS DANE'!E383</f>
        <v>0</v>
      </c>
      <c r="F318" s="106">
        <f>'Merytoryczna-TU WPIS DANE'!F383</f>
        <v>0</v>
      </c>
      <c r="G318" s="107">
        <f>'Merytoryczna-TU WPIS DANE'!H383</f>
        <v>0</v>
      </c>
      <c r="H318" s="107">
        <f>'Merytoryczna-TU WPIS DANE'!I383</f>
        <v>0</v>
      </c>
      <c r="I318" s="107"/>
      <c r="J318" s="108">
        <f>IF('Merytoryczna-TU WPIS DANE'!Q383="tak",'Merytoryczna-TU WPIS DANE'!AJ383,'Merytoryczna-TU WPIS DANE'!R383)</f>
        <v>0</v>
      </c>
      <c r="K318" s="351"/>
      <c r="L318" s="211">
        <f>IF(Strategiczna!L381="tak",Strategiczna!W381,Strategiczna!M381)</f>
        <v>0</v>
      </c>
      <c r="M318" s="109">
        <f t="shared" si="14"/>
        <v>0</v>
      </c>
      <c r="N318" s="109">
        <f>'Merytoryczna-TU WPIS DANE'!O383+Strategiczna!J381</f>
        <v>95</v>
      </c>
      <c r="O318" s="101">
        <f t="shared" si="15"/>
        <v>0</v>
      </c>
      <c r="T318" s="111"/>
      <c r="U318" s="111"/>
      <c r="V318" s="97"/>
      <c r="W318" s="97"/>
      <c r="X318" s="97"/>
    </row>
    <row r="319" spans="1:24" s="110" customFormat="1">
      <c r="A319" s="106">
        <f>'Merytoryczna-TU WPIS DANE'!A384</f>
        <v>0</v>
      </c>
      <c r="B319" s="120">
        <f>'Merytoryczna-TU WPIS DANE'!B384</f>
        <v>0</v>
      </c>
      <c r="C319" s="120">
        <f>'Merytoryczna-TU WPIS DANE'!C384</f>
        <v>0</v>
      </c>
      <c r="D319" s="120">
        <f>'Merytoryczna-TU WPIS DANE'!D384</f>
        <v>0</v>
      </c>
      <c r="E319" s="120">
        <f>'Merytoryczna-TU WPIS DANE'!E384</f>
        <v>0</v>
      </c>
      <c r="F319" s="106">
        <f>'Merytoryczna-TU WPIS DANE'!F384</f>
        <v>0</v>
      </c>
      <c r="G319" s="107">
        <f>'Merytoryczna-TU WPIS DANE'!H384</f>
        <v>0</v>
      </c>
      <c r="H319" s="107">
        <f>'Merytoryczna-TU WPIS DANE'!I384</f>
        <v>0</v>
      </c>
      <c r="I319" s="107"/>
      <c r="J319" s="108">
        <f>IF('Merytoryczna-TU WPIS DANE'!Q384="tak",'Merytoryczna-TU WPIS DANE'!AJ384,'Merytoryczna-TU WPIS DANE'!R384)</f>
        <v>0</v>
      </c>
      <c r="K319" s="351"/>
      <c r="L319" s="211">
        <f>IF(Strategiczna!L382="tak",Strategiczna!W382,Strategiczna!M382)</f>
        <v>0</v>
      </c>
      <c r="M319" s="109">
        <f t="shared" si="14"/>
        <v>0</v>
      </c>
      <c r="N319" s="109">
        <f>'Merytoryczna-TU WPIS DANE'!O384+Strategiczna!J382</f>
        <v>95</v>
      </c>
      <c r="O319" s="101">
        <f t="shared" si="15"/>
        <v>0</v>
      </c>
      <c r="T319" s="111"/>
      <c r="U319" s="111"/>
      <c r="V319" s="97"/>
      <c r="W319" s="97"/>
      <c r="X319" s="97"/>
    </row>
    <row r="320" spans="1:24" s="110" customFormat="1">
      <c r="A320" s="106">
        <f>'Merytoryczna-TU WPIS DANE'!A385</f>
        <v>0</v>
      </c>
      <c r="B320" s="120">
        <f>'Merytoryczna-TU WPIS DANE'!B385</f>
        <v>0</v>
      </c>
      <c r="C320" s="120">
        <f>'Merytoryczna-TU WPIS DANE'!C385</f>
        <v>0</v>
      </c>
      <c r="D320" s="120">
        <f>'Merytoryczna-TU WPIS DANE'!D385</f>
        <v>0</v>
      </c>
      <c r="E320" s="120">
        <f>'Merytoryczna-TU WPIS DANE'!E385</f>
        <v>0</v>
      </c>
      <c r="F320" s="106">
        <f>'Merytoryczna-TU WPIS DANE'!F385</f>
        <v>0</v>
      </c>
      <c r="G320" s="107">
        <f>'Merytoryczna-TU WPIS DANE'!H385</f>
        <v>0</v>
      </c>
      <c r="H320" s="107">
        <f>'Merytoryczna-TU WPIS DANE'!I385</f>
        <v>0</v>
      </c>
      <c r="I320" s="107"/>
      <c r="J320" s="108">
        <f>IF('Merytoryczna-TU WPIS DANE'!Q385="tak",'Merytoryczna-TU WPIS DANE'!AJ385,'Merytoryczna-TU WPIS DANE'!R385)</f>
        <v>0</v>
      </c>
      <c r="K320" s="351"/>
      <c r="L320" s="211">
        <f>IF(Strategiczna!L383="tak",Strategiczna!W383,Strategiczna!M383)</f>
        <v>0</v>
      </c>
      <c r="M320" s="109">
        <f t="shared" si="14"/>
        <v>0</v>
      </c>
      <c r="N320" s="109">
        <f>'Merytoryczna-TU WPIS DANE'!O385+Strategiczna!J383</f>
        <v>95</v>
      </c>
      <c r="O320" s="101">
        <f t="shared" si="15"/>
        <v>0</v>
      </c>
      <c r="T320" s="111"/>
      <c r="U320" s="111"/>
      <c r="V320" s="97"/>
      <c r="W320" s="97"/>
      <c r="X320" s="97"/>
    </row>
    <row r="321" spans="1:24" s="110" customFormat="1">
      <c r="A321" s="106">
        <f>'Merytoryczna-TU WPIS DANE'!A386</f>
        <v>0</v>
      </c>
      <c r="B321" s="120">
        <f>'Merytoryczna-TU WPIS DANE'!B386</f>
        <v>0</v>
      </c>
      <c r="C321" s="120">
        <f>'Merytoryczna-TU WPIS DANE'!C386</f>
        <v>0</v>
      </c>
      <c r="D321" s="120">
        <f>'Merytoryczna-TU WPIS DANE'!D386</f>
        <v>0</v>
      </c>
      <c r="E321" s="120">
        <f>'Merytoryczna-TU WPIS DANE'!E386</f>
        <v>0</v>
      </c>
      <c r="F321" s="106">
        <f>'Merytoryczna-TU WPIS DANE'!F386</f>
        <v>0</v>
      </c>
      <c r="G321" s="107">
        <f>'Merytoryczna-TU WPIS DANE'!H386</f>
        <v>0</v>
      </c>
      <c r="H321" s="107">
        <f>'Merytoryczna-TU WPIS DANE'!I386</f>
        <v>0</v>
      </c>
      <c r="I321" s="107"/>
      <c r="J321" s="108">
        <f>IF('Merytoryczna-TU WPIS DANE'!Q386="tak",'Merytoryczna-TU WPIS DANE'!AJ386,'Merytoryczna-TU WPIS DANE'!R386)</f>
        <v>0</v>
      </c>
      <c r="K321" s="351"/>
      <c r="L321" s="211">
        <f>IF(Strategiczna!L384="tak",Strategiczna!W384,Strategiczna!M384)</f>
        <v>0</v>
      </c>
      <c r="M321" s="109">
        <f t="shared" si="14"/>
        <v>0</v>
      </c>
      <c r="N321" s="109">
        <f>'Merytoryczna-TU WPIS DANE'!O386+Strategiczna!J384</f>
        <v>95</v>
      </c>
      <c r="O321" s="101">
        <f t="shared" si="15"/>
        <v>0</v>
      </c>
      <c r="T321" s="111"/>
      <c r="U321" s="111"/>
      <c r="V321" s="97"/>
      <c r="W321" s="97"/>
      <c r="X321" s="97"/>
    </row>
    <row r="322" spans="1:24" s="110" customFormat="1">
      <c r="A322" s="106">
        <f>'Merytoryczna-TU WPIS DANE'!A387</f>
        <v>0</v>
      </c>
      <c r="B322" s="120">
        <f>'Merytoryczna-TU WPIS DANE'!B387</f>
        <v>0</v>
      </c>
      <c r="C322" s="120">
        <f>'Merytoryczna-TU WPIS DANE'!C387</f>
        <v>0</v>
      </c>
      <c r="D322" s="120">
        <f>'Merytoryczna-TU WPIS DANE'!D387</f>
        <v>0</v>
      </c>
      <c r="E322" s="120">
        <f>'Merytoryczna-TU WPIS DANE'!E387</f>
        <v>0</v>
      </c>
      <c r="F322" s="106">
        <f>'Merytoryczna-TU WPIS DANE'!F387</f>
        <v>0</v>
      </c>
      <c r="G322" s="107">
        <f>'Merytoryczna-TU WPIS DANE'!H387</f>
        <v>0</v>
      </c>
      <c r="H322" s="107">
        <f>'Merytoryczna-TU WPIS DANE'!I387</f>
        <v>0</v>
      </c>
      <c r="I322" s="107"/>
      <c r="J322" s="108">
        <f>IF('Merytoryczna-TU WPIS DANE'!Q387="tak",'Merytoryczna-TU WPIS DANE'!AJ387,'Merytoryczna-TU WPIS DANE'!R387)</f>
        <v>0</v>
      </c>
      <c r="K322" s="351"/>
      <c r="L322" s="211">
        <f>IF(Strategiczna!L385="tak",Strategiczna!W385,Strategiczna!M385)</f>
        <v>0</v>
      </c>
      <c r="M322" s="109">
        <f t="shared" si="14"/>
        <v>0</v>
      </c>
      <c r="N322" s="109">
        <f>'Merytoryczna-TU WPIS DANE'!O387+Strategiczna!J385</f>
        <v>95</v>
      </c>
      <c r="O322" s="101">
        <f t="shared" si="15"/>
        <v>0</v>
      </c>
      <c r="T322" s="111"/>
      <c r="U322" s="111"/>
      <c r="V322" s="97"/>
      <c r="W322" s="97"/>
      <c r="X322" s="97"/>
    </row>
    <row r="323" spans="1:24" s="110" customFormat="1">
      <c r="A323" s="106">
        <f>'Merytoryczna-TU WPIS DANE'!A388</f>
        <v>0</v>
      </c>
      <c r="B323" s="120">
        <f>'Merytoryczna-TU WPIS DANE'!B388</f>
        <v>0</v>
      </c>
      <c r="C323" s="120">
        <f>'Merytoryczna-TU WPIS DANE'!C388</f>
        <v>0</v>
      </c>
      <c r="D323" s="120">
        <f>'Merytoryczna-TU WPIS DANE'!D388</f>
        <v>0</v>
      </c>
      <c r="E323" s="120">
        <f>'Merytoryczna-TU WPIS DANE'!E388</f>
        <v>0</v>
      </c>
      <c r="F323" s="106">
        <f>'Merytoryczna-TU WPIS DANE'!F388</f>
        <v>0</v>
      </c>
      <c r="G323" s="107">
        <f>'Merytoryczna-TU WPIS DANE'!H388</f>
        <v>0</v>
      </c>
      <c r="H323" s="107">
        <f>'Merytoryczna-TU WPIS DANE'!I388</f>
        <v>0</v>
      </c>
      <c r="I323" s="107"/>
      <c r="J323" s="108">
        <f>IF('Merytoryczna-TU WPIS DANE'!Q388="tak",'Merytoryczna-TU WPIS DANE'!AJ388,'Merytoryczna-TU WPIS DANE'!R388)</f>
        <v>0</v>
      </c>
      <c r="K323" s="351"/>
      <c r="L323" s="211">
        <f>IF(Strategiczna!L386="tak",Strategiczna!W386,Strategiczna!M386)</f>
        <v>0</v>
      </c>
      <c r="M323" s="109">
        <f t="shared" si="14"/>
        <v>0</v>
      </c>
      <c r="N323" s="109">
        <f>'Merytoryczna-TU WPIS DANE'!O388+Strategiczna!J386</f>
        <v>95</v>
      </c>
      <c r="O323" s="101">
        <f t="shared" si="15"/>
        <v>0</v>
      </c>
      <c r="T323" s="111"/>
      <c r="U323" s="111"/>
      <c r="V323" s="97"/>
      <c r="W323" s="97"/>
      <c r="X323" s="97"/>
    </row>
    <row r="324" spans="1:24" s="110" customFormat="1">
      <c r="A324" s="106">
        <f>'Merytoryczna-TU WPIS DANE'!A389</f>
        <v>0</v>
      </c>
      <c r="B324" s="120">
        <f>'Merytoryczna-TU WPIS DANE'!B389</f>
        <v>0</v>
      </c>
      <c r="C324" s="120">
        <f>'Merytoryczna-TU WPIS DANE'!C389</f>
        <v>0</v>
      </c>
      <c r="D324" s="120">
        <f>'Merytoryczna-TU WPIS DANE'!D389</f>
        <v>0</v>
      </c>
      <c r="E324" s="120">
        <f>'Merytoryczna-TU WPIS DANE'!E389</f>
        <v>0</v>
      </c>
      <c r="F324" s="106">
        <f>'Merytoryczna-TU WPIS DANE'!F389</f>
        <v>0</v>
      </c>
      <c r="G324" s="107">
        <f>'Merytoryczna-TU WPIS DANE'!H389</f>
        <v>0</v>
      </c>
      <c r="H324" s="107">
        <f>'Merytoryczna-TU WPIS DANE'!I389</f>
        <v>0</v>
      </c>
      <c r="I324" s="107"/>
      <c r="J324" s="108">
        <f>IF('Merytoryczna-TU WPIS DANE'!Q389="tak",'Merytoryczna-TU WPIS DANE'!AJ389,'Merytoryczna-TU WPIS DANE'!R389)</f>
        <v>0</v>
      </c>
      <c r="K324" s="351"/>
      <c r="L324" s="211">
        <f>IF(Strategiczna!L387="tak",Strategiczna!W387,Strategiczna!M387)</f>
        <v>0</v>
      </c>
      <c r="M324" s="109">
        <f t="shared" si="14"/>
        <v>0</v>
      </c>
      <c r="N324" s="109">
        <f>'Merytoryczna-TU WPIS DANE'!O389+Strategiczna!J387</f>
        <v>95</v>
      </c>
      <c r="O324" s="101">
        <f t="shared" si="15"/>
        <v>0</v>
      </c>
      <c r="T324" s="111"/>
      <c r="U324" s="111"/>
      <c r="V324" s="97"/>
      <c r="W324" s="97"/>
      <c r="X324" s="97"/>
    </row>
    <row r="325" spans="1:24" s="110" customFormat="1">
      <c r="A325" s="106">
        <f>'Merytoryczna-TU WPIS DANE'!A390</f>
        <v>0</v>
      </c>
      <c r="B325" s="120">
        <f>'Merytoryczna-TU WPIS DANE'!B390</f>
        <v>0</v>
      </c>
      <c r="C325" s="120">
        <f>'Merytoryczna-TU WPIS DANE'!C390</f>
        <v>0</v>
      </c>
      <c r="D325" s="120">
        <f>'Merytoryczna-TU WPIS DANE'!D390</f>
        <v>0</v>
      </c>
      <c r="E325" s="120">
        <f>'Merytoryczna-TU WPIS DANE'!E390</f>
        <v>0</v>
      </c>
      <c r="F325" s="106">
        <f>'Merytoryczna-TU WPIS DANE'!F390</f>
        <v>0</v>
      </c>
      <c r="G325" s="107">
        <f>'Merytoryczna-TU WPIS DANE'!H390</f>
        <v>0</v>
      </c>
      <c r="H325" s="107">
        <f>'Merytoryczna-TU WPIS DANE'!I390</f>
        <v>0</v>
      </c>
      <c r="I325" s="107"/>
      <c r="J325" s="108">
        <f>IF('Merytoryczna-TU WPIS DANE'!Q390="tak",'Merytoryczna-TU WPIS DANE'!AJ390,'Merytoryczna-TU WPIS DANE'!R390)</f>
        <v>0</v>
      </c>
      <c r="K325" s="351"/>
      <c r="L325" s="211">
        <f>IF(Strategiczna!L388="tak",Strategiczna!W388,Strategiczna!M388)</f>
        <v>0</v>
      </c>
      <c r="M325" s="109">
        <f t="shared" si="14"/>
        <v>0</v>
      </c>
      <c r="N325" s="109">
        <f>'Merytoryczna-TU WPIS DANE'!O390+Strategiczna!J388</f>
        <v>95</v>
      </c>
      <c r="O325" s="101">
        <f t="shared" si="15"/>
        <v>0</v>
      </c>
      <c r="T325" s="111"/>
      <c r="U325" s="111"/>
      <c r="V325" s="97"/>
      <c r="W325" s="97"/>
      <c r="X325" s="97"/>
    </row>
    <row r="326" spans="1:24" s="110" customFormat="1">
      <c r="A326" s="106">
        <f>'Merytoryczna-TU WPIS DANE'!A391</f>
        <v>0</v>
      </c>
      <c r="B326" s="120">
        <f>'Merytoryczna-TU WPIS DANE'!B391</f>
        <v>0</v>
      </c>
      <c r="C326" s="120">
        <f>'Merytoryczna-TU WPIS DANE'!C391</f>
        <v>0</v>
      </c>
      <c r="D326" s="120">
        <f>'Merytoryczna-TU WPIS DANE'!D391</f>
        <v>0</v>
      </c>
      <c r="E326" s="120">
        <f>'Merytoryczna-TU WPIS DANE'!E391</f>
        <v>0</v>
      </c>
      <c r="F326" s="106">
        <f>'Merytoryczna-TU WPIS DANE'!F391</f>
        <v>0</v>
      </c>
      <c r="G326" s="107">
        <f>'Merytoryczna-TU WPIS DANE'!H391</f>
        <v>0</v>
      </c>
      <c r="H326" s="107">
        <f>'Merytoryczna-TU WPIS DANE'!I391</f>
        <v>0</v>
      </c>
      <c r="I326" s="107"/>
      <c r="J326" s="108">
        <f>IF('Merytoryczna-TU WPIS DANE'!Q391="tak",'Merytoryczna-TU WPIS DANE'!AJ391,'Merytoryczna-TU WPIS DANE'!R391)</f>
        <v>0</v>
      </c>
      <c r="K326" s="351"/>
      <c r="L326" s="211">
        <f>IF(Strategiczna!L389="tak",Strategiczna!W389,Strategiczna!M389)</f>
        <v>0</v>
      </c>
      <c r="M326" s="109">
        <f t="shared" si="14"/>
        <v>0</v>
      </c>
      <c r="N326" s="109">
        <f>'Merytoryczna-TU WPIS DANE'!O391+Strategiczna!J389</f>
        <v>95</v>
      </c>
      <c r="O326" s="101">
        <f t="shared" si="15"/>
        <v>0</v>
      </c>
      <c r="T326" s="111"/>
      <c r="U326" s="111"/>
      <c r="V326" s="97"/>
      <c r="W326" s="97"/>
      <c r="X326" s="97"/>
    </row>
    <row r="327" spans="1:24" s="110" customFormat="1">
      <c r="A327" s="106">
        <f>'Merytoryczna-TU WPIS DANE'!A392</f>
        <v>0</v>
      </c>
      <c r="B327" s="120">
        <f>'Merytoryczna-TU WPIS DANE'!B392</f>
        <v>0</v>
      </c>
      <c r="C327" s="120">
        <f>'Merytoryczna-TU WPIS DANE'!C392</f>
        <v>0</v>
      </c>
      <c r="D327" s="120">
        <f>'Merytoryczna-TU WPIS DANE'!D392</f>
        <v>0</v>
      </c>
      <c r="E327" s="120">
        <f>'Merytoryczna-TU WPIS DANE'!E392</f>
        <v>0</v>
      </c>
      <c r="F327" s="106">
        <f>'Merytoryczna-TU WPIS DANE'!F392</f>
        <v>0</v>
      </c>
      <c r="G327" s="107">
        <f>'Merytoryczna-TU WPIS DANE'!H392</f>
        <v>0</v>
      </c>
      <c r="H327" s="107">
        <f>'Merytoryczna-TU WPIS DANE'!I392</f>
        <v>0</v>
      </c>
      <c r="I327" s="107"/>
      <c r="J327" s="108">
        <f>IF('Merytoryczna-TU WPIS DANE'!Q392="tak",'Merytoryczna-TU WPIS DANE'!AJ392,'Merytoryczna-TU WPIS DANE'!R392)</f>
        <v>0</v>
      </c>
      <c r="K327" s="351"/>
      <c r="L327" s="211">
        <f>IF(Strategiczna!L390="tak",Strategiczna!W390,Strategiczna!M390)</f>
        <v>0</v>
      </c>
      <c r="M327" s="109">
        <f t="shared" si="14"/>
        <v>0</v>
      </c>
      <c r="N327" s="109">
        <f>'Merytoryczna-TU WPIS DANE'!O392+Strategiczna!J390</f>
        <v>95</v>
      </c>
      <c r="O327" s="101">
        <f t="shared" si="15"/>
        <v>0</v>
      </c>
      <c r="T327" s="111"/>
      <c r="U327" s="111"/>
      <c r="V327" s="97"/>
      <c r="W327" s="97"/>
      <c r="X327" s="97"/>
    </row>
    <row r="328" spans="1:24" s="110" customFormat="1">
      <c r="A328" s="106">
        <f>'Merytoryczna-TU WPIS DANE'!A393</f>
        <v>0</v>
      </c>
      <c r="B328" s="120">
        <f>'Merytoryczna-TU WPIS DANE'!B393</f>
        <v>0</v>
      </c>
      <c r="C328" s="120">
        <f>'Merytoryczna-TU WPIS DANE'!C393</f>
        <v>0</v>
      </c>
      <c r="D328" s="120">
        <f>'Merytoryczna-TU WPIS DANE'!D393</f>
        <v>0</v>
      </c>
      <c r="E328" s="120">
        <f>'Merytoryczna-TU WPIS DANE'!E393</f>
        <v>0</v>
      </c>
      <c r="F328" s="106">
        <f>'Merytoryczna-TU WPIS DANE'!F393</f>
        <v>0</v>
      </c>
      <c r="G328" s="107">
        <f>'Merytoryczna-TU WPIS DANE'!H393</f>
        <v>0</v>
      </c>
      <c r="H328" s="107">
        <f>'Merytoryczna-TU WPIS DANE'!I393</f>
        <v>0</v>
      </c>
      <c r="I328" s="107"/>
      <c r="J328" s="108">
        <f>IF('Merytoryczna-TU WPIS DANE'!Q393="tak",'Merytoryczna-TU WPIS DANE'!AJ393,'Merytoryczna-TU WPIS DANE'!R393)</f>
        <v>0</v>
      </c>
      <c r="K328" s="351"/>
      <c r="L328" s="211">
        <f>IF(Strategiczna!L391="tak",Strategiczna!W391,Strategiczna!M391)</f>
        <v>0</v>
      </c>
      <c r="M328" s="109">
        <f t="shared" si="14"/>
        <v>0</v>
      </c>
      <c r="N328" s="109">
        <f>'Merytoryczna-TU WPIS DANE'!O393+Strategiczna!J391</f>
        <v>95</v>
      </c>
      <c r="O328" s="101">
        <f t="shared" si="15"/>
        <v>0</v>
      </c>
      <c r="T328" s="111"/>
      <c r="U328" s="111"/>
      <c r="V328" s="97"/>
      <c r="W328" s="97"/>
      <c r="X328" s="97"/>
    </row>
    <row r="329" spans="1:24" s="110" customFormat="1">
      <c r="A329" s="106">
        <f>'Merytoryczna-TU WPIS DANE'!A394</f>
        <v>0</v>
      </c>
      <c r="B329" s="120">
        <f>'Merytoryczna-TU WPIS DANE'!B394</f>
        <v>0</v>
      </c>
      <c r="C329" s="120">
        <f>'Merytoryczna-TU WPIS DANE'!C394</f>
        <v>0</v>
      </c>
      <c r="D329" s="120">
        <f>'Merytoryczna-TU WPIS DANE'!D394</f>
        <v>0</v>
      </c>
      <c r="E329" s="120">
        <f>'Merytoryczna-TU WPIS DANE'!E394</f>
        <v>0</v>
      </c>
      <c r="F329" s="106">
        <f>'Merytoryczna-TU WPIS DANE'!F394</f>
        <v>0</v>
      </c>
      <c r="G329" s="107">
        <f>'Merytoryczna-TU WPIS DANE'!H394</f>
        <v>0</v>
      </c>
      <c r="H329" s="107">
        <f>'Merytoryczna-TU WPIS DANE'!I394</f>
        <v>0</v>
      </c>
      <c r="I329" s="107"/>
      <c r="J329" s="108">
        <f>IF('Merytoryczna-TU WPIS DANE'!Q394="tak",'Merytoryczna-TU WPIS DANE'!AJ394,'Merytoryczna-TU WPIS DANE'!R394)</f>
        <v>0</v>
      </c>
      <c r="K329" s="351"/>
      <c r="L329" s="211">
        <f>IF(Strategiczna!L392="tak",Strategiczna!W392,Strategiczna!M392)</f>
        <v>0</v>
      </c>
      <c r="M329" s="109">
        <f t="shared" si="14"/>
        <v>0</v>
      </c>
      <c r="N329" s="109">
        <f>'Merytoryczna-TU WPIS DANE'!O394+Strategiczna!J392</f>
        <v>95</v>
      </c>
      <c r="O329" s="101">
        <f t="shared" si="15"/>
        <v>0</v>
      </c>
      <c r="T329" s="111"/>
      <c r="U329" s="111"/>
      <c r="V329" s="97"/>
      <c r="W329" s="97"/>
      <c r="X329" s="97"/>
    </row>
    <row r="330" spans="1:24" s="110" customFormat="1">
      <c r="A330" s="106">
        <f>'Merytoryczna-TU WPIS DANE'!A395</f>
        <v>0</v>
      </c>
      <c r="B330" s="120">
        <f>'Merytoryczna-TU WPIS DANE'!B395</f>
        <v>0</v>
      </c>
      <c r="C330" s="120">
        <f>'Merytoryczna-TU WPIS DANE'!C395</f>
        <v>0</v>
      </c>
      <c r="D330" s="120">
        <f>'Merytoryczna-TU WPIS DANE'!D395</f>
        <v>0</v>
      </c>
      <c r="E330" s="120">
        <f>'Merytoryczna-TU WPIS DANE'!E395</f>
        <v>0</v>
      </c>
      <c r="F330" s="106">
        <f>'Merytoryczna-TU WPIS DANE'!F395</f>
        <v>0</v>
      </c>
      <c r="G330" s="107">
        <f>'Merytoryczna-TU WPIS DANE'!H395</f>
        <v>0</v>
      </c>
      <c r="H330" s="107">
        <f>'Merytoryczna-TU WPIS DANE'!I395</f>
        <v>0</v>
      </c>
      <c r="I330" s="107"/>
      <c r="J330" s="108">
        <f>IF('Merytoryczna-TU WPIS DANE'!Q395="tak",'Merytoryczna-TU WPIS DANE'!AJ395,'Merytoryczna-TU WPIS DANE'!R395)</f>
        <v>0</v>
      </c>
      <c r="K330" s="351"/>
      <c r="L330" s="211">
        <f>IF(Strategiczna!L393="tak",Strategiczna!W393,Strategiczna!M393)</f>
        <v>0</v>
      </c>
      <c r="M330" s="109">
        <f t="shared" si="14"/>
        <v>0</v>
      </c>
      <c r="N330" s="109">
        <f>'Merytoryczna-TU WPIS DANE'!O395+Strategiczna!J393</f>
        <v>95</v>
      </c>
      <c r="O330" s="101">
        <f t="shared" si="15"/>
        <v>0</v>
      </c>
      <c r="T330" s="111"/>
      <c r="U330" s="111"/>
      <c r="V330" s="97"/>
      <c r="W330" s="97"/>
      <c r="X330" s="97"/>
    </row>
    <row r="331" spans="1:24" s="110" customFormat="1">
      <c r="A331" s="106">
        <f>'Merytoryczna-TU WPIS DANE'!A396</f>
        <v>0</v>
      </c>
      <c r="B331" s="120">
        <f>'Merytoryczna-TU WPIS DANE'!B396</f>
        <v>0</v>
      </c>
      <c r="C331" s="120">
        <f>'Merytoryczna-TU WPIS DANE'!C396</f>
        <v>0</v>
      </c>
      <c r="D331" s="120">
        <f>'Merytoryczna-TU WPIS DANE'!D396</f>
        <v>0</v>
      </c>
      <c r="E331" s="120">
        <f>'Merytoryczna-TU WPIS DANE'!E396</f>
        <v>0</v>
      </c>
      <c r="F331" s="106">
        <f>'Merytoryczna-TU WPIS DANE'!F396</f>
        <v>0</v>
      </c>
      <c r="G331" s="107">
        <f>'Merytoryczna-TU WPIS DANE'!H396</f>
        <v>0</v>
      </c>
      <c r="H331" s="107">
        <f>'Merytoryczna-TU WPIS DANE'!I396</f>
        <v>0</v>
      </c>
      <c r="I331" s="107"/>
      <c r="J331" s="108">
        <f>IF('Merytoryczna-TU WPIS DANE'!Q396="tak",'Merytoryczna-TU WPIS DANE'!AJ396,'Merytoryczna-TU WPIS DANE'!R396)</f>
        <v>0</v>
      </c>
      <c r="K331" s="351"/>
      <c r="L331" s="211">
        <f>IF(Strategiczna!L394="tak",Strategiczna!W394,Strategiczna!M394)</f>
        <v>0</v>
      </c>
      <c r="M331" s="109">
        <f t="shared" si="14"/>
        <v>0</v>
      </c>
      <c r="N331" s="109">
        <f>'Merytoryczna-TU WPIS DANE'!O396+Strategiczna!J394</f>
        <v>95</v>
      </c>
      <c r="O331" s="101">
        <f t="shared" si="15"/>
        <v>0</v>
      </c>
      <c r="T331" s="111"/>
      <c r="U331" s="111"/>
      <c r="V331" s="97"/>
      <c r="W331" s="97"/>
      <c r="X331" s="97"/>
    </row>
    <row r="332" spans="1:24" s="110" customFormat="1">
      <c r="A332" s="106">
        <f>'Merytoryczna-TU WPIS DANE'!A397</f>
        <v>0</v>
      </c>
      <c r="B332" s="120">
        <f>'Merytoryczna-TU WPIS DANE'!B397</f>
        <v>0</v>
      </c>
      <c r="C332" s="120">
        <f>'Merytoryczna-TU WPIS DANE'!C397</f>
        <v>0</v>
      </c>
      <c r="D332" s="120">
        <f>'Merytoryczna-TU WPIS DANE'!D397</f>
        <v>0</v>
      </c>
      <c r="E332" s="120">
        <f>'Merytoryczna-TU WPIS DANE'!E397</f>
        <v>0</v>
      </c>
      <c r="F332" s="106">
        <f>'Merytoryczna-TU WPIS DANE'!F397</f>
        <v>0</v>
      </c>
      <c r="G332" s="107">
        <f>'Merytoryczna-TU WPIS DANE'!H397</f>
        <v>0</v>
      </c>
      <c r="H332" s="107">
        <f>'Merytoryczna-TU WPIS DANE'!I397</f>
        <v>0</v>
      </c>
      <c r="I332" s="107"/>
      <c r="J332" s="108">
        <f>IF('Merytoryczna-TU WPIS DANE'!Q397="tak",'Merytoryczna-TU WPIS DANE'!AJ397,'Merytoryczna-TU WPIS DANE'!R397)</f>
        <v>0</v>
      </c>
      <c r="K332" s="351"/>
      <c r="L332" s="211">
        <f>IF(Strategiczna!L395="tak",Strategiczna!W395,Strategiczna!M395)</f>
        <v>0</v>
      </c>
      <c r="M332" s="109">
        <f t="shared" si="14"/>
        <v>0</v>
      </c>
      <c r="N332" s="109">
        <f>'Merytoryczna-TU WPIS DANE'!O397+Strategiczna!J395</f>
        <v>95</v>
      </c>
      <c r="O332" s="101">
        <f t="shared" si="15"/>
        <v>0</v>
      </c>
      <c r="T332" s="111"/>
      <c r="U332" s="111"/>
      <c r="V332" s="97"/>
      <c r="W332" s="97"/>
      <c r="X332" s="97"/>
    </row>
    <row r="333" spans="1:24" s="110" customFormat="1">
      <c r="A333" s="106">
        <f>'Merytoryczna-TU WPIS DANE'!A398</f>
        <v>0</v>
      </c>
      <c r="B333" s="120">
        <f>'Merytoryczna-TU WPIS DANE'!B398</f>
        <v>0</v>
      </c>
      <c r="C333" s="120">
        <f>'Merytoryczna-TU WPIS DANE'!C398</f>
        <v>0</v>
      </c>
      <c r="D333" s="120">
        <f>'Merytoryczna-TU WPIS DANE'!D398</f>
        <v>0</v>
      </c>
      <c r="E333" s="120">
        <f>'Merytoryczna-TU WPIS DANE'!E398</f>
        <v>0</v>
      </c>
      <c r="F333" s="106">
        <f>'Merytoryczna-TU WPIS DANE'!F398</f>
        <v>0</v>
      </c>
      <c r="G333" s="107">
        <f>'Merytoryczna-TU WPIS DANE'!H398</f>
        <v>0</v>
      </c>
      <c r="H333" s="107">
        <f>'Merytoryczna-TU WPIS DANE'!I398</f>
        <v>0</v>
      </c>
      <c r="I333" s="107"/>
      <c r="J333" s="108">
        <f>IF('Merytoryczna-TU WPIS DANE'!Q398="tak",'Merytoryczna-TU WPIS DANE'!AJ398,'Merytoryczna-TU WPIS DANE'!R398)</f>
        <v>0</v>
      </c>
      <c r="K333" s="351"/>
      <c r="L333" s="211">
        <f>IF(Strategiczna!L396="tak",Strategiczna!W396,Strategiczna!M396)</f>
        <v>0</v>
      </c>
      <c r="M333" s="109">
        <f t="shared" si="14"/>
        <v>0</v>
      </c>
      <c r="N333" s="109">
        <f>'Merytoryczna-TU WPIS DANE'!O398+Strategiczna!J396</f>
        <v>95</v>
      </c>
      <c r="O333" s="101">
        <f t="shared" si="15"/>
        <v>0</v>
      </c>
      <c r="T333" s="111"/>
      <c r="U333" s="111"/>
      <c r="V333" s="97"/>
      <c r="W333" s="97"/>
      <c r="X333" s="97"/>
    </row>
    <row r="334" spans="1:24" s="110" customFormat="1">
      <c r="A334" s="106">
        <f>'Merytoryczna-TU WPIS DANE'!A399</f>
        <v>0</v>
      </c>
      <c r="B334" s="120">
        <f>'Merytoryczna-TU WPIS DANE'!B399</f>
        <v>0</v>
      </c>
      <c r="C334" s="120">
        <f>'Merytoryczna-TU WPIS DANE'!C399</f>
        <v>0</v>
      </c>
      <c r="D334" s="120">
        <f>'Merytoryczna-TU WPIS DANE'!D399</f>
        <v>0</v>
      </c>
      <c r="E334" s="120">
        <f>'Merytoryczna-TU WPIS DANE'!E399</f>
        <v>0</v>
      </c>
      <c r="F334" s="106">
        <f>'Merytoryczna-TU WPIS DANE'!F399</f>
        <v>0</v>
      </c>
      <c r="G334" s="107">
        <f>'Merytoryczna-TU WPIS DANE'!H399</f>
        <v>0</v>
      </c>
      <c r="H334" s="107">
        <f>'Merytoryczna-TU WPIS DANE'!I399</f>
        <v>0</v>
      </c>
      <c r="I334" s="107"/>
      <c r="J334" s="108">
        <f>IF('Merytoryczna-TU WPIS DANE'!Q399="tak",'Merytoryczna-TU WPIS DANE'!AJ399,'Merytoryczna-TU WPIS DANE'!R399)</f>
        <v>0</v>
      </c>
      <c r="K334" s="351"/>
      <c r="L334" s="211">
        <f>IF(Strategiczna!L397="tak",Strategiczna!W397,Strategiczna!M397)</f>
        <v>0</v>
      </c>
      <c r="M334" s="109">
        <f t="shared" si="14"/>
        <v>0</v>
      </c>
      <c r="N334" s="109">
        <f>'Merytoryczna-TU WPIS DANE'!O399+Strategiczna!J397</f>
        <v>95</v>
      </c>
      <c r="O334" s="101">
        <f t="shared" si="15"/>
        <v>0</v>
      </c>
      <c r="T334" s="111"/>
      <c r="U334" s="111"/>
      <c r="V334" s="97"/>
      <c r="W334" s="97"/>
      <c r="X334" s="97"/>
    </row>
    <row r="335" spans="1:24" s="110" customFormat="1">
      <c r="A335" s="106">
        <f>'Merytoryczna-TU WPIS DANE'!A400</f>
        <v>0</v>
      </c>
      <c r="B335" s="120">
        <f>'Merytoryczna-TU WPIS DANE'!B400</f>
        <v>0</v>
      </c>
      <c r="C335" s="120">
        <f>'Merytoryczna-TU WPIS DANE'!C400</f>
        <v>0</v>
      </c>
      <c r="D335" s="120">
        <f>'Merytoryczna-TU WPIS DANE'!D400</f>
        <v>0</v>
      </c>
      <c r="E335" s="120">
        <f>'Merytoryczna-TU WPIS DANE'!E400</f>
        <v>0</v>
      </c>
      <c r="F335" s="106">
        <f>'Merytoryczna-TU WPIS DANE'!F400</f>
        <v>0</v>
      </c>
      <c r="G335" s="107">
        <f>'Merytoryczna-TU WPIS DANE'!H400</f>
        <v>0</v>
      </c>
      <c r="H335" s="107">
        <f>'Merytoryczna-TU WPIS DANE'!I400</f>
        <v>0</v>
      </c>
      <c r="I335" s="107"/>
      <c r="J335" s="108">
        <f>IF('Merytoryczna-TU WPIS DANE'!Q400="tak",'Merytoryczna-TU WPIS DANE'!AJ400,'Merytoryczna-TU WPIS DANE'!R400)</f>
        <v>0</v>
      </c>
      <c r="K335" s="351"/>
      <c r="L335" s="211">
        <f>IF(Strategiczna!L398="tak",Strategiczna!W398,Strategiczna!M398)</f>
        <v>0</v>
      </c>
      <c r="M335" s="109">
        <f t="shared" si="14"/>
        <v>0</v>
      </c>
      <c r="N335" s="109">
        <f>'Merytoryczna-TU WPIS DANE'!O400+Strategiczna!J398</f>
        <v>95</v>
      </c>
      <c r="O335" s="101">
        <f t="shared" si="15"/>
        <v>0</v>
      </c>
      <c r="T335" s="111"/>
      <c r="U335" s="111"/>
      <c r="V335" s="97"/>
      <c r="W335" s="97"/>
      <c r="X335" s="97"/>
    </row>
    <row r="336" spans="1:24" s="110" customFormat="1">
      <c r="A336" s="106">
        <f>'Merytoryczna-TU WPIS DANE'!A401</f>
        <v>0</v>
      </c>
      <c r="B336" s="120">
        <f>'Merytoryczna-TU WPIS DANE'!B401</f>
        <v>0</v>
      </c>
      <c r="C336" s="120">
        <f>'Merytoryczna-TU WPIS DANE'!C401</f>
        <v>0</v>
      </c>
      <c r="D336" s="120">
        <f>'Merytoryczna-TU WPIS DANE'!D401</f>
        <v>0</v>
      </c>
      <c r="E336" s="120">
        <f>'Merytoryczna-TU WPIS DANE'!E401</f>
        <v>0</v>
      </c>
      <c r="F336" s="106">
        <f>'Merytoryczna-TU WPIS DANE'!F401</f>
        <v>0</v>
      </c>
      <c r="G336" s="107">
        <f>'Merytoryczna-TU WPIS DANE'!H401</f>
        <v>0</v>
      </c>
      <c r="H336" s="107">
        <f>'Merytoryczna-TU WPIS DANE'!I401</f>
        <v>0</v>
      </c>
      <c r="I336" s="107"/>
      <c r="J336" s="108">
        <f>IF('Merytoryczna-TU WPIS DANE'!Q401="tak",'Merytoryczna-TU WPIS DANE'!AJ401,'Merytoryczna-TU WPIS DANE'!R401)</f>
        <v>0</v>
      </c>
      <c r="K336" s="351"/>
      <c r="L336" s="211">
        <f>IF(Strategiczna!L399="tak",Strategiczna!W399,Strategiczna!M399)</f>
        <v>0</v>
      </c>
      <c r="M336" s="109">
        <f t="shared" si="14"/>
        <v>0</v>
      </c>
      <c r="N336" s="109">
        <f>'Merytoryczna-TU WPIS DANE'!O401+Strategiczna!J399</f>
        <v>95</v>
      </c>
      <c r="O336" s="101">
        <f t="shared" si="15"/>
        <v>0</v>
      </c>
      <c r="T336" s="111"/>
      <c r="U336" s="111"/>
      <c r="V336" s="97"/>
      <c r="W336" s="97"/>
      <c r="X336" s="97"/>
    </row>
    <row r="337" spans="1:24" s="110" customFormat="1">
      <c r="A337" s="106">
        <f>'Merytoryczna-TU WPIS DANE'!A402</f>
        <v>0</v>
      </c>
      <c r="B337" s="120">
        <f>'Merytoryczna-TU WPIS DANE'!B402</f>
        <v>0</v>
      </c>
      <c r="C337" s="120">
        <f>'Merytoryczna-TU WPIS DANE'!C402</f>
        <v>0</v>
      </c>
      <c r="D337" s="120">
        <f>'Merytoryczna-TU WPIS DANE'!D402</f>
        <v>0</v>
      </c>
      <c r="E337" s="120">
        <f>'Merytoryczna-TU WPIS DANE'!E402</f>
        <v>0</v>
      </c>
      <c r="F337" s="106">
        <f>'Merytoryczna-TU WPIS DANE'!F402</f>
        <v>0</v>
      </c>
      <c r="G337" s="107">
        <f>'Merytoryczna-TU WPIS DANE'!H402</f>
        <v>0</v>
      </c>
      <c r="H337" s="107">
        <f>'Merytoryczna-TU WPIS DANE'!I402</f>
        <v>0</v>
      </c>
      <c r="I337" s="107"/>
      <c r="J337" s="108">
        <f>IF('Merytoryczna-TU WPIS DANE'!Q402="tak",'Merytoryczna-TU WPIS DANE'!AJ402,'Merytoryczna-TU WPIS DANE'!R402)</f>
        <v>0</v>
      </c>
      <c r="K337" s="351"/>
      <c r="L337" s="211">
        <f>IF(Strategiczna!L400="tak",Strategiczna!W400,Strategiczna!M400)</f>
        <v>0</v>
      </c>
      <c r="M337" s="109">
        <f t="shared" si="14"/>
        <v>0</v>
      </c>
      <c r="N337" s="109">
        <f>'Merytoryczna-TU WPIS DANE'!O402+Strategiczna!J400</f>
        <v>95</v>
      </c>
      <c r="O337" s="101">
        <f t="shared" si="15"/>
        <v>0</v>
      </c>
      <c r="T337" s="111"/>
      <c r="U337" s="111"/>
      <c r="V337" s="97"/>
      <c r="W337" s="97"/>
      <c r="X337" s="97"/>
    </row>
    <row r="338" spans="1:24" s="110" customFormat="1">
      <c r="A338" s="106">
        <f>'Merytoryczna-TU WPIS DANE'!A403</f>
        <v>0</v>
      </c>
      <c r="B338" s="120">
        <f>'Merytoryczna-TU WPIS DANE'!B403</f>
        <v>0</v>
      </c>
      <c r="C338" s="120">
        <f>'Merytoryczna-TU WPIS DANE'!C403</f>
        <v>0</v>
      </c>
      <c r="D338" s="120">
        <f>'Merytoryczna-TU WPIS DANE'!D403</f>
        <v>0</v>
      </c>
      <c r="E338" s="120">
        <f>'Merytoryczna-TU WPIS DANE'!E403</f>
        <v>0</v>
      </c>
      <c r="F338" s="106">
        <f>'Merytoryczna-TU WPIS DANE'!F403</f>
        <v>0</v>
      </c>
      <c r="G338" s="107">
        <f>'Merytoryczna-TU WPIS DANE'!H403</f>
        <v>0</v>
      </c>
      <c r="H338" s="107">
        <f>'Merytoryczna-TU WPIS DANE'!I403</f>
        <v>0</v>
      </c>
      <c r="I338" s="107"/>
      <c r="J338" s="108">
        <f>IF('Merytoryczna-TU WPIS DANE'!Q403="tak",'Merytoryczna-TU WPIS DANE'!AJ403,'Merytoryczna-TU WPIS DANE'!R403)</f>
        <v>0</v>
      </c>
      <c r="K338" s="351"/>
      <c r="L338" s="211">
        <f>IF(Strategiczna!L401="tak",Strategiczna!W401,Strategiczna!M401)</f>
        <v>0</v>
      </c>
      <c r="M338" s="109">
        <f t="shared" si="14"/>
        <v>0</v>
      </c>
      <c r="N338" s="109">
        <f>'Merytoryczna-TU WPIS DANE'!O403+Strategiczna!J401</f>
        <v>95</v>
      </c>
      <c r="O338" s="101">
        <f t="shared" si="15"/>
        <v>0</v>
      </c>
      <c r="T338" s="111"/>
      <c r="U338" s="111"/>
      <c r="V338" s="97"/>
      <c r="W338" s="97"/>
      <c r="X338" s="97"/>
    </row>
    <row r="339" spans="1:24" s="110" customFormat="1">
      <c r="A339" s="106">
        <f>'Merytoryczna-TU WPIS DANE'!A404</f>
        <v>0</v>
      </c>
      <c r="B339" s="120">
        <f>'Merytoryczna-TU WPIS DANE'!B404</f>
        <v>0</v>
      </c>
      <c r="C339" s="120">
        <f>'Merytoryczna-TU WPIS DANE'!C404</f>
        <v>0</v>
      </c>
      <c r="D339" s="120">
        <f>'Merytoryczna-TU WPIS DANE'!D404</f>
        <v>0</v>
      </c>
      <c r="E339" s="120">
        <f>'Merytoryczna-TU WPIS DANE'!E404</f>
        <v>0</v>
      </c>
      <c r="F339" s="106">
        <f>'Merytoryczna-TU WPIS DANE'!F404</f>
        <v>0</v>
      </c>
      <c r="G339" s="107">
        <f>'Merytoryczna-TU WPIS DANE'!H404</f>
        <v>0</v>
      </c>
      <c r="H339" s="107">
        <f>'Merytoryczna-TU WPIS DANE'!I404</f>
        <v>0</v>
      </c>
      <c r="I339" s="107"/>
      <c r="J339" s="108">
        <f>IF('Merytoryczna-TU WPIS DANE'!Q404="tak",'Merytoryczna-TU WPIS DANE'!AJ404,'Merytoryczna-TU WPIS DANE'!R404)</f>
        <v>0</v>
      </c>
      <c r="K339" s="351"/>
      <c r="L339" s="211">
        <f>IF(Strategiczna!L402="tak",Strategiczna!W402,Strategiczna!M402)</f>
        <v>0</v>
      </c>
      <c r="M339" s="109">
        <f t="shared" si="14"/>
        <v>0</v>
      </c>
      <c r="N339" s="109">
        <f>'Merytoryczna-TU WPIS DANE'!O404+Strategiczna!J402</f>
        <v>95</v>
      </c>
      <c r="O339" s="101">
        <f t="shared" si="15"/>
        <v>0</v>
      </c>
      <c r="T339" s="111"/>
      <c r="U339" s="111"/>
      <c r="V339" s="97"/>
      <c r="W339" s="97"/>
      <c r="X339" s="97"/>
    </row>
    <row r="340" spans="1:24" s="110" customFormat="1">
      <c r="A340" s="106">
        <f>'Merytoryczna-TU WPIS DANE'!A405</f>
        <v>0</v>
      </c>
      <c r="B340" s="120">
        <f>'Merytoryczna-TU WPIS DANE'!B405</f>
        <v>0</v>
      </c>
      <c r="C340" s="120">
        <f>'Merytoryczna-TU WPIS DANE'!C405</f>
        <v>0</v>
      </c>
      <c r="D340" s="120">
        <f>'Merytoryczna-TU WPIS DANE'!D405</f>
        <v>0</v>
      </c>
      <c r="E340" s="120">
        <f>'Merytoryczna-TU WPIS DANE'!E405</f>
        <v>0</v>
      </c>
      <c r="F340" s="106">
        <f>'Merytoryczna-TU WPIS DANE'!F405</f>
        <v>0</v>
      </c>
      <c r="G340" s="107">
        <f>'Merytoryczna-TU WPIS DANE'!H405</f>
        <v>0</v>
      </c>
      <c r="H340" s="107">
        <f>'Merytoryczna-TU WPIS DANE'!I405</f>
        <v>0</v>
      </c>
      <c r="I340" s="107"/>
      <c r="J340" s="108">
        <f>IF('Merytoryczna-TU WPIS DANE'!Q405="tak",'Merytoryczna-TU WPIS DANE'!AJ405,'Merytoryczna-TU WPIS DANE'!R405)</f>
        <v>0</v>
      </c>
      <c r="K340" s="351"/>
      <c r="L340" s="211">
        <f>IF(Strategiczna!L403="tak",Strategiczna!W403,Strategiczna!M403)</f>
        <v>0</v>
      </c>
      <c r="M340" s="109">
        <f t="shared" si="14"/>
        <v>0</v>
      </c>
      <c r="N340" s="109">
        <f>'Merytoryczna-TU WPIS DANE'!O405+Strategiczna!J403</f>
        <v>95</v>
      </c>
      <c r="O340" s="101">
        <f t="shared" si="15"/>
        <v>0</v>
      </c>
      <c r="T340" s="111"/>
      <c r="U340" s="111"/>
      <c r="V340" s="97"/>
      <c r="W340" s="97"/>
      <c r="X340" s="97"/>
    </row>
    <row r="341" spans="1:24" s="110" customFormat="1">
      <c r="A341" s="106">
        <f>'Merytoryczna-TU WPIS DANE'!A406</f>
        <v>0</v>
      </c>
      <c r="B341" s="120">
        <f>'Merytoryczna-TU WPIS DANE'!B406</f>
        <v>0</v>
      </c>
      <c r="C341" s="120">
        <f>'Merytoryczna-TU WPIS DANE'!C406</f>
        <v>0</v>
      </c>
      <c r="D341" s="120">
        <f>'Merytoryczna-TU WPIS DANE'!D406</f>
        <v>0</v>
      </c>
      <c r="E341" s="120">
        <f>'Merytoryczna-TU WPIS DANE'!E406</f>
        <v>0</v>
      </c>
      <c r="F341" s="106">
        <f>'Merytoryczna-TU WPIS DANE'!F406</f>
        <v>0</v>
      </c>
      <c r="G341" s="107">
        <f>'Merytoryczna-TU WPIS DANE'!H406</f>
        <v>0</v>
      </c>
      <c r="H341" s="107">
        <f>'Merytoryczna-TU WPIS DANE'!I406</f>
        <v>0</v>
      </c>
      <c r="I341" s="107"/>
      <c r="J341" s="108">
        <f>IF('Merytoryczna-TU WPIS DANE'!Q406="tak",'Merytoryczna-TU WPIS DANE'!AJ406,'Merytoryczna-TU WPIS DANE'!R406)</f>
        <v>0</v>
      </c>
      <c r="K341" s="351"/>
      <c r="L341" s="211">
        <f>IF(Strategiczna!L404="tak",Strategiczna!W404,Strategiczna!M404)</f>
        <v>0</v>
      </c>
      <c r="M341" s="109">
        <f t="shared" si="14"/>
        <v>0</v>
      </c>
      <c r="N341" s="109">
        <f>'Merytoryczna-TU WPIS DANE'!O406+Strategiczna!J404</f>
        <v>95</v>
      </c>
      <c r="O341" s="101">
        <f t="shared" si="15"/>
        <v>0</v>
      </c>
      <c r="T341" s="111"/>
      <c r="U341" s="111"/>
      <c r="V341" s="97"/>
      <c r="W341" s="97"/>
      <c r="X341" s="97"/>
    </row>
    <row r="342" spans="1:24" s="110" customFormat="1">
      <c r="A342" s="106">
        <f>'Merytoryczna-TU WPIS DANE'!A407</f>
        <v>0</v>
      </c>
      <c r="B342" s="120">
        <f>'Merytoryczna-TU WPIS DANE'!B407</f>
        <v>0</v>
      </c>
      <c r="C342" s="120">
        <f>'Merytoryczna-TU WPIS DANE'!C407</f>
        <v>0</v>
      </c>
      <c r="D342" s="120">
        <f>'Merytoryczna-TU WPIS DANE'!D407</f>
        <v>0</v>
      </c>
      <c r="E342" s="120">
        <f>'Merytoryczna-TU WPIS DANE'!E407</f>
        <v>0</v>
      </c>
      <c r="F342" s="106">
        <f>'Merytoryczna-TU WPIS DANE'!F407</f>
        <v>0</v>
      </c>
      <c r="G342" s="107">
        <f>'Merytoryczna-TU WPIS DANE'!H407</f>
        <v>0</v>
      </c>
      <c r="H342" s="107">
        <f>'Merytoryczna-TU WPIS DANE'!I407</f>
        <v>0</v>
      </c>
      <c r="I342" s="107"/>
      <c r="J342" s="108">
        <f>IF('Merytoryczna-TU WPIS DANE'!Q407="tak",'Merytoryczna-TU WPIS DANE'!AJ407,'Merytoryczna-TU WPIS DANE'!R407)</f>
        <v>0</v>
      </c>
      <c r="K342" s="351"/>
      <c r="L342" s="211">
        <f>IF(Strategiczna!L405="tak",Strategiczna!W405,Strategiczna!M405)</f>
        <v>0</v>
      </c>
      <c r="M342" s="109">
        <f t="shared" si="14"/>
        <v>0</v>
      </c>
      <c r="N342" s="109">
        <f>'Merytoryczna-TU WPIS DANE'!O407+Strategiczna!J405</f>
        <v>95</v>
      </c>
      <c r="O342" s="101">
        <f t="shared" si="15"/>
        <v>0</v>
      </c>
      <c r="T342" s="111"/>
      <c r="U342" s="111"/>
      <c r="V342" s="97"/>
      <c r="W342" s="97"/>
      <c r="X342" s="97"/>
    </row>
    <row r="343" spans="1:24" s="110" customFormat="1">
      <c r="A343" s="106">
        <f>'Merytoryczna-TU WPIS DANE'!A408</f>
        <v>0</v>
      </c>
      <c r="B343" s="120">
        <f>'Merytoryczna-TU WPIS DANE'!B408</f>
        <v>0</v>
      </c>
      <c r="C343" s="120">
        <f>'Merytoryczna-TU WPIS DANE'!C408</f>
        <v>0</v>
      </c>
      <c r="D343" s="120">
        <f>'Merytoryczna-TU WPIS DANE'!D408</f>
        <v>0</v>
      </c>
      <c r="E343" s="120">
        <f>'Merytoryczna-TU WPIS DANE'!E408</f>
        <v>0</v>
      </c>
      <c r="F343" s="106">
        <f>'Merytoryczna-TU WPIS DANE'!F408</f>
        <v>0</v>
      </c>
      <c r="G343" s="107">
        <f>'Merytoryczna-TU WPIS DANE'!H408</f>
        <v>0</v>
      </c>
      <c r="H343" s="107">
        <f>'Merytoryczna-TU WPIS DANE'!I408</f>
        <v>0</v>
      </c>
      <c r="I343" s="107"/>
      <c r="J343" s="108">
        <f>IF('Merytoryczna-TU WPIS DANE'!Q408="tak",'Merytoryczna-TU WPIS DANE'!AJ408,'Merytoryczna-TU WPIS DANE'!R408)</f>
        <v>0</v>
      </c>
      <c r="K343" s="351"/>
      <c r="L343" s="211">
        <f>IF(Strategiczna!L406="tak",Strategiczna!W406,Strategiczna!M406)</f>
        <v>0</v>
      </c>
      <c r="M343" s="109">
        <f t="shared" si="14"/>
        <v>0</v>
      </c>
      <c r="N343" s="109">
        <f>'Merytoryczna-TU WPIS DANE'!O408+Strategiczna!J406</f>
        <v>95</v>
      </c>
      <c r="O343" s="101">
        <f t="shared" si="15"/>
        <v>0</v>
      </c>
      <c r="T343" s="111"/>
      <c r="U343" s="111"/>
      <c r="V343" s="97"/>
      <c r="W343" s="97"/>
      <c r="X343" s="97"/>
    </row>
    <row r="344" spans="1:24" s="110" customFormat="1">
      <c r="A344" s="106">
        <f>'Merytoryczna-TU WPIS DANE'!A409</f>
        <v>0</v>
      </c>
      <c r="B344" s="120">
        <f>'Merytoryczna-TU WPIS DANE'!B409</f>
        <v>0</v>
      </c>
      <c r="C344" s="120">
        <f>'Merytoryczna-TU WPIS DANE'!C409</f>
        <v>0</v>
      </c>
      <c r="D344" s="120">
        <f>'Merytoryczna-TU WPIS DANE'!D409</f>
        <v>0</v>
      </c>
      <c r="E344" s="120">
        <f>'Merytoryczna-TU WPIS DANE'!E409</f>
        <v>0</v>
      </c>
      <c r="F344" s="106">
        <f>'Merytoryczna-TU WPIS DANE'!F409</f>
        <v>0</v>
      </c>
      <c r="G344" s="107">
        <f>'Merytoryczna-TU WPIS DANE'!H409</f>
        <v>0</v>
      </c>
      <c r="H344" s="107">
        <f>'Merytoryczna-TU WPIS DANE'!I409</f>
        <v>0</v>
      </c>
      <c r="I344" s="107"/>
      <c r="J344" s="108">
        <f>IF('Merytoryczna-TU WPIS DANE'!Q409="tak",'Merytoryczna-TU WPIS DANE'!AJ409,'Merytoryczna-TU WPIS DANE'!R409)</f>
        <v>0</v>
      </c>
      <c r="K344" s="351"/>
      <c r="L344" s="211">
        <f>IF(Strategiczna!L407="tak",Strategiczna!W407,Strategiczna!M407)</f>
        <v>0</v>
      </c>
      <c r="M344" s="109">
        <f t="shared" si="14"/>
        <v>0</v>
      </c>
      <c r="N344" s="109">
        <f>'Merytoryczna-TU WPIS DANE'!O409+Strategiczna!J407</f>
        <v>95</v>
      </c>
      <c r="O344" s="101">
        <f t="shared" si="15"/>
        <v>0</v>
      </c>
      <c r="T344" s="111"/>
      <c r="U344" s="111"/>
      <c r="V344" s="97"/>
      <c r="W344" s="97"/>
      <c r="X344" s="97"/>
    </row>
    <row r="345" spans="1:24" s="110" customFormat="1">
      <c r="A345" s="106">
        <f>'Merytoryczna-TU WPIS DANE'!A410</f>
        <v>0</v>
      </c>
      <c r="B345" s="120">
        <f>'Merytoryczna-TU WPIS DANE'!B410</f>
        <v>0</v>
      </c>
      <c r="C345" s="120">
        <f>'Merytoryczna-TU WPIS DANE'!C410</f>
        <v>0</v>
      </c>
      <c r="D345" s="120">
        <f>'Merytoryczna-TU WPIS DANE'!D410</f>
        <v>0</v>
      </c>
      <c r="E345" s="120">
        <f>'Merytoryczna-TU WPIS DANE'!E410</f>
        <v>0</v>
      </c>
      <c r="F345" s="106">
        <f>'Merytoryczna-TU WPIS DANE'!F410</f>
        <v>0</v>
      </c>
      <c r="G345" s="107">
        <f>'Merytoryczna-TU WPIS DANE'!H410</f>
        <v>0</v>
      </c>
      <c r="H345" s="107">
        <f>'Merytoryczna-TU WPIS DANE'!I410</f>
        <v>0</v>
      </c>
      <c r="I345" s="107"/>
      <c r="J345" s="108">
        <f>IF('Merytoryczna-TU WPIS DANE'!Q410="tak",'Merytoryczna-TU WPIS DANE'!AJ410,'Merytoryczna-TU WPIS DANE'!R410)</f>
        <v>0</v>
      </c>
      <c r="K345" s="351"/>
      <c r="L345" s="211">
        <f>IF(Strategiczna!L408="tak",Strategiczna!W408,Strategiczna!M408)</f>
        <v>0</v>
      </c>
      <c r="M345" s="109">
        <f t="shared" si="14"/>
        <v>0</v>
      </c>
      <c r="N345" s="109">
        <f>'Merytoryczna-TU WPIS DANE'!O410+Strategiczna!J408</f>
        <v>95</v>
      </c>
      <c r="O345" s="101">
        <f t="shared" si="15"/>
        <v>0</v>
      </c>
      <c r="T345" s="111"/>
      <c r="U345" s="111"/>
      <c r="V345" s="97"/>
      <c r="W345" s="97"/>
      <c r="X345" s="97"/>
    </row>
    <row r="346" spans="1:24" s="110" customFormat="1">
      <c r="A346" s="106">
        <f>'Merytoryczna-TU WPIS DANE'!A411</f>
        <v>0</v>
      </c>
      <c r="B346" s="120">
        <f>'Merytoryczna-TU WPIS DANE'!B411</f>
        <v>0</v>
      </c>
      <c r="C346" s="120">
        <f>'Merytoryczna-TU WPIS DANE'!C411</f>
        <v>0</v>
      </c>
      <c r="D346" s="120">
        <f>'Merytoryczna-TU WPIS DANE'!D411</f>
        <v>0</v>
      </c>
      <c r="E346" s="120">
        <f>'Merytoryczna-TU WPIS DANE'!E411</f>
        <v>0</v>
      </c>
      <c r="F346" s="106">
        <f>'Merytoryczna-TU WPIS DANE'!F411</f>
        <v>0</v>
      </c>
      <c r="G346" s="107">
        <f>'Merytoryczna-TU WPIS DANE'!H411</f>
        <v>0</v>
      </c>
      <c r="H346" s="107">
        <f>'Merytoryczna-TU WPIS DANE'!I411</f>
        <v>0</v>
      </c>
      <c r="I346" s="107"/>
      <c r="J346" s="108">
        <f>IF('Merytoryczna-TU WPIS DANE'!Q411="tak",'Merytoryczna-TU WPIS DANE'!AJ411,'Merytoryczna-TU WPIS DANE'!R411)</f>
        <v>0</v>
      </c>
      <c r="K346" s="351"/>
      <c r="L346" s="211">
        <f>IF(Strategiczna!L409="tak",Strategiczna!W409,Strategiczna!M409)</f>
        <v>0</v>
      </c>
      <c r="M346" s="109">
        <f t="shared" si="14"/>
        <v>0</v>
      </c>
      <c r="N346" s="109">
        <f>'Merytoryczna-TU WPIS DANE'!O411+Strategiczna!J409</f>
        <v>95</v>
      </c>
      <c r="O346" s="101">
        <f t="shared" si="15"/>
        <v>0</v>
      </c>
      <c r="T346" s="111"/>
      <c r="U346" s="111"/>
      <c r="V346" s="97"/>
      <c r="W346" s="97"/>
      <c r="X346" s="97"/>
    </row>
    <row r="347" spans="1:24" s="110" customFormat="1">
      <c r="A347" s="106">
        <f>'Merytoryczna-TU WPIS DANE'!A412</f>
        <v>0</v>
      </c>
      <c r="B347" s="120">
        <f>'Merytoryczna-TU WPIS DANE'!B412</f>
        <v>0</v>
      </c>
      <c r="C347" s="120">
        <f>'Merytoryczna-TU WPIS DANE'!C412</f>
        <v>0</v>
      </c>
      <c r="D347" s="120">
        <f>'Merytoryczna-TU WPIS DANE'!D412</f>
        <v>0</v>
      </c>
      <c r="E347" s="120">
        <f>'Merytoryczna-TU WPIS DANE'!E412</f>
        <v>0</v>
      </c>
      <c r="F347" s="106">
        <f>'Merytoryczna-TU WPIS DANE'!F412</f>
        <v>0</v>
      </c>
      <c r="G347" s="107">
        <f>'Merytoryczna-TU WPIS DANE'!H412</f>
        <v>0</v>
      </c>
      <c r="H347" s="107">
        <f>'Merytoryczna-TU WPIS DANE'!I412</f>
        <v>0</v>
      </c>
      <c r="I347" s="107"/>
      <c r="J347" s="108">
        <f>IF('Merytoryczna-TU WPIS DANE'!Q412="tak",'Merytoryczna-TU WPIS DANE'!AJ412,'Merytoryczna-TU WPIS DANE'!R412)</f>
        <v>0</v>
      </c>
      <c r="K347" s="351"/>
      <c r="L347" s="211">
        <f>IF(Strategiczna!L410="tak",Strategiczna!W410,Strategiczna!M410)</f>
        <v>0</v>
      </c>
      <c r="M347" s="109">
        <f t="shared" si="14"/>
        <v>0</v>
      </c>
      <c r="N347" s="109">
        <f>'Merytoryczna-TU WPIS DANE'!O412+Strategiczna!J410</f>
        <v>95</v>
      </c>
      <c r="O347" s="101">
        <f t="shared" si="15"/>
        <v>0</v>
      </c>
      <c r="T347" s="111"/>
      <c r="U347" s="111"/>
      <c r="V347" s="97"/>
      <c r="W347" s="97"/>
      <c r="X347" s="97"/>
    </row>
    <row r="348" spans="1:24" s="110" customFormat="1">
      <c r="A348" s="106">
        <f>'Merytoryczna-TU WPIS DANE'!A413</f>
        <v>0</v>
      </c>
      <c r="B348" s="120">
        <f>'Merytoryczna-TU WPIS DANE'!B413</f>
        <v>0</v>
      </c>
      <c r="C348" s="120">
        <f>'Merytoryczna-TU WPIS DANE'!C413</f>
        <v>0</v>
      </c>
      <c r="D348" s="120">
        <f>'Merytoryczna-TU WPIS DANE'!D413</f>
        <v>0</v>
      </c>
      <c r="E348" s="120">
        <f>'Merytoryczna-TU WPIS DANE'!E413</f>
        <v>0</v>
      </c>
      <c r="F348" s="106">
        <f>'Merytoryczna-TU WPIS DANE'!F413</f>
        <v>0</v>
      </c>
      <c r="G348" s="107">
        <f>'Merytoryczna-TU WPIS DANE'!H413</f>
        <v>0</v>
      </c>
      <c r="H348" s="107">
        <f>'Merytoryczna-TU WPIS DANE'!I413</f>
        <v>0</v>
      </c>
      <c r="I348" s="107"/>
      <c r="J348" s="108">
        <f>IF('Merytoryczna-TU WPIS DANE'!Q413="tak",'Merytoryczna-TU WPIS DANE'!AJ413,'Merytoryczna-TU WPIS DANE'!R413)</f>
        <v>0</v>
      </c>
      <c r="K348" s="351"/>
      <c r="L348" s="211">
        <f>IF(Strategiczna!L411="tak",Strategiczna!W411,Strategiczna!M411)</f>
        <v>0</v>
      </c>
      <c r="M348" s="109">
        <f t="shared" si="14"/>
        <v>0</v>
      </c>
      <c r="N348" s="109">
        <f>'Merytoryczna-TU WPIS DANE'!O413+Strategiczna!J411</f>
        <v>95</v>
      </c>
      <c r="O348" s="101">
        <f t="shared" si="15"/>
        <v>0</v>
      </c>
      <c r="T348" s="111"/>
      <c r="U348" s="111"/>
      <c r="V348" s="97"/>
      <c r="W348" s="97"/>
      <c r="X348" s="97"/>
    </row>
    <row r="349" spans="1:24" s="110" customFormat="1">
      <c r="A349" s="106">
        <f>'Merytoryczna-TU WPIS DANE'!A414</f>
        <v>0</v>
      </c>
      <c r="B349" s="120">
        <f>'Merytoryczna-TU WPIS DANE'!B414</f>
        <v>0</v>
      </c>
      <c r="C349" s="120">
        <f>'Merytoryczna-TU WPIS DANE'!C414</f>
        <v>0</v>
      </c>
      <c r="D349" s="120">
        <f>'Merytoryczna-TU WPIS DANE'!D414</f>
        <v>0</v>
      </c>
      <c r="E349" s="120">
        <f>'Merytoryczna-TU WPIS DANE'!E414</f>
        <v>0</v>
      </c>
      <c r="F349" s="106">
        <f>'Merytoryczna-TU WPIS DANE'!F414</f>
        <v>0</v>
      </c>
      <c r="G349" s="107">
        <f>'Merytoryczna-TU WPIS DANE'!H414</f>
        <v>0</v>
      </c>
      <c r="H349" s="107">
        <f>'Merytoryczna-TU WPIS DANE'!I414</f>
        <v>0</v>
      </c>
      <c r="I349" s="107"/>
      <c r="J349" s="108">
        <f>IF('Merytoryczna-TU WPIS DANE'!Q414="tak",'Merytoryczna-TU WPIS DANE'!AJ414,'Merytoryczna-TU WPIS DANE'!R414)</f>
        <v>0</v>
      </c>
      <c r="K349" s="351"/>
      <c r="L349" s="211">
        <f>IF(Strategiczna!L412="tak",Strategiczna!W412,Strategiczna!M412)</f>
        <v>0</v>
      </c>
      <c r="M349" s="109">
        <f t="shared" si="14"/>
        <v>0</v>
      </c>
      <c r="N349" s="109">
        <f>'Merytoryczna-TU WPIS DANE'!O414+Strategiczna!J412</f>
        <v>95</v>
      </c>
      <c r="O349" s="101">
        <f t="shared" si="15"/>
        <v>0</v>
      </c>
      <c r="T349" s="111"/>
      <c r="U349" s="111"/>
      <c r="V349" s="97"/>
      <c r="W349" s="97"/>
      <c r="X349" s="97"/>
    </row>
    <row r="350" spans="1:24" s="110" customFormat="1">
      <c r="A350" s="106">
        <f>'Merytoryczna-TU WPIS DANE'!A415</f>
        <v>0</v>
      </c>
      <c r="B350" s="120">
        <f>'Merytoryczna-TU WPIS DANE'!B415</f>
        <v>0</v>
      </c>
      <c r="C350" s="120">
        <f>'Merytoryczna-TU WPIS DANE'!C415</f>
        <v>0</v>
      </c>
      <c r="D350" s="120">
        <f>'Merytoryczna-TU WPIS DANE'!D415</f>
        <v>0</v>
      </c>
      <c r="E350" s="120">
        <f>'Merytoryczna-TU WPIS DANE'!E415</f>
        <v>0</v>
      </c>
      <c r="F350" s="106">
        <f>'Merytoryczna-TU WPIS DANE'!F415</f>
        <v>0</v>
      </c>
      <c r="G350" s="107">
        <f>'Merytoryczna-TU WPIS DANE'!H415</f>
        <v>0</v>
      </c>
      <c r="H350" s="107">
        <f>'Merytoryczna-TU WPIS DANE'!I415</f>
        <v>0</v>
      </c>
      <c r="I350" s="107"/>
      <c r="J350" s="108">
        <f>IF('Merytoryczna-TU WPIS DANE'!Q415="tak",'Merytoryczna-TU WPIS DANE'!AJ415,'Merytoryczna-TU WPIS DANE'!R415)</f>
        <v>0</v>
      </c>
      <c r="K350" s="351"/>
      <c r="L350" s="211">
        <f>IF(Strategiczna!L413="tak",Strategiczna!W413,Strategiczna!M413)</f>
        <v>0</v>
      </c>
      <c r="M350" s="109">
        <f t="shared" si="14"/>
        <v>0</v>
      </c>
      <c r="N350" s="109">
        <f>'Merytoryczna-TU WPIS DANE'!O415+Strategiczna!J413</f>
        <v>95</v>
      </c>
      <c r="O350" s="101">
        <f t="shared" si="15"/>
        <v>0</v>
      </c>
      <c r="T350" s="111"/>
      <c r="U350" s="111"/>
      <c r="V350" s="97"/>
      <c r="W350" s="97"/>
      <c r="X350" s="97"/>
    </row>
    <row r="351" spans="1:24" s="110" customFormat="1">
      <c r="A351" s="106">
        <f>'Merytoryczna-TU WPIS DANE'!A416</f>
        <v>0</v>
      </c>
      <c r="B351" s="120">
        <f>'Merytoryczna-TU WPIS DANE'!B416</f>
        <v>0</v>
      </c>
      <c r="C351" s="120">
        <f>'Merytoryczna-TU WPIS DANE'!C416</f>
        <v>0</v>
      </c>
      <c r="D351" s="120">
        <f>'Merytoryczna-TU WPIS DANE'!D416</f>
        <v>0</v>
      </c>
      <c r="E351" s="120">
        <f>'Merytoryczna-TU WPIS DANE'!E416</f>
        <v>0</v>
      </c>
      <c r="F351" s="106">
        <f>'Merytoryczna-TU WPIS DANE'!F416</f>
        <v>0</v>
      </c>
      <c r="G351" s="107">
        <f>'Merytoryczna-TU WPIS DANE'!H416</f>
        <v>0</v>
      </c>
      <c r="H351" s="107">
        <f>'Merytoryczna-TU WPIS DANE'!I416</f>
        <v>0</v>
      </c>
      <c r="I351" s="107"/>
      <c r="J351" s="108">
        <f>IF('Merytoryczna-TU WPIS DANE'!Q416="tak",'Merytoryczna-TU WPIS DANE'!AJ416,'Merytoryczna-TU WPIS DANE'!R416)</f>
        <v>0</v>
      </c>
      <c r="K351" s="351"/>
      <c r="L351" s="211">
        <f>IF(Strategiczna!L414="tak",Strategiczna!W414,Strategiczna!M414)</f>
        <v>0</v>
      </c>
      <c r="M351" s="109">
        <f t="shared" si="14"/>
        <v>0</v>
      </c>
      <c r="N351" s="109">
        <f>'Merytoryczna-TU WPIS DANE'!O416+Strategiczna!J414</f>
        <v>95</v>
      </c>
      <c r="O351" s="101">
        <f t="shared" si="15"/>
        <v>0</v>
      </c>
      <c r="T351" s="111"/>
      <c r="U351" s="111"/>
      <c r="V351" s="97"/>
      <c r="W351" s="97"/>
      <c r="X351" s="97"/>
    </row>
    <row r="352" spans="1:24" s="110" customFormat="1">
      <c r="A352" s="106">
        <f>'Merytoryczna-TU WPIS DANE'!A417</f>
        <v>0</v>
      </c>
      <c r="B352" s="120">
        <f>'Merytoryczna-TU WPIS DANE'!B417</f>
        <v>0</v>
      </c>
      <c r="C352" s="120">
        <f>'Merytoryczna-TU WPIS DANE'!C417</f>
        <v>0</v>
      </c>
      <c r="D352" s="120">
        <f>'Merytoryczna-TU WPIS DANE'!D417</f>
        <v>0</v>
      </c>
      <c r="E352" s="120">
        <f>'Merytoryczna-TU WPIS DANE'!E417</f>
        <v>0</v>
      </c>
      <c r="F352" s="106">
        <f>'Merytoryczna-TU WPIS DANE'!F417</f>
        <v>0</v>
      </c>
      <c r="G352" s="107">
        <f>'Merytoryczna-TU WPIS DANE'!H417</f>
        <v>0</v>
      </c>
      <c r="H352" s="107">
        <f>'Merytoryczna-TU WPIS DANE'!I417</f>
        <v>0</v>
      </c>
      <c r="I352" s="107"/>
      <c r="J352" s="108">
        <f>IF('Merytoryczna-TU WPIS DANE'!Q417="tak",'Merytoryczna-TU WPIS DANE'!AJ417,'Merytoryczna-TU WPIS DANE'!R417)</f>
        <v>0</v>
      </c>
      <c r="K352" s="351"/>
      <c r="L352" s="211">
        <f>IF(Strategiczna!L415="tak",Strategiczna!W415,Strategiczna!M415)</f>
        <v>0</v>
      </c>
      <c r="M352" s="109">
        <f t="shared" si="14"/>
        <v>0</v>
      </c>
      <c r="N352" s="109">
        <f>'Merytoryczna-TU WPIS DANE'!O417+Strategiczna!J415</f>
        <v>95</v>
      </c>
      <c r="O352" s="101">
        <f t="shared" si="15"/>
        <v>0</v>
      </c>
      <c r="T352" s="111"/>
      <c r="U352" s="111"/>
      <c r="V352" s="97"/>
      <c r="W352" s="97"/>
      <c r="X352" s="97"/>
    </row>
    <row r="353" spans="1:24" s="110" customFormat="1">
      <c r="A353" s="106">
        <f>'Merytoryczna-TU WPIS DANE'!A418</f>
        <v>0</v>
      </c>
      <c r="B353" s="120">
        <f>'Merytoryczna-TU WPIS DANE'!B418</f>
        <v>0</v>
      </c>
      <c r="C353" s="120">
        <f>'Merytoryczna-TU WPIS DANE'!C418</f>
        <v>0</v>
      </c>
      <c r="D353" s="120">
        <f>'Merytoryczna-TU WPIS DANE'!D418</f>
        <v>0</v>
      </c>
      <c r="E353" s="120">
        <f>'Merytoryczna-TU WPIS DANE'!E418</f>
        <v>0</v>
      </c>
      <c r="F353" s="106">
        <f>'Merytoryczna-TU WPIS DANE'!F418</f>
        <v>0</v>
      </c>
      <c r="G353" s="107">
        <f>'Merytoryczna-TU WPIS DANE'!H418</f>
        <v>0</v>
      </c>
      <c r="H353" s="107">
        <f>'Merytoryczna-TU WPIS DANE'!I418</f>
        <v>0</v>
      </c>
      <c r="I353" s="107"/>
      <c r="J353" s="108">
        <f>IF('Merytoryczna-TU WPIS DANE'!Q418="tak",'Merytoryczna-TU WPIS DANE'!AJ418,'Merytoryczna-TU WPIS DANE'!R418)</f>
        <v>0</v>
      </c>
      <c r="K353" s="351"/>
      <c r="L353" s="211">
        <f>IF(Strategiczna!L416="tak",Strategiczna!W416,Strategiczna!M416)</f>
        <v>0</v>
      </c>
      <c r="M353" s="109">
        <f t="shared" si="14"/>
        <v>0</v>
      </c>
      <c r="N353" s="109">
        <f>'Merytoryczna-TU WPIS DANE'!O418+Strategiczna!J416</f>
        <v>95</v>
      </c>
      <c r="O353" s="101">
        <f t="shared" si="15"/>
        <v>0</v>
      </c>
      <c r="T353" s="111"/>
      <c r="U353" s="111"/>
      <c r="V353" s="97"/>
      <c r="W353" s="97"/>
      <c r="X353" s="97"/>
    </row>
    <row r="354" spans="1:24" s="110" customFormat="1">
      <c r="A354" s="106">
        <f>'Merytoryczna-TU WPIS DANE'!A419</f>
        <v>0</v>
      </c>
      <c r="B354" s="120">
        <f>'Merytoryczna-TU WPIS DANE'!B419</f>
        <v>0</v>
      </c>
      <c r="C354" s="120">
        <f>'Merytoryczna-TU WPIS DANE'!C419</f>
        <v>0</v>
      </c>
      <c r="D354" s="120">
        <f>'Merytoryczna-TU WPIS DANE'!D419</f>
        <v>0</v>
      </c>
      <c r="E354" s="120">
        <f>'Merytoryczna-TU WPIS DANE'!E419</f>
        <v>0</v>
      </c>
      <c r="F354" s="106">
        <f>'Merytoryczna-TU WPIS DANE'!F419</f>
        <v>0</v>
      </c>
      <c r="G354" s="107">
        <f>'Merytoryczna-TU WPIS DANE'!H419</f>
        <v>0</v>
      </c>
      <c r="H354" s="107">
        <f>'Merytoryczna-TU WPIS DANE'!I419</f>
        <v>0</v>
      </c>
      <c r="I354" s="107"/>
      <c r="J354" s="108">
        <f>IF('Merytoryczna-TU WPIS DANE'!Q419="tak",'Merytoryczna-TU WPIS DANE'!AJ419,'Merytoryczna-TU WPIS DANE'!R419)</f>
        <v>0</v>
      </c>
      <c r="K354" s="351"/>
      <c r="L354" s="211">
        <f>IF(Strategiczna!L417="tak",Strategiczna!W417,Strategiczna!M417)</f>
        <v>0</v>
      </c>
      <c r="M354" s="109">
        <f t="shared" si="14"/>
        <v>0</v>
      </c>
      <c r="N354" s="109">
        <f>'Merytoryczna-TU WPIS DANE'!O419+Strategiczna!J417</f>
        <v>95</v>
      </c>
      <c r="O354" s="101">
        <f t="shared" si="15"/>
        <v>0</v>
      </c>
      <c r="T354" s="111"/>
      <c r="U354" s="111"/>
      <c r="V354" s="97"/>
      <c r="W354" s="97"/>
      <c r="X354" s="97"/>
    </row>
    <row r="355" spans="1:24" s="110" customFormat="1">
      <c r="A355" s="106">
        <f>'Merytoryczna-TU WPIS DANE'!A420</f>
        <v>0</v>
      </c>
      <c r="B355" s="120">
        <f>'Merytoryczna-TU WPIS DANE'!B420</f>
        <v>0</v>
      </c>
      <c r="C355" s="120">
        <f>'Merytoryczna-TU WPIS DANE'!C420</f>
        <v>0</v>
      </c>
      <c r="D355" s="120">
        <f>'Merytoryczna-TU WPIS DANE'!D420</f>
        <v>0</v>
      </c>
      <c r="E355" s="120">
        <f>'Merytoryczna-TU WPIS DANE'!E420</f>
        <v>0</v>
      </c>
      <c r="F355" s="106">
        <f>'Merytoryczna-TU WPIS DANE'!F420</f>
        <v>0</v>
      </c>
      <c r="G355" s="107">
        <f>'Merytoryczna-TU WPIS DANE'!H420</f>
        <v>0</v>
      </c>
      <c r="H355" s="107">
        <f>'Merytoryczna-TU WPIS DANE'!I420</f>
        <v>0</v>
      </c>
      <c r="I355" s="107"/>
      <c r="J355" s="108">
        <f>IF('Merytoryczna-TU WPIS DANE'!Q420="tak",'Merytoryczna-TU WPIS DANE'!AJ420,'Merytoryczna-TU WPIS DANE'!R420)</f>
        <v>0</v>
      </c>
      <c r="K355" s="351"/>
      <c r="L355" s="211">
        <f>IF(Strategiczna!L418="tak",Strategiczna!W418,Strategiczna!M418)</f>
        <v>0</v>
      </c>
      <c r="M355" s="109">
        <f t="shared" si="14"/>
        <v>0</v>
      </c>
      <c r="N355" s="109">
        <f>'Merytoryczna-TU WPIS DANE'!O420+Strategiczna!J418</f>
        <v>95</v>
      </c>
      <c r="O355" s="101">
        <f t="shared" si="15"/>
        <v>0</v>
      </c>
      <c r="T355" s="111"/>
      <c r="U355" s="111"/>
      <c r="V355" s="97"/>
      <c r="W355" s="97"/>
      <c r="X355" s="97"/>
    </row>
    <row r="356" spans="1:24" s="110" customFormat="1">
      <c r="A356" s="106">
        <f>'Merytoryczna-TU WPIS DANE'!A421</f>
        <v>0</v>
      </c>
      <c r="B356" s="120">
        <f>'Merytoryczna-TU WPIS DANE'!B421</f>
        <v>0</v>
      </c>
      <c r="C356" s="120">
        <f>'Merytoryczna-TU WPIS DANE'!C421</f>
        <v>0</v>
      </c>
      <c r="D356" s="120">
        <f>'Merytoryczna-TU WPIS DANE'!D421</f>
        <v>0</v>
      </c>
      <c r="E356" s="120">
        <f>'Merytoryczna-TU WPIS DANE'!E421</f>
        <v>0</v>
      </c>
      <c r="F356" s="106">
        <f>'Merytoryczna-TU WPIS DANE'!F421</f>
        <v>0</v>
      </c>
      <c r="G356" s="107">
        <f>'Merytoryczna-TU WPIS DANE'!H421</f>
        <v>0</v>
      </c>
      <c r="H356" s="107">
        <f>'Merytoryczna-TU WPIS DANE'!I421</f>
        <v>0</v>
      </c>
      <c r="I356" s="107"/>
      <c r="J356" s="108">
        <f>IF('Merytoryczna-TU WPIS DANE'!Q421="tak",'Merytoryczna-TU WPIS DANE'!AJ421,'Merytoryczna-TU WPIS DANE'!R421)</f>
        <v>0</v>
      </c>
      <c r="K356" s="351"/>
      <c r="L356" s="211">
        <f>IF(Strategiczna!L419="tak",Strategiczna!W419,Strategiczna!M419)</f>
        <v>0</v>
      </c>
      <c r="M356" s="109">
        <f t="shared" si="14"/>
        <v>0</v>
      </c>
      <c r="N356" s="109">
        <f>'Merytoryczna-TU WPIS DANE'!O421+Strategiczna!J419</f>
        <v>95</v>
      </c>
      <c r="O356" s="101">
        <f t="shared" si="15"/>
        <v>0</v>
      </c>
      <c r="T356" s="111"/>
      <c r="U356" s="111"/>
      <c r="V356" s="97"/>
      <c r="W356" s="97"/>
      <c r="X356" s="97"/>
    </row>
    <row r="357" spans="1:24" s="110" customFormat="1">
      <c r="A357" s="106">
        <f>'Merytoryczna-TU WPIS DANE'!A422</f>
        <v>0</v>
      </c>
      <c r="B357" s="120">
        <f>'Merytoryczna-TU WPIS DANE'!B422</f>
        <v>0</v>
      </c>
      <c r="C357" s="120">
        <f>'Merytoryczna-TU WPIS DANE'!C422</f>
        <v>0</v>
      </c>
      <c r="D357" s="120">
        <f>'Merytoryczna-TU WPIS DANE'!D422</f>
        <v>0</v>
      </c>
      <c r="E357" s="120">
        <f>'Merytoryczna-TU WPIS DANE'!E422</f>
        <v>0</v>
      </c>
      <c r="F357" s="106">
        <f>'Merytoryczna-TU WPIS DANE'!F422</f>
        <v>0</v>
      </c>
      <c r="G357" s="107">
        <f>'Merytoryczna-TU WPIS DANE'!H422</f>
        <v>0</v>
      </c>
      <c r="H357" s="107">
        <f>'Merytoryczna-TU WPIS DANE'!I422</f>
        <v>0</v>
      </c>
      <c r="I357" s="107"/>
      <c r="J357" s="108">
        <f>IF('Merytoryczna-TU WPIS DANE'!Q422="tak",'Merytoryczna-TU WPIS DANE'!AJ422,'Merytoryczna-TU WPIS DANE'!R422)</f>
        <v>0</v>
      </c>
      <c r="K357" s="351"/>
      <c r="L357" s="211">
        <f>IF(Strategiczna!L420="tak",Strategiczna!W420,Strategiczna!M420)</f>
        <v>0</v>
      </c>
      <c r="M357" s="109">
        <f t="shared" si="14"/>
        <v>0</v>
      </c>
      <c r="N357" s="109">
        <f>'Merytoryczna-TU WPIS DANE'!O422+Strategiczna!J420</f>
        <v>95</v>
      </c>
      <c r="O357" s="101">
        <f t="shared" si="15"/>
        <v>0</v>
      </c>
      <c r="T357" s="111"/>
      <c r="U357" s="111"/>
      <c r="V357" s="97"/>
      <c r="W357" s="97"/>
      <c r="X357" s="97"/>
    </row>
    <row r="358" spans="1:24" s="110" customFormat="1">
      <c r="A358" s="106">
        <f>'Merytoryczna-TU WPIS DANE'!A423</f>
        <v>0</v>
      </c>
      <c r="B358" s="120">
        <f>'Merytoryczna-TU WPIS DANE'!B423</f>
        <v>0</v>
      </c>
      <c r="C358" s="120">
        <f>'Merytoryczna-TU WPIS DANE'!C423</f>
        <v>0</v>
      </c>
      <c r="D358" s="120">
        <f>'Merytoryczna-TU WPIS DANE'!D423</f>
        <v>0</v>
      </c>
      <c r="E358" s="120">
        <f>'Merytoryczna-TU WPIS DANE'!E423</f>
        <v>0</v>
      </c>
      <c r="F358" s="106">
        <f>'Merytoryczna-TU WPIS DANE'!F423</f>
        <v>0</v>
      </c>
      <c r="G358" s="107">
        <f>'Merytoryczna-TU WPIS DANE'!H423</f>
        <v>0</v>
      </c>
      <c r="H358" s="107">
        <f>'Merytoryczna-TU WPIS DANE'!I423</f>
        <v>0</v>
      </c>
      <c r="I358" s="107"/>
      <c r="J358" s="108">
        <f>IF('Merytoryczna-TU WPIS DANE'!Q423="tak",'Merytoryczna-TU WPIS DANE'!AJ423,'Merytoryczna-TU WPIS DANE'!R423)</f>
        <v>0</v>
      </c>
      <c r="K358" s="351"/>
      <c r="L358" s="211">
        <f>IF(Strategiczna!L421="tak",Strategiczna!W421,Strategiczna!M421)</f>
        <v>0</v>
      </c>
      <c r="M358" s="109">
        <f t="shared" si="14"/>
        <v>0</v>
      </c>
      <c r="N358" s="109">
        <f>'Merytoryczna-TU WPIS DANE'!O423+Strategiczna!J421</f>
        <v>95</v>
      </c>
      <c r="O358" s="101">
        <f t="shared" si="15"/>
        <v>0</v>
      </c>
      <c r="T358" s="111"/>
      <c r="U358" s="111"/>
      <c r="V358" s="97"/>
      <c r="W358" s="97"/>
      <c r="X358" s="97"/>
    </row>
    <row r="359" spans="1:24" s="110" customFormat="1">
      <c r="A359" s="106">
        <f>'Merytoryczna-TU WPIS DANE'!A424</f>
        <v>0</v>
      </c>
      <c r="B359" s="120">
        <f>'Merytoryczna-TU WPIS DANE'!B424</f>
        <v>0</v>
      </c>
      <c r="C359" s="120">
        <f>'Merytoryczna-TU WPIS DANE'!C424</f>
        <v>0</v>
      </c>
      <c r="D359" s="120">
        <f>'Merytoryczna-TU WPIS DANE'!D424</f>
        <v>0</v>
      </c>
      <c r="E359" s="120">
        <f>'Merytoryczna-TU WPIS DANE'!E424</f>
        <v>0</v>
      </c>
      <c r="F359" s="106">
        <f>'Merytoryczna-TU WPIS DANE'!F424</f>
        <v>0</v>
      </c>
      <c r="G359" s="107">
        <f>'Merytoryczna-TU WPIS DANE'!H424</f>
        <v>0</v>
      </c>
      <c r="H359" s="107">
        <f>'Merytoryczna-TU WPIS DANE'!I424</f>
        <v>0</v>
      </c>
      <c r="I359" s="107"/>
      <c r="J359" s="108">
        <f>IF('Merytoryczna-TU WPIS DANE'!Q424="tak",'Merytoryczna-TU WPIS DANE'!AJ424,'Merytoryczna-TU WPIS DANE'!R424)</f>
        <v>0</v>
      </c>
      <c r="K359" s="351"/>
      <c r="L359" s="211">
        <f>IF(Strategiczna!L422="tak",Strategiczna!W422,Strategiczna!M422)</f>
        <v>0</v>
      </c>
      <c r="M359" s="109">
        <f t="shared" si="14"/>
        <v>0</v>
      </c>
      <c r="N359" s="109">
        <f>'Merytoryczna-TU WPIS DANE'!O424+Strategiczna!J422</f>
        <v>95</v>
      </c>
      <c r="O359" s="101">
        <f t="shared" si="15"/>
        <v>0</v>
      </c>
      <c r="T359" s="111"/>
      <c r="U359" s="111"/>
      <c r="V359" s="97"/>
      <c r="W359" s="97"/>
      <c r="X359" s="97"/>
    </row>
    <row r="360" spans="1:24" s="110" customFormat="1">
      <c r="A360" s="106">
        <f>'Merytoryczna-TU WPIS DANE'!A425</f>
        <v>0</v>
      </c>
      <c r="B360" s="120">
        <f>'Merytoryczna-TU WPIS DANE'!B425</f>
        <v>0</v>
      </c>
      <c r="C360" s="120">
        <f>'Merytoryczna-TU WPIS DANE'!C425</f>
        <v>0</v>
      </c>
      <c r="D360" s="120">
        <f>'Merytoryczna-TU WPIS DANE'!D425</f>
        <v>0</v>
      </c>
      <c r="E360" s="120">
        <f>'Merytoryczna-TU WPIS DANE'!E425</f>
        <v>0</v>
      </c>
      <c r="F360" s="106">
        <f>'Merytoryczna-TU WPIS DANE'!F425</f>
        <v>0</v>
      </c>
      <c r="G360" s="107">
        <f>'Merytoryczna-TU WPIS DANE'!H425</f>
        <v>0</v>
      </c>
      <c r="H360" s="107">
        <f>'Merytoryczna-TU WPIS DANE'!I425</f>
        <v>0</v>
      </c>
      <c r="I360" s="107"/>
      <c r="J360" s="108">
        <f>IF('Merytoryczna-TU WPIS DANE'!Q425="tak",'Merytoryczna-TU WPIS DANE'!AJ425,'Merytoryczna-TU WPIS DANE'!R425)</f>
        <v>0</v>
      </c>
      <c r="K360" s="351"/>
      <c r="L360" s="211">
        <f>IF(Strategiczna!L423="tak",Strategiczna!W423,Strategiczna!M423)</f>
        <v>0</v>
      </c>
      <c r="M360" s="109">
        <f t="shared" si="14"/>
        <v>0</v>
      </c>
      <c r="N360" s="109">
        <f>'Merytoryczna-TU WPIS DANE'!O425+Strategiczna!J423</f>
        <v>95</v>
      </c>
      <c r="O360" s="101">
        <f t="shared" si="15"/>
        <v>0</v>
      </c>
      <c r="T360" s="111"/>
      <c r="U360" s="111"/>
      <c r="V360" s="97"/>
      <c r="W360" s="97"/>
      <c r="X360" s="97"/>
    </row>
    <row r="361" spans="1:24" s="110" customFormat="1">
      <c r="A361" s="106">
        <f>'Merytoryczna-TU WPIS DANE'!A426</f>
        <v>0</v>
      </c>
      <c r="B361" s="120">
        <f>'Merytoryczna-TU WPIS DANE'!B426</f>
        <v>0</v>
      </c>
      <c r="C361" s="120">
        <f>'Merytoryczna-TU WPIS DANE'!C426</f>
        <v>0</v>
      </c>
      <c r="D361" s="120">
        <f>'Merytoryczna-TU WPIS DANE'!D426</f>
        <v>0</v>
      </c>
      <c r="E361" s="120">
        <f>'Merytoryczna-TU WPIS DANE'!E426</f>
        <v>0</v>
      </c>
      <c r="F361" s="106">
        <f>'Merytoryczna-TU WPIS DANE'!F426</f>
        <v>0</v>
      </c>
      <c r="G361" s="107">
        <f>'Merytoryczna-TU WPIS DANE'!H426</f>
        <v>0</v>
      </c>
      <c r="H361" s="107">
        <f>'Merytoryczna-TU WPIS DANE'!I426</f>
        <v>0</v>
      </c>
      <c r="I361" s="107"/>
      <c r="J361" s="108">
        <f>IF('Merytoryczna-TU WPIS DANE'!Q426="tak",'Merytoryczna-TU WPIS DANE'!AJ426,'Merytoryczna-TU WPIS DANE'!R426)</f>
        <v>0</v>
      </c>
      <c r="K361" s="351"/>
      <c r="L361" s="211">
        <f>IF(Strategiczna!L424="tak",Strategiczna!W424,Strategiczna!M424)</f>
        <v>0</v>
      </c>
      <c r="M361" s="109">
        <f t="shared" si="14"/>
        <v>0</v>
      </c>
      <c r="N361" s="109">
        <f>'Merytoryczna-TU WPIS DANE'!O426+Strategiczna!J424</f>
        <v>95</v>
      </c>
      <c r="O361" s="101">
        <f t="shared" si="15"/>
        <v>0</v>
      </c>
      <c r="T361" s="111"/>
      <c r="U361" s="111"/>
      <c r="V361" s="97"/>
      <c r="W361" s="97"/>
      <c r="X361" s="97"/>
    </row>
    <row r="362" spans="1:24" s="110" customFormat="1">
      <c r="A362" s="106">
        <f>'Merytoryczna-TU WPIS DANE'!A427</f>
        <v>0</v>
      </c>
      <c r="B362" s="120">
        <f>'Merytoryczna-TU WPIS DANE'!B427</f>
        <v>0</v>
      </c>
      <c r="C362" s="120">
        <f>'Merytoryczna-TU WPIS DANE'!C427</f>
        <v>0</v>
      </c>
      <c r="D362" s="120">
        <f>'Merytoryczna-TU WPIS DANE'!D427</f>
        <v>0</v>
      </c>
      <c r="E362" s="120">
        <f>'Merytoryczna-TU WPIS DANE'!E427</f>
        <v>0</v>
      </c>
      <c r="F362" s="106">
        <f>'Merytoryczna-TU WPIS DANE'!F427</f>
        <v>0</v>
      </c>
      <c r="G362" s="107">
        <f>'Merytoryczna-TU WPIS DANE'!H427</f>
        <v>0</v>
      </c>
      <c r="H362" s="107">
        <f>'Merytoryczna-TU WPIS DANE'!I427</f>
        <v>0</v>
      </c>
      <c r="I362" s="107"/>
      <c r="J362" s="108">
        <f>IF('Merytoryczna-TU WPIS DANE'!Q427="tak",'Merytoryczna-TU WPIS DANE'!AJ427,'Merytoryczna-TU WPIS DANE'!R427)</f>
        <v>0</v>
      </c>
      <c r="K362" s="351"/>
      <c r="L362" s="211">
        <f>IF(Strategiczna!L425="tak",Strategiczna!W425,Strategiczna!M425)</f>
        <v>0</v>
      </c>
      <c r="M362" s="109">
        <f t="shared" si="14"/>
        <v>0</v>
      </c>
      <c r="N362" s="109">
        <f>'Merytoryczna-TU WPIS DANE'!O427+Strategiczna!J425</f>
        <v>95</v>
      </c>
      <c r="O362" s="101">
        <f t="shared" si="15"/>
        <v>0</v>
      </c>
      <c r="T362" s="111"/>
      <c r="U362" s="111"/>
      <c r="V362" s="97"/>
      <c r="W362" s="97"/>
      <c r="X362" s="97"/>
    </row>
    <row r="363" spans="1:24" s="110" customFormat="1">
      <c r="A363" s="106">
        <f>'Merytoryczna-TU WPIS DANE'!A428</f>
        <v>0</v>
      </c>
      <c r="B363" s="120">
        <f>'Merytoryczna-TU WPIS DANE'!B428</f>
        <v>0</v>
      </c>
      <c r="C363" s="120">
        <f>'Merytoryczna-TU WPIS DANE'!C428</f>
        <v>0</v>
      </c>
      <c r="D363" s="120">
        <f>'Merytoryczna-TU WPIS DANE'!D428</f>
        <v>0</v>
      </c>
      <c r="E363" s="120">
        <f>'Merytoryczna-TU WPIS DANE'!E428</f>
        <v>0</v>
      </c>
      <c r="F363" s="106">
        <f>'Merytoryczna-TU WPIS DANE'!F428</f>
        <v>0</v>
      </c>
      <c r="G363" s="107">
        <f>'Merytoryczna-TU WPIS DANE'!H428</f>
        <v>0</v>
      </c>
      <c r="H363" s="107">
        <f>'Merytoryczna-TU WPIS DANE'!I428</f>
        <v>0</v>
      </c>
      <c r="I363" s="107"/>
      <c r="J363" s="108">
        <f>IF('Merytoryczna-TU WPIS DANE'!Q428="tak",'Merytoryczna-TU WPIS DANE'!AJ428,'Merytoryczna-TU WPIS DANE'!R428)</f>
        <v>0</v>
      </c>
      <c r="K363" s="351"/>
      <c r="L363" s="211">
        <f>IF(Strategiczna!L426="tak",Strategiczna!W426,Strategiczna!M426)</f>
        <v>0</v>
      </c>
      <c r="M363" s="109">
        <f t="shared" si="14"/>
        <v>0</v>
      </c>
      <c r="N363" s="109">
        <f>'Merytoryczna-TU WPIS DANE'!O428+Strategiczna!J426</f>
        <v>95</v>
      </c>
      <c r="O363" s="101">
        <f t="shared" si="15"/>
        <v>0</v>
      </c>
      <c r="T363" s="111"/>
      <c r="U363" s="111"/>
      <c r="V363" s="97"/>
      <c r="W363" s="97"/>
      <c r="X363" s="97"/>
    </row>
    <row r="364" spans="1:24" s="110" customFormat="1">
      <c r="A364" s="106">
        <f>'Merytoryczna-TU WPIS DANE'!A429</f>
        <v>0</v>
      </c>
      <c r="B364" s="120">
        <f>'Merytoryczna-TU WPIS DANE'!B429</f>
        <v>0</v>
      </c>
      <c r="C364" s="120">
        <f>'Merytoryczna-TU WPIS DANE'!C429</f>
        <v>0</v>
      </c>
      <c r="D364" s="120">
        <f>'Merytoryczna-TU WPIS DANE'!D429</f>
        <v>0</v>
      </c>
      <c r="E364" s="120">
        <f>'Merytoryczna-TU WPIS DANE'!E429</f>
        <v>0</v>
      </c>
      <c r="F364" s="106">
        <f>'Merytoryczna-TU WPIS DANE'!F429</f>
        <v>0</v>
      </c>
      <c r="G364" s="107">
        <f>'Merytoryczna-TU WPIS DANE'!H429</f>
        <v>0</v>
      </c>
      <c r="H364" s="107">
        <f>'Merytoryczna-TU WPIS DANE'!I429</f>
        <v>0</v>
      </c>
      <c r="I364" s="107"/>
      <c r="J364" s="108">
        <f>IF('Merytoryczna-TU WPIS DANE'!Q429="tak",'Merytoryczna-TU WPIS DANE'!AJ429,'Merytoryczna-TU WPIS DANE'!R429)</f>
        <v>0</v>
      </c>
      <c r="K364" s="351"/>
      <c r="L364" s="211">
        <f>IF(Strategiczna!L427="tak",Strategiczna!W427,Strategiczna!M427)</f>
        <v>0</v>
      </c>
      <c r="M364" s="109">
        <f t="shared" si="14"/>
        <v>0</v>
      </c>
      <c r="N364" s="109">
        <f>'Merytoryczna-TU WPIS DANE'!O429+Strategiczna!J427</f>
        <v>95</v>
      </c>
      <c r="O364" s="101">
        <f t="shared" si="15"/>
        <v>0</v>
      </c>
      <c r="T364" s="111"/>
      <c r="U364" s="111"/>
      <c r="V364" s="97"/>
      <c r="W364" s="97"/>
      <c r="X364" s="97"/>
    </row>
    <row r="365" spans="1:24" s="110" customFormat="1">
      <c r="A365" s="106">
        <f>'Merytoryczna-TU WPIS DANE'!A430</f>
        <v>0</v>
      </c>
      <c r="B365" s="120">
        <f>'Merytoryczna-TU WPIS DANE'!B430</f>
        <v>0</v>
      </c>
      <c r="C365" s="120">
        <f>'Merytoryczna-TU WPIS DANE'!C430</f>
        <v>0</v>
      </c>
      <c r="D365" s="120">
        <f>'Merytoryczna-TU WPIS DANE'!D430</f>
        <v>0</v>
      </c>
      <c r="E365" s="120">
        <f>'Merytoryczna-TU WPIS DANE'!E430</f>
        <v>0</v>
      </c>
      <c r="F365" s="106">
        <f>'Merytoryczna-TU WPIS DANE'!F430</f>
        <v>0</v>
      </c>
      <c r="G365" s="107">
        <f>'Merytoryczna-TU WPIS DANE'!H430</f>
        <v>0</v>
      </c>
      <c r="H365" s="107">
        <f>'Merytoryczna-TU WPIS DANE'!I430</f>
        <v>0</v>
      </c>
      <c r="I365" s="107"/>
      <c r="J365" s="108">
        <f>IF('Merytoryczna-TU WPIS DANE'!Q430="tak",'Merytoryczna-TU WPIS DANE'!AJ430,'Merytoryczna-TU WPIS DANE'!R430)</f>
        <v>0</v>
      </c>
      <c r="K365" s="351"/>
      <c r="L365" s="211">
        <f>IF(Strategiczna!L428="tak",Strategiczna!W428,Strategiczna!M428)</f>
        <v>0</v>
      </c>
      <c r="M365" s="109">
        <f t="shared" si="14"/>
        <v>0</v>
      </c>
      <c r="N365" s="109">
        <f>'Merytoryczna-TU WPIS DANE'!O430+Strategiczna!J428</f>
        <v>95</v>
      </c>
      <c r="O365" s="101">
        <f t="shared" si="15"/>
        <v>0</v>
      </c>
      <c r="T365" s="111"/>
      <c r="U365" s="111"/>
      <c r="V365" s="97"/>
      <c r="W365" s="97"/>
      <c r="X365" s="97"/>
    </row>
    <row r="366" spans="1:24" s="110" customFormat="1">
      <c r="A366" s="106">
        <f>'Merytoryczna-TU WPIS DANE'!A431</f>
        <v>0</v>
      </c>
      <c r="B366" s="120">
        <f>'Merytoryczna-TU WPIS DANE'!B431</f>
        <v>0</v>
      </c>
      <c r="C366" s="120">
        <f>'Merytoryczna-TU WPIS DANE'!C431</f>
        <v>0</v>
      </c>
      <c r="D366" s="120">
        <f>'Merytoryczna-TU WPIS DANE'!D431</f>
        <v>0</v>
      </c>
      <c r="E366" s="120">
        <f>'Merytoryczna-TU WPIS DANE'!E431</f>
        <v>0</v>
      </c>
      <c r="F366" s="106">
        <f>'Merytoryczna-TU WPIS DANE'!F431</f>
        <v>0</v>
      </c>
      <c r="G366" s="107">
        <f>'Merytoryczna-TU WPIS DANE'!H431</f>
        <v>0</v>
      </c>
      <c r="H366" s="107">
        <f>'Merytoryczna-TU WPIS DANE'!I431</f>
        <v>0</v>
      </c>
      <c r="I366" s="107"/>
      <c r="J366" s="108">
        <f>IF('Merytoryczna-TU WPIS DANE'!Q431="tak",'Merytoryczna-TU WPIS DANE'!AJ431,'Merytoryczna-TU WPIS DANE'!R431)</f>
        <v>0</v>
      </c>
      <c r="K366" s="351"/>
      <c r="L366" s="211">
        <f>IF(Strategiczna!L429="tak",Strategiczna!W429,Strategiczna!M429)</f>
        <v>0</v>
      </c>
      <c r="M366" s="109">
        <f t="shared" si="14"/>
        <v>0</v>
      </c>
      <c r="N366" s="109">
        <f>'Merytoryczna-TU WPIS DANE'!O431+Strategiczna!J429</f>
        <v>95</v>
      </c>
      <c r="O366" s="101">
        <f t="shared" si="15"/>
        <v>0</v>
      </c>
      <c r="T366" s="111"/>
      <c r="U366" s="111"/>
      <c r="V366" s="97"/>
      <c r="W366" s="97"/>
      <c r="X366" s="97"/>
    </row>
    <row r="367" spans="1:24" s="110" customFormat="1">
      <c r="A367" s="106">
        <f>'Merytoryczna-TU WPIS DANE'!A432</f>
        <v>0</v>
      </c>
      <c r="B367" s="120">
        <f>'Merytoryczna-TU WPIS DANE'!B432</f>
        <v>0</v>
      </c>
      <c r="C367" s="120">
        <f>'Merytoryczna-TU WPIS DANE'!C432</f>
        <v>0</v>
      </c>
      <c r="D367" s="120">
        <f>'Merytoryczna-TU WPIS DANE'!D432</f>
        <v>0</v>
      </c>
      <c r="E367" s="120">
        <f>'Merytoryczna-TU WPIS DANE'!E432</f>
        <v>0</v>
      </c>
      <c r="F367" s="106">
        <f>'Merytoryczna-TU WPIS DANE'!F432</f>
        <v>0</v>
      </c>
      <c r="G367" s="107">
        <f>'Merytoryczna-TU WPIS DANE'!H432</f>
        <v>0</v>
      </c>
      <c r="H367" s="107">
        <f>'Merytoryczna-TU WPIS DANE'!I432</f>
        <v>0</v>
      </c>
      <c r="I367" s="107"/>
      <c r="J367" s="108">
        <f>IF('Merytoryczna-TU WPIS DANE'!Q432="tak",'Merytoryczna-TU WPIS DANE'!AJ432,'Merytoryczna-TU WPIS DANE'!R432)</f>
        <v>0</v>
      </c>
      <c r="K367" s="351"/>
      <c r="L367" s="211">
        <f>IF(Strategiczna!L430="tak",Strategiczna!W430,Strategiczna!M430)</f>
        <v>0</v>
      </c>
      <c r="M367" s="109">
        <f t="shared" si="14"/>
        <v>0</v>
      </c>
      <c r="N367" s="109">
        <f>'Merytoryczna-TU WPIS DANE'!O432+Strategiczna!J430</f>
        <v>95</v>
      </c>
      <c r="O367" s="101">
        <f t="shared" si="15"/>
        <v>0</v>
      </c>
      <c r="T367" s="111"/>
      <c r="U367" s="111"/>
      <c r="V367" s="97"/>
      <c r="W367" s="97"/>
      <c r="X367" s="97"/>
    </row>
    <row r="368" spans="1:24" s="110" customFormat="1">
      <c r="A368" s="106">
        <f>'Merytoryczna-TU WPIS DANE'!A433</f>
        <v>0</v>
      </c>
      <c r="B368" s="120">
        <f>'Merytoryczna-TU WPIS DANE'!B433</f>
        <v>0</v>
      </c>
      <c r="C368" s="120">
        <f>'Merytoryczna-TU WPIS DANE'!C433</f>
        <v>0</v>
      </c>
      <c r="D368" s="120">
        <f>'Merytoryczna-TU WPIS DANE'!D433</f>
        <v>0</v>
      </c>
      <c r="E368" s="120">
        <f>'Merytoryczna-TU WPIS DANE'!E433</f>
        <v>0</v>
      </c>
      <c r="F368" s="106">
        <f>'Merytoryczna-TU WPIS DANE'!F433</f>
        <v>0</v>
      </c>
      <c r="G368" s="107">
        <f>'Merytoryczna-TU WPIS DANE'!H433</f>
        <v>0</v>
      </c>
      <c r="H368" s="107">
        <f>'Merytoryczna-TU WPIS DANE'!I433</f>
        <v>0</v>
      </c>
      <c r="I368" s="107"/>
      <c r="J368" s="108">
        <f>IF('Merytoryczna-TU WPIS DANE'!Q433="tak",'Merytoryczna-TU WPIS DANE'!AJ433,'Merytoryczna-TU WPIS DANE'!R433)</f>
        <v>0</v>
      </c>
      <c r="K368" s="351"/>
      <c r="L368" s="211">
        <f>IF(Strategiczna!L431="tak",Strategiczna!W431,Strategiczna!M431)</f>
        <v>0</v>
      </c>
      <c r="M368" s="109">
        <f t="shared" si="14"/>
        <v>0</v>
      </c>
      <c r="N368" s="109">
        <f>'Merytoryczna-TU WPIS DANE'!O433+Strategiczna!J431</f>
        <v>95</v>
      </c>
      <c r="O368" s="101">
        <f t="shared" si="15"/>
        <v>0</v>
      </c>
      <c r="T368" s="111"/>
      <c r="U368" s="111"/>
      <c r="V368" s="97"/>
      <c r="W368" s="97"/>
      <c r="X368" s="97"/>
    </row>
    <row r="369" spans="1:24" s="110" customFormat="1">
      <c r="A369" s="106">
        <f>'Merytoryczna-TU WPIS DANE'!A434</f>
        <v>0</v>
      </c>
      <c r="B369" s="120">
        <f>'Merytoryczna-TU WPIS DANE'!B434</f>
        <v>0</v>
      </c>
      <c r="C369" s="120">
        <f>'Merytoryczna-TU WPIS DANE'!C434</f>
        <v>0</v>
      </c>
      <c r="D369" s="120">
        <f>'Merytoryczna-TU WPIS DANE'!D434</f>
        <v>0</v>
      </c>
      <c r="E369" s="120">
        <f>'Merytoryczna-TU WPIS DANE'!E434</f>
        <v>0</v>
      </c>
      <c r="F369" s="106">
        <f>'Merytoryczna-TU WPIS DANE'!F434</f>
        <v>0</v>
      </c>
      <c r="G369" s="107">
        <f>'Merytoryczna-TU WPIS DANE'!H434</f>
        <v>0</v>
      </c>
      <c r="H369" s="107">
        <f>'Merytoryczna-TU WPIS DANE'!I434</f>
        <v>0</v>
      </c>
      <c r="I369" s="107"/>
      <c r="J369" s="108">
        <f>IF('Merytoryczna-TU WPIS DANE'!Q434="tak",'Merytoryczna-TU WPIS DANE'!AJ434,'Merytoryczna-TU WPIS DANE'!R434)</f>
        <v>0</v>
      </c>
      <c r="K369" s="351"/>
      <c r="L369" s="211">
        <f>IF(Strategiczna!L432="tak",Strategiczna!W432,Strategiczna!M432)</f>
        <v>0</v>
      </c>
      <c r="M369" s="109">
        <f t="shared" si="14"/>
        <v>0</v>
      </c>
      <c r="N369" s="109">
        <f>'Merytoryczna-TU WPIS DANE'!O434+Strategiczna!J432</f>
        <v>95</v>
      </c>
      <c r="O369" s="101">
        <f t="shared" si="15"/>
        <v>0</v>
      </c>
      <c r="T369" s="111"/>
      <c r="U369" s="111"/>
      <c r="V369" s="97"/>
      <c r="W369" s="97"/>
      <c r="X369" s="97"/>
    </row>
    <row r="370" spans="1:24" s="110" customFormat="1">
      <c r="A370" s="106">
        <f>'Merytoryczna-TU WPIS DANE'!A435</f>
        <v>0</v>
      </c>
      <c r="B370" s="120">
        <f>'Merytoryczna-TU WPIS DANE'!B435</f>
        <v>0</v>
      </c>
      <c r="C370" s="120">
        <f>'Merytoryczna-TU WPIS DANE'!C435</f>
        <v>0</v>
      </c>
      <c r="D370" s="120">
        <f>'Merytoryczna-TU WPIS DANE'!D435</f>
        <v>0</v>
      </c>
      <c r="E370" s="120">
        <f>'Merytoryczna-TU WPIS DANE'!E435</f>
        <v>0</v>
      </c>
      <c r="F370" s="106">
        <f>'Merytoryczna-TU WPIS DANE'!F435</f>
        <v>0</v>
      </c>
      <c r="G370" s="107">
        <f>'Merytoryczna-TU WPIS DANE'!H435</f>
        <v>0</v>
      </c>
      <c r="H370" s="107">
        <f>'Merytoryczna-TU WPIS DANE'!I435</f>
        <v>0</v>
      </c>
      <c r="I370" s="107"/>
      <c r="J370" s="108">
        <f>IF('Merytoryczna-TU WPIS DANE'!Q435="tak",'Merytoryczna-TU WPIS DANE'!AJ435,'Merytoryczna-TU WPIS DANE'!R435)</f>
        <v>0</v>
      </c>
      <c r="K370" s="351"/>
      <c r="L370" s="211">
        <f>IF(Strategiczna!L433="tak",Strategiczna!W433,Strategiczna!M433)</f>
        <v>0</v>
      </c>
      <c r="M370" s="109">
        <f t="shared" si="14"/>
        <v>0</v>
      </c>
      <c r="N370" s="109">
        <f>'Merytoryczna-TU WPIS DANE'!O435+Strategiczna!J433</f>
        <v>95</v>
      </c>
      <c r="O370" s="101">
        <f t="shared" si="15"/>
        <v>0</v>
      </c>
      <c r="T370" s="111"/>
      <c r="U370" s="111"/>
      <c r="V370" s="97"/>
      <c r="W370" s="97"/>
      <c r="X370" s="97"/>
    </row>
    <row r="371" spans="1:24" s="110" customFormat="1">
      <c r="A371" s="106">
        <f>'Merytoryczna-TU WPIS DANE'!A436</f>
        <v>0</v>
      </c>
      <c r="B371" s="120">
        <f>'Merytoryczna-TU WPIS DANE'!B436</f>
        <v>0</v>
      </c>
      <c r="C371" s="120">
        <f>'Merytoryczna-TU WPIS DANE'!C436</f>
        <v>0</v>
      </c>
      <c r="D371" s="120">
        <f>'Merytoryczna-TU WPIS DANE'!D436</f>
        <v>0</v>
      </c>
      <c r="E371" s="120">
        <f>'Merytoryczna-TU WPIS DANE'!E436</f>
        <v>0</v>
      </c>
      <c r="F371" s="106">
        <f>'Merytoryczna-TU WPIS DANE'!F436</f>
        <v>0</v>
      </c>
      <c r="G371" s="107">
        <f>'Merytoryczna-TU WPIS DANE'!H436</f>
        <v>0</v>
      </c>
      <c r="H371" s="107">
        <f>'Merytoryczna-TU WPIS DANE'!I436</f>
        <v>0</v>
      </c>
      <c r="I371" s="107"/>
      <c r="J371" s="108">
        <f>IF('Merytoryczna-TU WPIS DANE'!Q436="tak",'Merytoryczna-TU WPIS DANE'!AJ436,'Merytoryczna-TU WPIS DANE'!R436)</f>
        <v>0</v>
      </c>
      <c r="K371" s="351"/>
      <c r="L371" s="211">
        <f>IF(Strategiczna!L434="tak",Strategiczna!W434,Strategiczna!M434)</f>
        <v>0</v>
      </c>
      <c r="M371" s="109">
        <f t="shared" si="14"/>
        <v>0</v>
      </c>
      <c r="N371" s="109">
        <f>'Merytoryczna-TU WPIS DANE'!O436+Strategiczna!J434</f>
        <v>95</v>
      </c>
      <c r="O371" s="101">
        <f t="shared" si="15"/>
        <v>0</v>
      </c>
      <c r="T371" s="111"/>
      <c r="U371" s="111"/>
      <c r="V371" s="97"/>
      <c r="W371" s="97"/>
      <c r="X371" s="97"/>
    </row>
    <row r="372" spans="1:24" s="110" customFormat="1">
      <c r="A372" s="106">
        <f>'Merytoryczna-TU WPIS DANE'!A437</f>
        <v>0</v>
      </c>
      <c r="B372" s="120">
        <f>'Merytoryczna-TU WPIS DANE'!B437</f>
        <v>0</v>
      </c>
      <c r="C372" s="120">
        <f>'Merytoryczna-TU WPIS DANE'!C437</f>
        <v>0</v>
      </c>
      <c r="D372" s="120">
        <f>'Merytoryczna-TU WPIS DANE'!D437</f>
        <v>0</v>
      </c>
      <c r="E372" s="120">
        <f>'Merytoryczna-TU WPIS DANE'!E437</f>
        <v>0</v>
      </c>
      <c r="F372" s="106">
        <f>'Merytoryczna-TU WPIS DANE'!F437</f>
        <v>0</v>
      </c>
      <c r="G372" s="107">
        <f>'Merytoryczna-TU WPIS DANE'!H437</f>
        <v>0</v>
      </c>
      <c r="H372" s="107">
        <f>'Merytoryczna-TU WPIS DANE'!I437</f>
        <v>0</v>
      </c>
      <c r="I372" s="107"/>
      <c r="J372" s="108">
        <f>IF('Merytoryczna-TU WPIS DANE'!Q437="tak",'Merytoryczna-TU WPIS DANE'!AJ437,'Merytoryczna-TU WPIS DANE'!R437)</f>
        <v>0</v>
      </c>
      <c r="K372" s="351"/>
      <c r="L372" s="211">
        <f>IF(Strategiczna!L435="tak",Strategiczna!W435,Strategiczna!M435)</f>
        <v>0</v>
      </c>
      <c r="M372" s="109">
        <f t="shared" si="14"/>
        <v>0</v>
      </c>
      <c r="N372" s="109">
        <f>'Merytoryczna-TU WPIS DANE'!O437+Strategiczna!J435</f>
        <v>95</v>
      </c>
      <c r="O372" s="101">
        <f t="shared" si="15"/>
        <v>0</v>
      </c>
      <c r="T372" s="111"/>
      <c r="U372" s="111"/>
      <c r="V372" s="97"/>
      <c r="W372" s="97"/>
      <c r="X372" s="97"/>
    </row>
    <row r="373" spans="1:24" s="110" customFormat="1">
      <c r="A373" s="106">
        <f>'Merytoryczna-TU WPIS DANE'!A438</f>
        <v>0</v>
      </c>
      <c r="B373" s="120">
        <f>'Merytoryczna-TU WPIS DANE'!B438</f>
        <v>0</v>
      </c>
      <c r="C373" s="120">
        <f>'Merytoryczna-TU WPIS DANE'!C438</f>
        <v>0</v>
      </c>
      <c r="D373" s="120">
        <f>'Merytoryczna-TU WPIS DANE'!D438</f>
        <v>0</v>
      </c>
      <c r="E373" s="120">
        <f>'Merytoryczna-TU WPIS DANE'!E438</f>
        <v>0</v>
      </c>
      <c r="F373" s="106">
        <f>'Merytoryczna-TU WPIS DANE'!F438</f>
        <v>0</v>
      </c>
      <c r="G373" s="107">
        <f>'Merytoryczna-TU WPIS DANE'!H438</f>
        <v>0</v>
      </c>
      <c r="H373" s="107">
        <f>'Merytoryczna-TU WPIS DANE'!I438</f>
        <v>0</v>
      </c>
      <c r="I373" s="107"/>
      <c r="J373" s="108">
        <f>IF('Merytoryczna-TU WPIS DANE'!Q438="tak",'Merytoryczna-TU WPIS DANE'!AJ438,'Merytoryczna-TU WPIS DANE'!R438)</f>
        <v>0</v>
      </c>
      <c r="K373" s="351"/>
      <c r="L373" s="211">
        <f>IF(Strategiczna!L436="tak",Strategiczna!W436,Strategiczna!M436)</f>
        <v>0</v>
      </c>
      <c r="M373" s="109">
        <f t="shared" si="14"/>
        <v>0</v>
      </c>
      <c r="N373" s="109">
        <f>'Merytoryczna-TU WPIS DANE'!O438+Strategiczna!J436</f>
        <v>95</v>
      </c>
      <c r="O373" s="101">
        <f t="shared" si="15"/>
        <v>0</v>
      </c>
      <c r="T373" s="111"/>
      <c r="U373" s="111"/>
      <c r="V373" s="97"/>
      <c r="W373" s="97"/>
      <c r="X373" s="97"/>
    </row>
    <row r="374" spans="1:24" s="110" customFormat="1">
      <c r="A374" s="106">
        <f>'Merytoryczna-TU WPIS DANE'!A439</f>
        <v>0</v>
      </c>
      <c r="B374" s="120">
        <f>'Merytoryczna-TU WPIS DANE'!B439</f>
        <v>0</v>
      </c>
      <c r="C374" s="120">
        <f>'Merytoryczna-TU WPIS DANE'!C439</f>
        <v>0</v>
      </c>
      <c r="D374" s="120">
        <f>'Merytoryczna-TU WPIS DANE'!D439</f>
        <v>0</v>
      </c>
      <c r="E374" s="120">
        <f>'Merytoryczna-TU WPIS DANE'!E439</f>
        <v>0</v>
      </c>
      <c r="F374" s="106">
        <f>'Merytoryczna-TU WPIS DANE'!F439</f>
        <v>0</v>
      </c>
      <c r="G374" s="107">
        <f>'Merytoryczna-TU WPIS DANE'!H439</f>
        <v>0</v>
      </c>
      <c r="H374" s="107">
        <f>'Merytoryczna-TU WPIS DANE'!I439</f>
        <v>0</v>
      </c>
      <c r="I374" s="107"/>
      <c r="J374" s="108">
        <f>IF('Merytoryczna-TU WPIS DANE'!Q439="tak",'Merytoryczna-TU WPIS DANE'!AJ439,'Merytoryczna-TU WPIS DANE'!R439)</f>
        <v>0</v>
      </c>
      <c r="K374" s="351"/>
      <c r="L374" s="211">
        <f>IF(Strategiczna!L437="tak",Strategiczna!W437,Strategiczna!M437)</f>
        <v>0</v>
      </c>
      <c r="M374" s="109">
        <f t="shared" si="14"/>
        <v>0</v>
      </c>
      <c r="N374" s="109">
        <f>'Merytoryczna-TU WPIS DANE'!O439+Strategiczna!J437</f>
        <v>95</v>
      </c>
      <c r="O374" s="101">
        <f t="shared" si="15"/>
        <v>0</v>
      </c>
      <c r="T374" s="111"/>
      <c r="U374" s="111"/>
      <c r="V374" s="97"/>
      <c r="W374" s="97"/>
      <c r="X374" s="97"/>
    </row>
    <row r="375" spans="1:24" s="110" customFormat="1">
      <c r="A375" s="106">
        <f>'Merytoryczna-TU WPIS DANE'!A440</f>
        <v>0</v>
      </c>
      <c r="B375" s="120">
        <f>'Merytoryczna-TU WPIS DANE'!B440</f>
        <v>0</v>
      </c>
      <c r="C375" s="120">
        <f>'Merytoryczna-TU WPIS DANE'!C440</f>
        <v>0</v>
      </c>
      <c r="D375" s="120">
        <f>'Merytoryczna-TU WPIS DANE'!D440</f>
        <v>0</v>
      </c>
      <c r="E375" s="120">
        <f>'Merytoryczna-TU WPIS DANE'!E440</f>
        <v>0</v>
      </c>
      <c r="F375" s="106">
        <f>'Merytoryczna-TU WPIS DANE'!F440</f>
        <v>0</v>
      </c>
      <c r="G375" s="107">
        <f>'Merytoryczna-TU WPIS DANE'!H440</f>
        <v>0</v>
      </c>
      <c r="H375" s="107">
        <f>'Merytoryczna-TU WPIS DANE'!I440</f>
        <v>0</v>
      </c>
      <c r="I375" s="107"/>
      <c r="J375" s="108">
        <f>IF('Merytoryczna-TU WPIS DANE'!Q440="tak",'Merytoryczna-TU WPIS DANE'!AJ440,'Merytoryczna-TU WPIS DANE'!R440)</f>
        <v>0</v>
      </c>
      <c r="K375" s="351"/>
      <c r="L375" s="211">
        <f>IF(Strategiczna!L438="tak",Strategiczna!W438,Strategiczna!M438)</f>
        <v>0</v>
      </c>
      <c r="M375" s="109">
        <f t="shared" si="14"/>
        <v>0</v>
      </c>
      <c r="N375" s="109">
        <f>'Merytoryczna-TU WPIS DANE'!O440+Strategiczna!J438</f>
        <v>95</v>
      </c>
      <c r="O375" s="101">
        <f t="shared" si="15"/>
        <v>0</v>
      </c>
      <c r="T375" s="111"/>
      <c r="U375" s="111"/>
      <c r="V375" s="97"/>
      <c r="W375" s="97"/>
      <c r="X375" s="97"/>
    </row>
    <row r="376" spans="1:24" s="110" customFormat="1">
      <c r="A376" s="106">
        <f>'Merytoryczna-TU WPIS DANE'!A441</f>
        <v>0</v>
      </c>
      <c r="B376" s="120">
        <f>'Merytoryczna-TU WPIS DANE'!B441</f>
        <v>0</v>
      </c>
      <c r="C376" s="120">
        <f>'Merytoryczna-TU WPIS DANE'!C441</f>
        <v>0</v>
      </c>
      <c r="D376" s="120">
        <f>'Merytoryczna-TU WPIS DANE'!D441</f>
        <v>0</v>
      </c>
      <c r="E376" s="120">
        <f>'Merytoryczna-TU WPIS DANE'!E441</f>
        <v>0</v>
      </c>
      <c r="F376" s="106">
        <f>'Merytoryczna-TU WPIS DANE'!F441</f>
        <v>0</v>
      </c>
      <c r="G376" s="107">
        <f>'Merytoryczna-TU WPIS DANE'!H441</f>
        <v>0</v>
      </c>
      <c r="H376" s="107">
        <f>'Merytoryczna-TU WPIS DANE'!I441</f>
        <v>0</v>
      </c>
      <c r="I376" s="107"/>
      <c r="J376" s="108">
        <f>IF('Merytoryczna-TU WPIS DANE'!Q441="tak",'Merytoryczna-TU WPIS DANE'!AJ441,'Merytoryczna-TU WPIS DANE'!R441)</f>
        <v>0</v>
      </c>
      <c r="K376" s="351"/>
      <c r="L376" s="211">
        <f>IF(Strategiczna!L439="tak",Strategiczna!W439,Strategiczna!M439)</f>
        <v>0</v>
      </c>
      <c r="M376" s="109">
        <f t="shared" si="14"/>
        <v>0</v>
      </c>
      <c r="N376" s="109">
        <f>'Merytoryczna-TU WPIS DANE'!O441+Strategiczna!J439</f>
        <v>95</v>
      </c>
      <c r="O376" s="101">
        <f t="shared" si="15"/>
        <v>0</v>
      </c>
      <c r="T376" s="111"/>
      <c r="U376" s="111"/>
      <c r="V376" s="97"/>
      <c r="W376" s="97"/>
      <c r="X376" s="97"/>
    </row>
    <row r="377" spans="1:24" s="110" customFormat="1">
      <c r="A377" s="106">
        <f>'Merytoryczna-TU WPIS DANE'!A442</f>
        <v>0</v>
      </c>
      <c r="B377" s="120">
        <f>'Merytoryczna-TU WPIS DANE'!B442</f>
        <v>0</v>
      </c>
      <c r="C377" s="120">
        <f>'Merytoryczna-TU WPIS DANE'!C442</f>
        <v>0</v>
      </c>
      <c r="D377" s="120">
        <f>'Merytoryczna-TU WPIS DANE'!D442</f>
        <v>0</v>
      </c>
      <c r="E377" s="120">
        <f>'Merytoryczna-TU WPIS DANE'!E442</f>
        <v>0</v>
      </c>
      <c r="F377" s="106">
        <f>'Merytoryczna-TU WPIS DANE'!F442</f>
        <v>0</v>
      </c>
      <c r="G377" s="107">
        <f>'Merytoryczna-TU WPIS DANE'!H442</f>
        <v>0</v>
      </c>
      <c r="H377" s="107">
        <f>'Merytoryczna-TU WPIS DANE'!I442</f>
        <v>0</v>
      </c>
      <c r="I377" s="107"/>
      <c r="J377" s="108">
        <f>IF('Merytoryczna-TU WPIS DANE'!Q442="tak",'Merytoryczna-TU WPIS DANE'!AJ442,'Merytoryczna-TU WPIS DANE'!R442)</f>
        <v>0</v>
      </c>
      <c r="K377" s="351"/>
      <c r="L377" s="211">
        <f>IF(Strategiczna!L440="tak",Strategiczna!W440,Strategiczna!M440)</f>
        <v>0</v>
      </c>
      <c r="M377" s="109">
        <f t="shared" si="14"/>
        <v>0</v>
      </c>
      <c r="N377" s="109">
        <f>'Merytoryczna-TU WPIS DANE'!O442+Strategiczna!J440</f>
        <v>95</v>
      </c>
      <c r="O377" s="101">
        <f t="shared" si="15"/>
        <v>0</v>
      </c>
      <c r="T377" s="111"/>
      <c r="U377" s="111"/>
      <c r="V377" s="97"/>
      <c r="W377" s="97"/>
      <c r="X377" s="97"/>
    </row>
    <row r="378" spans="1:24" s="110" customFormat="1">
      <c r="A378" s="106">
        <f>'Merytoryczna-TU WPIS DANE'!A443</f>
        <v>0</v>
      </c>
      <c r="B378" s="120">
        <f>'Merytoryczna-TU WPIS DANE'!B443</f>
        <v>0</v>
      </c>
      <c r="C378" s="120">
        <f>'Merytoryczna-TU WPIS DANE'!C443</f>
        <v>0</v>
      </c>
      <c r="D378" s="120">
        <f>'Merytoryczna-TU WPIS DANE'!D443</f>
        <v>0</v>
      </c>
      <c r="E378" s="120">
        <f>'Merytoryczna-TU WPIS DANE'!E443</f>
        <v>0</v>
      </c>
      <c r="F378" s="106">
        <f>'Merytoryczna-TU WPIS DANE'!F443</f>
        <v>0</v>
      </c>
      <c r="G378" s="107">
        <f>'Merytoryczna-TU WPIS DANE'!H443</f>
        <v>0</v>
      </c>
      <c r="H378" s="107">
        <f>'Merytoryczna-TU WPIS DANE'!I443</f>
        <v>0</v>
      </c>
      <c r="I378" s="107"/>
      <c r="J378" s="108">
        <f>IF('Merytoryczna-TU WPIS DANE'!Q443="tak",'Merytoryczna-TU WPIS DANE'!AJ443,'Merytoryczna-TU WPIS DANE'!R443)</f>
        <v>0</v>
      </c>
      <c r="K378" s="351"/>
      <c r="L378" s="211">
        <f>IF(Strategiczna!L441="tak",Strategiczna!W441,Strategiczna!M441)</f>
        <v>0</v>
      </c>
      <c r="M378" s="109">
        <f t="shared" ref="M378:M441" si="16">SUM(J378:L378)</f>
        <v>0</v>
      </c>
      <c r="N378" s="109">
        <f>'Merytoryczna-TU WPIS DANE'!O443+Strategiczna!J441</f>
        <v>95</v>
      </c>
      <c r="O378" s="101">
        <f t="shared" ref="O378:O441" si="17">M378/N378</f>
        <v>0</v>
      </c>
      <c r="T378" s="111"/>
      <c r="U378" s="111"/>
      <c r="V378" s="97"/>
      <c r="W378" s="97"/>
      <c r="X378" s="97"/>
    </row>
    <row r="379" spans="1:24" s="110" customFormat="1">
      <c r="A379" s="106">
        <f>'Merytoryczna-TU WPIS DANE'!A444</f>
        <v>0</v>
      </c>
      <c r="B379" s="120">
        <f>'Merytoryczna-TU WPIS DANE'!B444</f>
        <v>0</v>
      </c>
      <c r="C379" s="120">
        <f>'Merytoryczna-TU WPIS DANE'!C444</f>
        <v>0</v>
      </c>
      <c r="D379" s="120">
        <f>'Merytoryczna-TU WPIS DANE'!D444</f>
        <v>0</v>
      </c>
      <c r="E379" s="120">
        <f>'Merytoryczna-TU WPIS DANE'!E444</f>
        <v>0</v>
      </c>
      <c r="F379" s="106">
        <f>'Merytoryczna-TU WPIS DANE'!F444</f>
        <v>0</v>
      </c>
      <c r="G379" s="107">
        <f>'Merytoryczna-TU WPIS DANE'!H444</f>
        <v>0</v>
      </c>
      <c r="H379" s="107">
        <f>'Merytoryczna-TU WPIS DANE'!I444</f>
        <v>0</v>
      </c>
      <c r="I379" s="107"/>
      <c r="J379" s="108">
        <f>IF('Merytoryczna-TU WPIS DANE'!Q444="tak",'Merytoryczna-TU WPIS DANE'!AJ444,'Merytoryczna-TU WPIS DANE'!R444)</f>
        <v>0</v>
      </c>
      <c r="K379" s="351"/>
      <c r="L379" s="211">
        <f>IF(Strategiczna!L442="tak",Strategiczna!W442,Strategiczna!M442)</f>
        <v>0</v>
      </c>
      <c r="M379" s="109">
        <f t="shared" si="16"/>
        <v>0</v>
      </c>
      <c r="N379" s="109">
        <f>'Merytoryczna-TU WPIS DANE'!O444+Strategiczna!J442</f>
        <v>95</v>
      </c>
      <c r="O379" s="101">
        <f t="shared" si="17"/>
        <v>0</v>
      </c>
      <c r="T379" s="111"/>
      <c r="U379" s="111"/>
      <c r="V379" s="97"/>
      <c r="W379" s="97"/>
      <c r="X379" s="97"/>
    </row>
    <row r="380" spans="1:24" s="110" customFormat="1">
      <c r="A380" s="106">
        <f>'Merytoryczna-TU WPIS DANE'!A445</f>
        <v>0</v>
      </c>
      <c r="B380" s="120">
        <f>'Merytoryczna-TU WPIS DANE'!B445</f>
        <v>0</v>
      </c>
      <c r="C380" s="120">
        <f>'Merytoryczna-TU WPIS DANE'!C445</f>
        <v>0</v>
      </c>
      <c r="D380" s="120">
        <f>'Merytoryczna-TU WPIS DANE'!D445</f>
        <v>0</v>
      </c>
      <c r="E380" s="120">
        <f>'Merytoryczna-TU WPIS DANE'!E445</f>
        <v>0</v>
      </c>
      <c r="F380" s="106">
        <f>'Merytoryczna-TU WPIS DANE'!F445</f>
        <v>0</v>
      </c>
      <c r="G380" s="107">
        <f>'Merytoryczna-TU WPIS DANE'!H445</f>
        <v>0</v>
      </c>
      <c r="H380" s="107">
        <f>'Merytoryczna-TU WPIS DANE'!I445</f>
        <v>0</v>
      </c>
      <c r="I380" s="107"/>
      <c r="J380" s="108">
        <f>IF('Merytoryczna-TU WPIS DANE'!Q445="tak",'Merytoryczna-TU WPIS DANE'!AJ445,'Merytoryczna-TU WPIS DANE'!R445)</f>
        <v>0</v>
      </c>
      <c r="K380" s="351"/>
      <c r="L380" s="211">
        <f>IF(Strategiczna!L443="tak",Strategiczna!W443,Strategiczna!M443)</f>
        <v>0</v>
      </c>
      <c r="M380" s="109">
        <f t="shared" si="16"/>
        <v>0</v>
      </c>
      <c r="N380" s="109">
        <f>'Merytoryczna-TU WPIS DANE'!O445+Strategiczna!J443</f>
        <v>95</v>
      </c>
      <c r="O380" s="101">
        <f t="shared" si="17"/>
        <v>0</v>
      </c>
      <c r="T380" s="111"/>
      <c r="U380" s="111"/>
      <c r="V380" s="97"/>
      <c r="W380" s="97"/>
      <c r="X380" s="97"/>
    </row>
    <row r="381" spans="1:24" s="110" customFormat="1">
      <c r="A381" s="106">
        <f>'Merytoryczna-TU WPIS DANE'!A446</f>
        <v>0</v>
      </c>
      <c r="B381" s="120">
        <f>'Merytoryczna-TU WPIS DANE'!B446</f>
        <v>0</v>
      </c>
      <c r="C381" s="120">
        <f>'Merytoryczna-TU WPIS DANE'!C446</f>
        <v>0</v>
      </c>
      <c r="D381" s="120">
        <f>'Merytoryczna-TU WPIS DANE'!D446</f>
        <v>0</v>
      </c>
      <c r="E381" s="120">
        <f>'Merytoryczna-TU WPIS DANE'!E446</f>
        <v>0</v>
      </c>
      <c r="F381" s="106">
        <f>'Merytoryczna-TU WPIS DANE'!F446</f>
        <v>0</v>
      </c>
      <c r="G381" s="107">
        <f>'Merytoryczna-TU WPIS DANE'!H446</f>
        <v>0</v>
      </c>
      <c r="H381" s="107">
        <f>'Merytoryczna-TU WPIS DANE'!I446</f>
        <v>0</v>
      </c>
      <c r="I381" s="107"/>
      <c r="J381" s="108">
        <f>IF('Merytoryczna-TU WPIS DANE'!Q446="tak",'Merytoryczna-TU WPIS DANE'!AJ446,'Merytoryczna-TU WPIS DANE'!R446)</f>
        <v>0</v>
      </c>
      <c r="K381" s="351"/>
      <c r="L381" s="211">
        <f>IF(Strategiczna!L444="tak",Strategiczna!W444,Strategiczna!M444)</f>
        <v>0</v>
      </c>
      <c r="M381" s="109">
        <f t="shared" si="16"/>
        <v>0</v>
      </c>
      <c r="N381" s="109">
        <f>'Merytoryczna-TU WPIS DANE'!O446+Strategiczna!J444</f>
        <v>95</v>
      </c>
      <c r="O381" s="101">
        <f t="shared" si="17"/>
        <v>0</v>
      </c>
      <c r="T381" s="111"/>
      <c r="U381" s="111"/>
      <c r="V381" s="97"/>
      <c r="W381" s="97"/>
      <c r="X381" s="97"/>
    </row>
    <row r="382" spans="1:24" s="110" customFormat="1">
      <c r="A382" s="106">
        <f>'Merytoryczna-TU WPIS DANE'!A447</f>
        <v>0</v>
      </c>
      <c r="B382" s="120">
        <f>'Merytoryczna-TU WPIS DANE'!B447</f>
        <v>0</v>
      </c>
      <c r="C382" s="120">
        <f>'Merytoryczna-TU WPIS DANE'!C447</f>
        <v>0</v>
      </c>
      <c r="D382" s="120">
        <f>'Merytoryczna-TU WPIS DANE'!D447</f>
        <v>0</v>
      </c>
      <c r="E382" s="120">
        <f>'Merytoryczna-TU WPIS DANE'!E447</f>
        <v>0</v>
      </c>
      <c r="F382" s="106">
        <f>'Merytoryczna-TU WPIS DANE'!F447</f>
        <v>0</v>
      </c>
      <c r="G382" s="107">
        <f>'Merytoryczna-TU WPIS DANE'!H447</f>
        <v>0</v>
      </c>
      <c r="H382" s="107">
        <f>'Merytoryczna-TU WPIS DANE'!I447</f>
        <v>0</v>
      </c>
      <c r="I382" s="107"/>
      <c r="J382" s="108">
        <f>IF('Merytoryczna-TU WPIS DANE'!Q447="tak",'Merytoryczna-TU WPIS DANE'!AJ447,'Merytoryczna-TU WPIS DANE'!R447)</f>
        <v>0</v>
      </c>
      <c r="K382" s="351"/>
      <c r="L382" s="211">
        <f>IF(Strategiczna!L445="tak",Strategiczna!W445,Strategiczna!M445)</f>
        <v>0</v>
      </c>
      <c r="M382" s="109">
        <f t="shared" si="16"/>
        <v>0</v>
      </c>
      <c r="N382" s="109">
        <f>'Merytoryczna-TU WPIS DANE'!O447+Strategiczna!J445</f>
        <v>95</v>
      </c>
      <c r="O382" s="101">
        <f t="shared" si="17"/>
        <v>0</v>
      </c>
      <c r="T382" s="111"/>
      <c r="U382" s="111"/>
      <c r="V382" s="97"/>
      <c r="W382" s="97"/>
      <c r="X382" s="97"/>
    </row>
    <row r="383" spans="1:24" s="110" customFormat="1">
      <c r="A383" s="106">
        <f>'Merytoryczna-TU WPIS DANE'!A448</f>
        <v>0</v>
      </c>
      <c r="B383" s="120">
        <f>'Merytoryczna-TU WPIS DANE'!B448</f>
        <v>0</v>
      </c>
      <c r="C383" s="120">
        <f>'Merytoryczna-TU WPIS DANE'!C448</f>
        <v>0</v>
      </c>
      <c r="D383" s="120">
        <f>'Merytoryczna-TU WPIS DANE'!D448</f>
        <v>0</v>
      </c>
      <c r="E383" s="120">
        <f>'Merytoryczna-TU WPIS DANE'!E448</f>
        <v>0</v>
      </c>
      <c r="F383" s="106">
        <f>'Merytoryczna-TU WPIS DANE'!F448</f>
        <v>0</v>
      </c>
      <c r="G383" s="107">
        <f>'Merytoryczna-TU WPIS DANE'!H448</f>
        <v>0</v>
      </c>
      <c r="H383" s="107">
        <f>'Merytoryczna-TU WPIS DANE'!I448</f>
        <v>0</v>
      </c>
      <c r="I383" s="107"/>
      <c r="J383" s="108">
        <f>IF('Merytoryczna-TU WPIS DANE'!Q448="tak",'Merytoryczna-TU WPIS DANE'!AJ448,'Merytoryczna-TU WPIS DANE'!R448)</f>
        <v>0</v>
      </c>
      <c r="K383" s="351"/>
      <c r="L383" s="211">
        <f>IF(Strategiczna!L446="tak",Strategiczna!W446,Strategiczna!M446)</f>
        <v>0</v>
      </c>
      <c r="M383" s="109">
        <f t="shared" si="16"/>
        <v>0</v>
      </c>
      <c r="N383" s="109">
        <f>'Merytoryczna-TU WPIS DANE'!O448+Strategiczna!J446</f>
        <v>95</v>
      </c>
      <c r="O383" s="101">
        <f t="shared" si="17"/>
        <v>0</v>
      </c>
      <c r="T383" s="111"/>
      <c r="U383" s="111"/>
      <c r="V383" s="97"/>
      <c r="W383" s="97"/>
      <c r="X383" s="97"/>
    </row>
    <row r="384" spans="1:24" s="110" customFormat="1">
      <c r="A384" s="106">
        <f>'Merytoryczna-TU WPIS DANE'!A449</f>
        <v>0</v>
      </c>
      <c r="B384" s="120">
        <f>'Merytoryczna-TU WPIS DANE'!B449</f>
        <v>0</v>
      </c>
      <c r="C384" s="120">
        <f>'Merytoryczna-TU WPIS DANE'!C449</f>
        <v>0</v>
      </c>
      <c r="D384" s="120">
        <f>'Merytoryczna-TU WPIS DANE'!D449</f>
        <v>0</v>
      </c>
      <c r="E384" s="120">
        <f>'Merytoryczna-TU WPIS DANE'!E449</f>
        <v>0</v>
      </c>
      <c r="F384" s="106">
        <f>'Merytoryczna-TU WPIS DANE'!F449</f>
        <v>0</v>
      </c>
      <c r="G384" s="107">
        <f>'Merytoryczna-TU WPIS DANE'!H449</f>
        <v>0</v>
      </c>
      <c r="H384" s="107">
        <f>'Merytoryczna-TU WPIS DANE'!I449</f>
        <v>0</v>
      </c>
      <c r="I384" s="107"/>
      <c r="J384" s="108">
        <f>IF('Merytoryczna-TU WPIS DANE'!Q449="tak",'Merytoryczna-TU WPIS DANE'!AJ449,'Merytoryczna-TU WPIS DANE'!R449)</f>
        <v>0</v>
      </c>
      <c r="K384" s="351"/>
      <c r="L384" s="211">
        <f>IF(Strategiczna!L447="tak",Strategiczna!W447,Strategiczna!M447)</f>
        <v>0</v>
      </c>
      <c r="M384" s="109">
        <f t="shared" si="16"/>
        <v>0</v>
      </c>
      <c r="N384" s="109">
        <f>'Merytoryczna-TU WPIS DANE'!O449+Strategiczna!J447</f>
        <v>95</v>
      </c>
      <c r="O384" s="101">
        <f t="shared" si="17"/>
        <v>0</v>
      </c>
      <c r="T384" s="111"/>
      <c r="U384" s="111"/>
      <c r="V384" s="97"/>
      <c r="W384" s="97"/>
      <c r="X384" s="97"/>
    </row>
    <row r="385" spans="1:24" s="110" customFormat="1">
      <c r="A385" s="106">
        <f>'Merytoryczna-TU WPIS DANE'!A450</f>
        <v>0</v>
      </c>
      <c r="B385" s="120">
        <f>'Merytoryczna-TU WPIS DANE'!B450</f>
        <v>0</v>
      </c>
      <c r="C385" s="120">
        <f>'Merytoryczna-TU WPIS DANE'!C450</f>
        <v>0</v>
      </c>
      <c r="D385" s="120">
        <f>'Merytoryczna-TU WPIS DANE'!D450</f>
        <v>0</v>
      </c>
      <c r="E385" s="120">
        <f>'Merytoryczna-TU WPIS DANE'!E450</f>
        <v>0</v>
      </c>
      <c r="F385" s="106">
        <f>'Merytoryczna-TU WPIS DANE'!F450</f>
        <v>0</v>
      </c>
      <c r="G385" s="107">
        <f>'Merytoryczna-TU WPIS DANE'!H450</f>
        <v>0</v>
      </c>
      <c r="H385" s="107">
        <f>'Merytoryczna-TU WPIS DANE'!I450</f>
        <v>0</v>
      </c>
      <c r="I385" s="107"/>
      <c r="J385" s="108">
        <f>IF('Merytoryczna-TU WPIS DANE'!Q450="tak",'Merytoryczna-TU WPIS DANE'!AJ450,'Merytoryczna-TU WPIS DANE'!R450)</f>
        <v>0</v>
      </c>
      <c r="K385" s="351"/>
      <c r="L385" s="211">
        <f>IF(Strategiczna!L448="tak",Strategiczna!W448,Strategiczna!M448)</f>
        <v>0</v>
      </c>
      <c r="M385" s="109">
        <f t="shared" si="16"/>
        <v>0</v>
      </c>
      <c r="N385" s="109">
        <f>'Merytoryczna-TU WPIS DANE'!O450+Strategiczna!J448</f>
        <v>95</v>
      </c>
      <c r="O385" s="101">
        <f t="shared" si="17"/>
        <v>0</v>
      </c>
      <c r="T385" s="111"/>
      <c r="U385" s="111"/>
      <c r="V385" s="97"/>
      <c r="W385" s="97"/>
      <c r="X385" s="97"/>
    </row>
    <row r="386" spans="1:24" s="110" customFormat="1">
      <c r="A386" s="106">
        <f>'Merytoryczna-TU WPIS DANE'!A451</f>
        <v>0</v>
      </c>
      <c r="B386" s="120">
        <f>'Merytoryczna-TU WPIS DANE'!B451</f>
        <v>0</v>
      </c>
      <c r="C386" s="120">
        <f>'Merytoryczna-TU WPIS DANE'!C451</f>
        <v>0</v>
      </c>
      <c r="D386" s="120">
        <f>'Merytoryczna-TU WPIS DANE'!D451</f>
        <v>0</v>
      </c>
      <c r="E386" s="120">
        <f>'Merytoryczna-TU WPIS DANE'!E451</f>
        <v>0</v>
      </c>
      <c r="F386" s="106">
        <f>'Merytoryczna-TU WPIS DANE'!F451</f>
        <v>0</v>
      </c>
      <c r="G386" s="107">
        <f>'Merytoryczna-TU WPIS DANE'!H451</f>
        <v>0</v>
      </c>
      <c r="H386" s="107">
        <f>'Merytoryczna-TU WPIS DANE'!I451</f>
        <v>0</v>
      </c>
      <c r="I386" s="107"/>
      <c r="J386" s="108">
        <f>IF('Merytoryczna-TU WPIS DANE'!Q451="tak",'Merytoryczna-TU WPIS DANE'!AJ451,'Merytoryczna-TU WPIS DANE'!R451)</f>
        <v>0</v>
      </c>
      <c r="K386" s="351"/>
      <c r="L386" s="211">
        <f>IF(Strategiczna!L449="tak",Strategiczna!W449,Strategiczna!M449)</f>
        <v>0</v>
      </c>
      <c r="M386" s="109">
        <f t="shared" si="16"/>
        <v>0</v>
      </c>
      <c r="N386" s="109">
        <f>'Merytoryczna-TU WPIS DANE'!O451+Strategiczna!J449</f>
        <v>95</v>
      </c>
      <c r="O386" s="101">
        <f t="shared" si="17"/>
        <v>0</v>
      </c>
      <c r="T386" s="111"/>
      <c r="U386" s="111"/>
      <c r="V386" s="97"/>
      <c r="W386" s="97"/>
      <c r="X386" s="97"/>
    </row>
    <row r="387" spans="1:24" s="110" customFormat="1">
      <c r="A387" s="106">
        <f>'Merytoryczna-TU WPIS DANE'!A452</f>
        <v>0</v>
      </c>
      <c r="B387" s="120">
        <f>'Merytoryczna-TU WPIS DANE'!B452</f>
        <v>0</v>
      </c>
      <c r="C387" s="120">
        <f>'Merytoryczna-TU WPIS DANE'!C452</f>
        <v>0</v>
      </c>
      <c r="D387" s="120">
        <f>'Merytoryczna-TU WPIS DANE'!D452</f>
        <v>0</v>
      </c>
      <c r="E387" s="120">
        <f>'Merytoryczna-TU WPIS DANE'!E452</f>
        <v>0</v>
      </c>
      <c r="F387" s="106">
        <f>'Merytoryczna-TU WPIS DANE'!F452</f>
        <v>0</v>
      </c>
      <c r="G387" s="107">
        <f>'Merytoryczna-TU WPIS DANE'!H452</f>
        <v>0</v>
      </c>
      <c r="H387" s="107">
        <f>'Merytoryczna-TU WPIS DANE'!I452</f>
        <v>0</v>
      </c>
      <c r="I387" s="107"/>
      <c r="J387" s="108">
        <f>IF('Merytoryczna-TU WPIS DANE'!Q452="tak",'Merytoryczna-TU WPIS DANE'!AJ452,'Merytoryczna-TU WPIS DANE'!R452)</f>
        <v>0</v>
      </c>
      <c r="K387" s="351"/>
      <c r="L387" s="211">
        <f>IF(Strategiczna!L450="tak",Strategiczna!W450,Strategiczna!M450)</f>
        <v>0</v>
      </c>
      <c r="M387" s="109">
        <f t="shared" si="16"/>
        <v>0</v>
      </c>
      <c r="N387" s="109">
        <f>'Merytoryczna-TU WPIS DANE'!O452+Strategiczna!J450</f>
        <v>95</v>
      </c>
      <c r="O387" s="101">
        <f t="shared" si="17"/>
        <v>0</v>
      </c>
      <c r="T387" s="111"/>
      <c r="U387" s="111"/>
      <c r="V387" s="97"/>
      <c r="W387" s="97"/>
      <c r="X387" s="97"/>
    </row>
    <row r="388" spans="1:24" s="110" customFormat="1">
      <c r="A388" s="106">
        <f>'Merytoryczna-TU WPIS DANE'!A453</f>
        <v>0</v>
      </c>
      <c r="B388" s="120">
        <f>'Merytoryczna-TU WPIS DANE'!B453</f>
        <v>0</v>
      </c>
      <c r="C388" s="120">
        <f>'Merytoryczna-TU WPIS DANE'!C453</f>
        <v>0</v>
      </c>
      <c r="D388" s="120">
        <f>'Merytoryczna-TU WPIS DANE'!D453</f>
        <v>0</v>
      </c>
      <c r="E388" s="120">
        <f>'Merytoryczna-TU WPIS DANE'!E453</f>
        <v>0</v>
      </c>
      <c r="F388" s="106">
        <f>'Merytoryczna-TU WPIS DANE'!F453</f>
        <v>0</v>
      </c>
      <c r="G388" s="107">
        <f>'Merytoryczna-TU WPIS DANE'!H453</f>
        <v>0</v>
      </c>
      <c r="H388" s="107">
        <f>'Merytoryczna-TU WPIS DANE'!I453</f>
        <v>0</v>
      </c>
      <c r="I388" s="107"/>
      <c r="J388" s="108">
        <f>IF('Merytoryczna-TU WPIS DANE'!Q453="tak",'Merytoryczna-TU WPIS DANE'!AJ453,'Merytoryczna-TU WPIS DANE'!R453)</f>
        <v>0</v>
      </c>
      <c r="K388" s="351"/>
      <c r="L388" s="211">
        <f>IF(Strategiczna!L451="tak",Strategiczna!W451,Strategiczna!M451)</f>
        <v>0</v>
      </c>
      <c r="M388" s="109">
        <f t="shared" si="16"/>
        <v>0</v>
      </c>
      <c r="N388" s="109">
        <f>'Merytoryczna-TU WPIS DANE'!O453+Strategiczna!J451</f>
        <v>95</v>
      </c>
      <c r="O388" s="101">
        <f t="shared" si="17"/>
        <v>0</v>
      </c>
      <c r="T388" s="111"/>
      <c r="U388" s="111"/>
      <c r="V388" s="97"/>
      <c r="W388" s="97"/>
      <c r="X388" s="97"/>
    </row>
    <row r="389" spans="1:24" s="110" customFormat="1">
      <c r="A389" s="106">
        <f>'Merytoryczna-TU WPIS DANE'!A454</f>
        <v>0</v>
      </c>
      <c r="B389" s="120">
        <f>'Merytoryczna-TU WPIS DANE'!B454</f>
        <v>0</v>
      </c>
      <c r="C389" s="120">
        <f>'Merytoryczna-TU WPIS DANE'!C454</f>
        <v>0</v>
      </c>
      <c r="D389" s="120">
        <f>'Merytoryczna-TU WPIS DANE'!D454</f>
        <v>0</v>
      </c>
      <c r="E389" s="120">
        <f>'Merytoryczna-TU WPIS DANE'!E454</f>
        <v>0</v>
      </c>
      <c r="F389" s="106">
        <f>'Merytoryczna-TU WPIS DANE'!F454</f>
        <v>0</v>
      </c>
      <c r="G389" s="107">
        <f>'Merytoryczna-TU WPIS DANE'!H454</f>
        <v>0</v>
      </c>
      <c r="H389" s="107">
        <f>'Merytoryczna-TU WPIS DANE'!I454</f>
        <v>0</v>
      </c>
      <c r="I389" s="107"/>
      <c r="J389" s="108">
        <f>IF('Merytoryczna-TU WPIS DANE'!Q454="tak",'Merytoryczna-TU WPIS DANE'!AJ454,'Merytoryczna-TU WPIS DANE'!R454)</f>
        <v>0</v>
      </c>
      <c r="K389" s="351"/>
      <c r="L389" s="211">
        <f>IF(Strategiczna!L452="tak",Strategiczna!W452,Strategiczna!M452)</f>
        <v>0</v>
      </c>
      <c r="M389" s="109">
        <f t="shared" si="16"/>
        <v>0</v>
      </c>
      <c r="N389" s="109">
        <f>'Merytoryczna-TU WPIS DANE'!O454+Strategiczna!J452</f>
        <v>95</v>
      </c>
      <c r="O389" s="101">
        <f t="shared" si="17"/>
        <v>0</v>
      </c>
      <c r="T389" s="111"/>
      <c r="U389" s="111"/>
      <c r="V389" s="97"/>
      <c r="W389" s="97"/>
      <c r="X389" s="97"/>
    </row>
    <row r="390" spans="1:24" s="110" customFormat="1">
      <c r="A390" s="106">
        <f>'Merytoryczna-TU WPIS DANE'!A455</f>
        <v>0</v>
      </c>
      <c r="B390" s="120">
        <f>'Merytoryczna-TU WPIS DANE'!B455</f>
        <v>0</v>
      </c>
      <c r="C390" s="120">
        <f>'Merytoryczna-TU WPIS DANE'!C455</f>
        <v>0</v>
      </c>
      <c r="D390" s="120">
        <f>'Merytoryczna-TU WPIS DANE'!D455</f>
        <v>0</v>
      </c>
      <c r="E390" s="120">
        <f>'Merytoryczna-TU WPIS DANE'!E455</f>
        <v>0</v>
      </c>
      <c r="F390" s="106">
        <f>'Merytoryczna-TU WPIS DANE'!F455</f>
        <v>0</v>
      </c>
      <c r="G390" s="107">
        <f>'Merytoryczna-TU WPIS DANE'!H455</f>
        <v>0</v>
      </c>
      <c r="H390" s="107">
        <f>'Merytoryczna-TU WPIS DANE'!I455</f>
        <v>0</v>
      </c>
      <c r="I390" s="107"/>
      <c r="J390" s="108">
        <f>IF('Merytoryczna-TU WPIS DANE'!Q455="tak",'Merytoryczna-TU WPIS DANE'!AJ455,'Merytoryczna-TU WPIS DANE'!R455)</f>
        <v>0</v>
      </c>
      <c r="K390" s="351"/>
      <c r="L390" s="211">
        <f>IF(Strategiczna!L453="tak",Strategiczna!W453,Strategiczna!M453)</f>
        <v>0</v>
      </c>
      <c r="M390" s="109">
        <f t="shared" si="16"/>
        <v>0</v>
      </c>
      <c r="N390" s="109">
        <f>'Merytoryczna-TU WPIS DANE'!O455+Strategiczna!J453</f>
        <v>95</v>
      </c>
      <c r="O390" s="101">
        <f t="shared" si="17"/>
        <v>0</v>
      </c>
      <c r="T390" s="111"/>
      <c r="U390" s="111"/>
      <c r="V390" s="97"/>
      <c r="W390" s="97"/>
      <c r="X390" s="97"/>
    </row>
    <row r="391" spans="1:24" s="110" customFormat="1">
      <c r="A391" s="106">
        <f>'Merytoryczna-TU WPIS DANE'!A456</f>
        <v>0</v>
      </c>
      <c r="B391" s="120">
        <f>'Merytoryczna-TU WPIS DANE'!B456</f>
        <v>0</v>
      </c>
      <c r="C391" s="120">
        <f>'Merytoryczna-TU WPIS DANE'!C456</f>
        <v>0</v>
      </c>
      <c r="D391" s="120">
        <f>'Merytoryczna-TU WPIS DANE'!D456</f>
        <v>0</v>
      </c>
      <c r="E391" s="120">
        <f>'Merytoryczna-TU WPIS DANE'!E456</f>
        <v>0</v>
      </c>
      <c r="F391" s="106">
        <f>'Merytoryczna-TU WPIS DANE'!F456</f>
        <v>0</v>
      </c>
      <c r="G391" s="107">
        <f>'Merytoryczna-TU WPIS DANE'!H456</f>
        <v>0</v>
      </c>
      <c r="H391" s="107">
        <f>'Merytoryczna-TU WPIS DANE'!I456</f>
        <v>0</v>
      </c>
      <c r="I391" s="107"/>
      <c r="J391" s="108">
        <f>IF('Merytoryczna-TU WPIS DANE'!Q456="tak",'Merytoryczna-TU WPIS DANE'!AJ456,'Merytoryczna-TU WPIS DANE'!R456)</f>
        <v>0</v>
      </c>
      <c r="K391" s="351"/>
      <c r="L391" s="211">
        <f>IF(Strategiczna!L454="tak",Strategiczna!W454,Strategiczna!M454)</f>
        <v>0</v>
      </c>
      <c r="M391" s="109">
        <f t="shared" si="16"/>
        <v>0</v>
      </c>
      <c r="N391" s="109">
        <f>'Merytoryczna-TU WPIS DANE'!O456+Strategiczna!J454</f>
        <v>95</v>
      </c>
      <c r="O391" s="101">
        <f t="shared" si="17"/>
        <v>0</v>
      </c>
      <c r="T391" s="111"/>
      <c r="U391" s="111"/>
      <c r="V391" s="97"/>
      <c r="W391" s="97"/>
      <c r="X391" s="97"/>
    </row>
    <row r="392" spans="1:24" s="110" customFormat="1">
      <c r="A392" s="106">
        <f>'Merytoryczna-TU WPIS DANE'!A457</f>
        <v>0</v>
      </c>
      <c r="B392" s="120">
        <f>'Merytoryczna-TU WPIS DANE'!B457</f>
        <v>0</v>
      </c>
      <c r="C392" s="120">
        <f>'Merytoryczna-TU WPIS DANE'!C457</f>
        <v>0</v>
      </c>
      <c r="D392" s="120">
        <f>'Merytoryczna-TU WPIS DANE'!D457</f>
        <v>0</v>
      </c>
      <c r="E392" s="120">
        <f>'Merytoryczna-TU WPIS DANE'!E457</f>
        <v>0</v>
      </c>
      <c r="F392" s="106">
        <f>'Merytoryczna-TU WPIS DANE'!F457</f>
        <v>0</v>
      </c>
      <c r="G392" s="107">
        <f>'Merytoryczna-TU WPIS DANE'!H457</f>
        <v>0</v>
      </c>
      <c r="H392" s="107">
        <f>'Merytoryczna-TU WPIS DANE'!I457</f>
        <v>0</v>
      </c>
      <c r="I392" s="107"/>
      <c r="J392" s="108">
        <f>IF('Merytoryczna-TU WPIS DANE'!Q457="tak",'Merytoryczna-TU WPIS DANE'!AJ457,'Merytoryczna-TU WPIS DANE'!R457)</f>
        <v>0</v>
      </c>
      <c r="K392" s="351"/>
      <c r="L392" s="211">
        <f>IF(Strategiczna!L455="tak",Strategiczna!W455,Strategiczna!M455)</f>
        <v>0</v>
      </c>
      <c r="M392" s="109">
        <f t="shared" si="16"/>
        <v>0</v>
      </c>
      <c r="N392" s="109">
        <f>'Merytoryczna-TU WPIS DANE'!O457+Strategiczna!J455</f>
        <v>95</v>
      </c>
      <c r="O392" s="101">
        <f t="shared" si="17"/>
        <v>0</v>
      </c>
      <c r="T392" s="111"/>
      <c r="U392" s="111"/>
      <c r="V392" s="97"/>
      <c r="W392" s="97"/>
      <c r="X392" s="97"/>
    </row>
    <row r="393" spans="1:24" s="110" customFormat="1">
      <c r="A393" s="106">
        <f>'Merytoryczna-TU WPIS DANE'!A458</f>
        <v>0</v>
      </c>
      <c r="B393" s="120">
        <f>'Merytoryczna-TU WPIS DANE'!B458</f>
        <v>0</v>
      </c>
      <c r="C393" s="120">
        <f>'Merytoryczna-TU WPIS DANE'!C458</f>
        <v>0</v>
      </c>
      <c r="D393" s="120">
        <f>'Merytoryczna-TU WPIS DANE'!D458</f>
        <v>0</v>
      </c>
      <c r="E393" s="120">
        <f>'Merytoryczna-TU WPIS DANE'!E458</f>
        <v>0</v>
      </c>
      <c r="F393" s="106">
        <f>'Merytoryczna-TU WPIS DANE'!F458</f>
        <v>0</v>
      </c>
      <c r="G393" s="107">
        <f>'Merytoryczna-TU WPIS DANE'!H458</f>
        <v>0</v>
      </c>
      <c r="H393" s="107">
        <f>'Merytoryczna-TU WPIS DANE'!I458</f>
        <v>0</v>
      </c>
      <c r="I393" s="107"/>
      <c r="J393" s="108">
        <f>IF('Merytoryczna-TU WPIS DANE'!Q458="tak",'Merytoryczna-TU WPIS DANE'!AJ458,'Merytoryczna-TU WPIS DANE'!R458)</f>
        <v>0</v>
      </c>
      <c r="K393" s="351"/>
      <c r="L393" s="211">
        <f>IF(Strategiczna!L456="tak",Strategiczna!W456,Strategiczna!M456)</f>
        <v>0</v>
      </c>
      <c r="M393" s="109">
        <f t="shared" si="16"/>
        <v>0</v>
      </c>
      <c r="N393" s="109">
        <f>'Merytoryczna-TU WPIS DANE'!O458+Strategiczna!J456</f>
        <v>95</v>
      </c>
      <c r="O393" s="101">
        <f t="shared" si="17"/>
        <v>0</v>
      </c>
      <c r="T393" s="111"/>
      <c r="U393" s="111"/>
      <c r="V393" s="97"/>
      <c r="W393" s="97"/>
      <c r="X393" s="97"/>
    </row>
    <row r="394" spans="1:24" s="110" customFormat="1">
      <c r="A394" s="106">
        <f>'Merytoryczna-TU WPIS DANE'!A459</f>
        <v>0</v>
      </c>
      <c r="B394" s="120">
        <f>'Merytoryczna-TU WPIS DANE'!B459</f>
        <v>0</v>
      </c>
      <c r="C394" s="120">
        <f>'Merytoryczna-TU WPIS DANE'!C459</f>
        <v>0</v>
      </c>
      <c r="D394" s="120">
        <f>'Merytoryczna-TU WPIS DANE'!D459</f>
        <v>0</v>
      </c>
      <c r="E394" s="120">
        <f>'Merytoryczna-TU WPIS DANE'!E459</f>
        <v>0</v>
      </c>
      <c r="F394" s="106">
        <f>'Merytoryczna-TU WPIS DANE'!F459</f>
        <v>0</v>
      </c>
      <c r="G394" s="107">
        <f>'Merytoryczna-TU WPIS DANE'!H459</f>
        <v>0</v>
      </c>
      <c r="H394" s="107">
        <f>'Merytoryczna-TU WPIS DANE'!I459</f>
        <v>0</v>
      </c>
      <c r="I394" s="107"/>
      <c r="J394" s="108">
        <f>IF('Merytoryczna-TU WPIS DANE'!Q459="tak",'Merytoryczna-TU WPIS DANE'!AJ459,'Merytoryczna-TU WPIS DANE'!R459)</f>
        <v>0</v>
      </c>
      <c r="K394" s="351"/>
      <c r="L394" s="211">
        <f>IF(Strategiczna!L457="tak",Strategiczna!W457,Strategiczna!M457)</f>
        <v>0</v>
      </c>
      <c r="M394" s="109">
        <f t="shared" si="16"/>
        <v>0</v>
      </c>
      <c r="N394" s="109">
        <f>'Merytoryczna-TU WPIS DANE'!O459+Strategiczna!J457</f>
        <v>95</v>
      </c>
      <c r="O394" s="101">
        <f t="shared" si="17"/>
        <v>0</v>
      </c>
      <c r="T394" s="111"/>
      <c r="U394" s="111"/>
      <c r="V394" s="97"/>
      <c r="W394" s="97"/>
      <c r="X394" s="97"/>
    </row>
    <row r="395" spans="1:24" s="110" customFormat="1">
      <c r="A395" s="106">
        <f>'Merytoryczna-TU WPIS DANE'!A460</f>
        <v>0</v>
      </c>
      <c r="B395" s="120">
        <f>'Merytoryczna-TU WPIS DANE'!B460</f>
        <v>0</v>
      </c>
      <c r="C395" s="120">
        <f>'Merytoryczna-TU WPIS DANE'!C460</f>
        <v>0</v>
      </c>
      <c r="D395" s="120">
        <f>'Merytoryczna-TU WPIS DANE'!D460</f>
        <v>0</v>
      </c>
      <c r="E395" s="120">
        <f>'Merytoryczna-TU WPIS DANE'!E460</f>
        <v>0</v>
      </c>
      <c r="F395" s="106">
        <f>'Merytoryczna-TU WPIS DANE'!F460</f>
        <v>0</v>
      </c>
      <c r="G395" s="107">
        <f>'Merytoryczna-TU WPIS DANE'!H460</f>
        <v>0</v>
      </c>
      <c r="H395" s="107">
        <f>'Merytoryczna-TU WPIS DANE'!I460</f>
        <v>0</v>
      </c>
      <c r="I395" s="107"/>
      <c r="J395" s="108">
        <f>IF('Merytoryczna-TU WPIS DANE'!Q460="tak",'Merytoryczna-TU WPIS DANE'!AJ460,'Merytoryczna-TU WPIS DANE'!R460)</f>
        <v>0</v>
      </c>
      <c r="K395" s="351"/>
      <c r="L395" s="211">
        <f>IF(Strategiczna!L458="tak",Strategiczna!W458,Strategiczna!M458)</f>
        <v>0</v>
      </c>
      <c r="M395" s="109">
        <f t="shared" si="16"/>
        <v>0</v>
      </c>
      <c r="N395" s="109">
        <f>'Merytoryczna-TU WPIS DANE'!O460+Strategiczna!J458</f>
        <v>95</v>
      </c>
      <c r="O395" s="101">
        <f t="shared" si="17"/>
        <v>0</v>
      </c>
      <c r="T395" s="111"/>
      <c r="U395" s="111"/>
      <c r="V395" s="97"/>
      <c r="W395" s="97"/>
      <c r="X395" s="97"/>
    </row>
    <row r="396" spans="1:24" s="110" customFormat="1">
      <c r="A396" s="106">
        <f>'Merytoryczna-TU WPIS DANE'!A461</f>
        <v>0</v>
      </c>
      <c r="B396" s="120">
        <f>'Merytoryczna-TU WPIS DANE'!B461</f>
        <v>0</v>
      </c>
      <c r="C396" s="120">
        <f>'Merytoryczna-TU WPIS DANE'!C461</f>
        <v>0</v>
      </c>
      <c r="D396" s="120">
        <f>'Merytoryczna-TU WPIS DANE'!D461</f>
        <v>0</v>
      </c>
      <c r="E396" s="120">
        <f>'Merytoryczna-TU WPIS DANE'!E461</f>
        <v>0</v>
      </c>
      <c r="F396" s="106">
        <f>'Merytoryczna-TU WPIS DANE'!F461</f>
        <v>0</v>
      </c>
      <c r="G396" s="107">
        <f>'Merytoryczna-TU WPIS DANE'!H461</f>
        <v>0</v>
      </c>
      <c r="H396" s="107">
        <f>'Merytoryczna-TU WPIS DANE'!I461</f>
        <v>0</v>
      </c>
      <c r="I396" s="107"/>
      <c r="J396" s="108">
        <f>IF('Merytoryczna-TU WPIS DANE'!Q461="tak",'Merytoryczna-TU WPIS DANE'!AJ461,'Merytoryczna-TU WPIS DANE'!R461)</f>
        <v>0</v>
      </c>
      <c r="K396" s="351"/>
      <c r="L396" s="211">
        <f>IF(Strategiczna!L459="tak",Strategiczna!W459,Strategiczna!M459)</f>
        <v>0</v>
      </c>
      <c r="M396" s="109">
        <f t="shared" si="16"/>
        <v>0</v>
      </c>
      <c r="N396" s="109">
        <f>'Merytoryczna-TU WPIS DANE'!O461+Strategiczna!J459</f>
        <v>95</v>
      </c>
      <c r="O396" s="101">
        <f t="shared" si="17"/>
        <v>0</v>
      </c>
      <c r="T396" s="111"/>
      <c r="U396" s="111"/>
      <c r="V396" s="97"/>
      <c r="W396" s="97"/>
      <c r="X396" s="97"/>
    </row>
    <row r="397" spans="1:24" s="110" customFormat="1">
      <c r="A397" s="106">
        <f>'Merytoryczna-TU WPIS DANE'!A462</f>
        <v>0</v>
      </c>
      <c r="B397" s="120">
        <f>'Merytoryczna-TU WPIS DANE'!B462</f>
        <v>0</v>
      </c>
      <c r="C397" s="120">
        <f>'Merytoryczna-TU WPIS DANE'!C462</f>
        <v>0</v>
      </c>
      <c r="D397" s="120">
        <f>'Merytoryczna-TU WPIS DANE'!D462</f>
        <v>0</v>
      </c>
      <c r="E397" s="120">
        <f>'Merytoryczna-TU WPIS DANE'!E462</f>
        <v>0</v>
      </c>
      <c r="F397" s="106">
        <f>'Merytoryczna-TU WPIS DANE'!F462</f>
        <v>0</v>
      </c>
      <c r="G397" s="107">
        <f>'Merytoryczna-TU WPIS DANE'!H462</f>
        <v>0</v>
      </c>
      <c r="H397" s="107">
        <f>'Merytoryczna-TU WPIS DANE'!I462</f>
        <v>0</v>
      </c>
      <c r="I397" s="107"/>
      <c r="J397" s="108">
        <f>IF('Merytoryczna-TU WPIS DANE'!Q462="tak",'Merytoryczna-TU WPIS DANE'!AJ462,'Merytoryczna-TU WPIS DANE'!R462)</f>
        <v>0</v>
      </c>
      <c r="K397" s="351"/>
      <c r="L397" s="211">
        <f>IF(Strategiczna!L460="tak",Strategiczna!W460,Strategiczna!M460)</f>
        <v>0</v>
      </c>
      <c r="M397" s="109">
        <f t="shared" si="16"/>
        <v>0</v>
      </c>
      <c r="N397" s="109">
        <f>'Merytoryczna-TU WPIS DANE'!O462+Strategiczna!J460</f>
        <v>95</v>
      </c>
      <c r="O397" s="101">
        <f t="shared" si="17"/>
        <v>0</v>
      </c>
      <c r="T397" s="111"/>
      <c r="U397" s="111"/>
      <c r="V397" s="97"/>
      <c r="W397" s="97"/>
      <c r="X397" s="97"/>
    </row>
    <row r="398" spans="1:24" s="110" customFormat="1">
      <c r="A398" s="106">
        <f>'Merytoryczna-TU WPIS DANE'!A463</f>
        <v>0</v>
      </c>
      <c r="B398" s="120">
        <f>'Merytoryczna-TU WPIS DANE'!B463</f>
        <v>0</v>
      </c>
      <c r="C398" s="120">
        <f>'Merytoryczna-TU WPIS DANE'!C463</f>
        <v>0</v>
      </c>
      <c r="D398" s="120">
        <f>'Merytoryczna-TU WPIS DANE'!D463</f>
        <v>0</v>
      </c>
      <c r="E398" s="120">
        <f>'Merytoryczna-TU WPIS DANE'!E463</f>
        <v>0</v>
      </c>
      <c r="F398" s="106">
        <f>'Merytoryczna-TU WPIS DANE'!F463</f>
        <v>0</v>
      </c>
      <c r="G398" s="107">
        <f>'Merytoryczna-TU WPIS DANE'!H463</f>
        <v>0</v>
      </c>
      <c r="H398" s="107">
        <f>'Merytoryczna-TU WPIS DANE'!I463</f>
        <v>0</v>
      </c>
      <c r="I398" s="107"/>
      <c r="J398" s="108">
        <f>IF('Merytoryczna-TU WPIS DANE'!Q463="tak",'Merytoryczna-TU WPIS DANE'!AJ463,'Merytoryczna-TU WPIS DANE'!R463)</f>
        <v>0</v>
      </c>
      <c r="K398" s="351"/>
      <c r="L398" s="211">
        <f>IF(Strategiczna!L461="tak",Strategiczna!W461,Strategiczna!M461)</f>
        <v>0</v>
      </c>
      <c r="M398" s="109">
        <f t="shared" si="16"/>
        <v>0</v>
      </c>
      <c r="N398" s="109">
        <f>'Merytoryczna-TU WPIS DANE'!O463+Strategiczna!J461</f>
        <v>95</v>
      </c>
      <c r="O398" s="101">
        <f t="shared" si="17"/>
        <v>0</v>
      </c>
      <c r="T398" s="111"/>
      <c r="U398" s="111"/>
      <c r="V398" s="97"/>
      <c r="W398" s="97"/>
      <c r="X398" s="97"/>
    </row>
    <row r="399" spans="1:24" s="110" customFormat="1">
      <c r="A399" s="106">
        <f>'Merytoryczna-TU WPIS DANE'!A464</f>
        <v>0</v>
      </c>
      <c r="B399" s="120">
        <f>'Merytoryczna-TU WPIS DANE'!B464</f>
        <v>0</v>
      </c>
      <c r="C399" s="120">
        <f>'Merytoryczna-TU WPIS DANE'!C464</f>
        <v>0</v>
      </c>
      <c r="D399" s="120">
        <f>'Merytoryczna-TU WPIS DANE'!D464</f>
        <v>0</v>
      </c>
      <c r="E399" s="120">
        <f>'Merytoryczna-TU WPIS DANE'!E464</f>
        <v>0</v>
      </c>
      <c r="F399" s="106">
        <f>'Merytoryczna-TU WPIS DANE'!F464</f>
        <v>0</v>
      </c>
      <c r="G399" s="107">
        <f>'Merytoryczna-TU WPIS DANE'!H464</f>
        <v>0</v>
      </c>
      <c r="H399" s="107">
        <f>'Merytoryczna-TU WPIS DANE'!I464</f>
        <v>0</v>
      </c>
      <c r="I399" s="107"/>
      <c r="J399" s="108">
        <f>IF('Merytoryczna-TU WPIS DANE'!Q464="tak",'Merytoryczna-TU WPIS DANE'!AJ464,'Merytoryczna-TU WPIS DANE'!R464)</f>
        <v>0</v>
      </c>
      <c r="K399" s="351"/>
      <c r="L399" s="211">
        <f>IF(Strategiczna!L462="tak",Strategiczna!W462,Strategiczna!M462)</f>
        <v>0</v>
      </c>
      <c r="M399" s="109">
        <f t="shared" si="16"/>
        <v>0</v>
      </c>
      <c r="N399" s="109">
        <f>'Merytoryczna-TU WPIS DANE'!O464+Strategiczna!J462</f>
        <v>95</v>
      </c>
      <c r="O399" s="101">
        <f t="shared" si="17"/>
        <v>0</v>
      </c>
      <c r="T399" s="111"/>
      <c r="U399" s="111"/>
      <c r="V399" s="97"/>
      <c r="W399" s="97"/>
      <c r="X399" s="97"/>
    </row>
    <row r="400" spans="1:24" s="110" customFormat="1">
      <c r="A400" s="106">
        <f>'Merytoryczna-TU WPIS DANE'!A465</f>
        <v>0</v>
      </c>
      <c r="B400" s="120">
        <f>'Merytoryczna-TU WPIS DANE'!B465</f>
        <v>0</v>
      </c>
      <c r="C400" s="120">
        <f>'Merytoryczna-TU WPIS DANE'!C465</f>
        <v>0</v>
      </c>
      <c r="D400" s="120">
        <f>'Merytoryczna-TU WPIS DANE'!D465</f>
        <v>0</v>
      </c>
      <c r="E400" s="120">
        <f>'Merytoryczna-TU WPIS DANE'!E465</f>
        <v>0</v>
      </c>
      <c r="F400" s="106">
        <f>'Merytoryczna-TU WPIS DANE'!F465</f>
        <v>0</v>
      </c>
      <c r="G400" s="107">
        <f>'Merytoryczna-TU WPIS DANE'!H465</f>
        <v>0</v>
      </c>
      <c r="H400" s="107">
        <f>'Merytoryczna-TU WPIS DANE'!I465</f>
        <v>0</v>
      </c>
      <c r="I400" s="107"/>
      <c r="J400" s="108">
        <f>IF('Merytoryczna-TU WPIS DANE'!Q465="tak",'Merytoryczna-TU WPIS DANE'!AJ465,'Merytoryczna-TU WPIS DANE'!R465)</f>
        <v>0</v>
      </c>
      <c r="K400" s="351"/>
      <c r="L400" s="211">
        <f>IF(Strategiczna!L463="tak",Strategiczna!W463,Strategiczna!M463)</f>
        <v>0</v>
      </c>
      <c r="M400" s="109">
        <f t="shared" si="16"/>
        <v>0</v>
      </c>
      <c r="N400" s="109">
        <f>'Merytoryczna-TU WPIS DANE'!O465+Strategiczna!J463</f>
        <v>95</v>
      </c>
      <c r="O400" s="101">
        <f t="shared" si="17"/>
        <v>0</v>
      </c>
      <c r="T400" s="111"/>
      <c r="U400" s="111"/>
      <c r="V400" s="97"/>
      <c r="W400" s="97"/>
      <c r="X400" s="97"/>
    </row>
    <row r="401" spans="1:24" s="110" customFormat="1">
      <c r="A401" s="106">
        <f>'Merytoryczna-TU WPIS DANE'!A466</f>
        <v>0</v>
      </c>
      <c r="B401" s="120">
        <f>'Merytoryczna-TU WPIS DANE'!B466</f>
        <v>0</v>
      </c>
      <c r="C401" s="120">
        <f>'Merytoryczna-TU WPIS DANE'!C466</f>
        <v>0</v>
      </c>
      <c r="D401" s="120">
        <f>'Merytoryczna-TU WPIS DANE'!D466</f>
        <v>0</v>
      </c>
      <c r="E401" s="120">
        <f>'Merytoryczna-TU WPIS DANE'!E466</f>
        <v>0</v>
      </c>
      <c r="F401" s="106">
        <f>'Merytoryczna-TU WPIS DANE'!F466</f>
        <v>0</v>
      </c>
      <c r="G401" s="107">
        <f>'Merytoryczna-TU WPIS DANE'!H466</f>
        <v>0</v>
      </c>
      <c r="H401" s="107">
        <f>'Merytoryczna-TU WPIS DANE'!I466</f>
        <v>0</v>
      </c>
      <c r="I401" s="107"/>
      <c r="J401" s="108">
        <f>IF('Merytoryczna-TU WPIS DANE'!Q466="tak",'Merytoryczna-TU WPIS DANE'!AJ466,'Merytoryczna-TU WPIS DANE'!R466)</f>
        <v>0</v>
      </c>
      <c r="K401" s="351"/>
      <c r="L401" s="211">
        <f>IF(Strategiczna!L464="tak",Strategiczna!W464,Strategiczna!M464)</f>
        <v>0</v>
      </c>
      <c r="M401" s="109">
        <f t="shared" si="16"/>
        <v>0</v>
      </c>
      <c r="N401" s="109">
        <f>'Merytoryczna-TU WPIS DANE'!O466+Strategiczna!J464</f>
        <v>95</v>
      </c>
      <c r="O401" s="101">
        <f t="shared" si="17"/>
        <v>0</v>
      </c>
      <c r="T401" s="111"/>
      <c r="U401" s="111"/>
      <c r="V401" s="97"/>
      <c r="W401" s="97"/>
      <c r="X401" s="97"/>
    </row>
    <row r="402" spans="1:24" s="110" customFormat="1">
      <c r="A402" s="106">
        <f>'Merytoryczna-TU WPIS DANE'!A467</f>
        <v>0</v>
      </c>
      <c r="B402" s="120">
        <f>'Merytoryczna-TU WPIS DANE'!B467</f>
        <v>0</v>
      </c>
      <c r="C402" s="120">
        <f>'Merytoryczna-TU WPIS DANE'!C467</f>
        <v>0</v>
      </c>
      <c r="D402" s="120">
        <f>'Merytoryczna-TU WPIS DANE'!D467</f>
        <v>0</v>
      </c>
      <c r="E402" s="120">
        <f>'Merytoryczna-TU WPIS DANE'!E467</f>
        <v>0</v>
      </c>
      <c r="F402" s="106">
        <f>'Merytoryczna-TU WPIS DANE'!F467</f>
        <v>0</v>
      </c>
      <c r="G402" s="107">
        <f>'Merytoryczna-TU WPIS DANE'!H467</f>
        <v>0</v>
      </c>
      <c r="H402" s="107">
        <f>'Merytoryczna-TU WPIS DANE'!I467</f>
        <v>0</v>
      </c>
      <c r="I402" s="107"/>
      <c r="J402" s="108">
        <f>IF('Merytoryczna-TU WPIS DANE'!Q467="tak",'Merytoryczna-TU WPIS DANE'!AJ467,'Merytoryczna-TU WPIS DANE'!R467)</f>
        <v>0</v>
      </c>
      <c r="K402" s="351"/>
      <c r="L402" s="211">
        <f>IF(Strategiczna!L465="tak",Strategiczna!W465,Strategiczna!M465)</f>
        <v>0</v>
      </c>
      <c r="M402" s="109">
        <f t="shared" si="16"/>
        <v>0</v>
      </c>
      <c r="N402" s="109">
        <f>'Merytoryczna-TU WPIS DANE'!O467+Strategiczna!J465</f>
        <v>95</v>
      </c>
      <c r="O402" s="101">
        <f t="shared" si="17"/>
        <v>0</v>
      </c>
      <c r="T402" s="111"/>
      <c r="U402" s="111"/>
      <c r="V402" s="97"/>
      <c r="W402" s="97"/>
      <c r="X402" s="97"/>
    </row>
    <row r="403" spans="1:24" s="110" customFormat="1">
      <c r="A403" s="106">
        <f>'Merytoryczna-TU WPIS DANE'!A468</f>
        <v>0</v>
      </c>
      <c r="B403" s="120">
        <f>'Merytoryczna-TU WPIS DANE'!B468</f>
        <v>0</v>
      </c>
      <c r="C403" s="120">
        <f>'Merytoryczna-TU WPIS DANE'!C468</f>
        <v>0</v>
      </c>
      <c r="D403" s="120">
        <f>'Merytoryczna-TU WPIS DANE'!D468</f>
        <v>0</v>
      </c>
      <c r="E403" s="120">
        <f>'Merytoryczna-TU WPIS DANE'!E468</f>
        <v>0</v>
      </c>
      <c r="F403" s="106">
        <f>'Merytoryczna-TU WPIS DANE'!F468</f>
        <v>0</v>
      </c>
      <c r="G403" s="107">
        <f>'Merytoryczna-TU WPIS DANE'!H468</f>
        <v>0</v>
      </c>
      <c r="H403" s="107">
        <f>'Merytoryczna-TU WPIS DANE'!I468</f>
        <v>0</v>
      </c>
      <c r="I403" s="107"/>
      <c r="J403" s="108">
        <f>IF('Merytoryczna-TU WPIS DANE'!Q468="tak",'Merytoryczna-TU WPIS DANE'!AJ468,'Merytoryczna-TU WPIS DANE'!R468)</f>
        <v>0</v>
      </c>
      <c r="K403" s="351"/>
      <c r="L403" s="211">
        <f>IF(Strategiczna!L466="tak",Strategiczna!W466,Strategiczna!M466)</f>
        <v>0</v>
      </c>
      <c r="M403" s="109">
        <f t="shared" si="16"/>
        <v>0</v>
      </c>
      <c r="N403" s="109">
        <f>'Merytoryczna-TU WPIS DANE'!O468+Strategiczna!J466</f>
        <v>95</v>
      </c>
      <c r="O403" s="101">
        <f t="shared" si="17"/>
        <v>0</v>
      </c>
      <c r="T403" s="111"/>
      <c r="U403" s="111"/>
      <c r="V403" s="97"/>
      <c r="W403" s="97"/>
      <c r="X403" s="97"/>
    </row>
    <row r="404" spans="1:24" s="110" customFormat="1">
      <c r="A404" s="106">
        <f>'Merytoryczna-TU WPIS DANE'!A469</f>
        <v>0</v>
      </c>
      <c r="B404" s="120">
        <f>'Merytoryczna-TU WPIS DANE'!B469</f>
        <v>0</v>
      </c>
      <c r="C404" s="120">
        <f>'Merytoryczna-TU WPIS DANE'!C469</f>
        <v>0</v>
      </c>
      <c r="D404" s="120">
        <f>'Merytoryczna-TU WPIS DANE'!D469</f>
        <v>0</v>
      </c>
      <c r="E404" s="120">
        <f>'Merytoryczna-TU WPIS DANE'!E469</f>
        <v>0</v>
      </c>
      <c r="F404" s="106">
        <f>'Merytoryczna-TU WPIS DANE'!F469</f>
        <v>0</v>
      </c>
      <c r="G404" s="107">
        <f>'Merytoryczna-TU WPIS DANE'!H469</f>
        <v>0</v>
      </c>
      <c r="H404" s="107">
        <f>'Merytoryczna-TU WPIS DANE'!I469</f>
        <v>0</v>
      </c>
      <c r="I404" s="107"/>
      <c r="J404" s="108">
        <f>IF('Merytoryczna-TU WPIS DANE'!Q469="tak",'Merytoryczna-TU WPIS DANE'!AJ469,'Merytoryczna-TU WPIS DANE'!R469)</f>
        <v>0</v>
      </c>
      <c r="K404" s="351"/>
      <c r="L404" s="211">
        <f>IF(Strategiczna!L467="tak",Strategiczna!W467,Strategiczna!M467)</f>
        <v>0</v>
      </c>
      <c r="M404" s="109">
        <f t="shared" si="16"/>
        <v>0</v>
      </c>
      <c r="N404" s="109">
        <f>'Merytoryczna-TU WPIS DANE'!O469+Strategiczna!J467</f>
        <v>95</v>
      </c>
      <c r="O404" s="101">
        <f t="shared" si="17"/>
        <v>0</v>
      </c>
      <c r="T404" s="111"/>
      <c r="U404" s="111"/>
      <c r="V404" s="97"/>
      <c r="W404" s="97"/>
      <c r="X404" s="97"/>
    </row>
    <row r="405" spans="1:24" s="110" customFormat="1">
      <c r="A405" s="106">
        <f>'Merytoryczna-TU WPIS DANE'!A470</f>
        <v>0</v>
      </c>
      <c r="B405" s="120">
        <f>'Merytoryczna-TU WPIS DANE'!B470</f>
        <v>0</v>
      </c>
      <c r="C405" s="120">
        <f>'Merytoryczna-TU WPIS DANE'!C470</f>
        <v>0</v>
      </c>
      <c r="D405" s="120">
        <f>'Merytoryczna-TU WPIS DANE'!D470</f>
        <v>0</v>
      </c>
      <c r="E405" s="120">
        <f>'Merytoryczna-TU WPIS DANE'!E470</f>
        <v>0</v>
      </c>
      <c r="F405" s="106">
        <f>'Merytoryczna-TU WPIS DANE'!F470</f>
        <v>0</v>
      </c>
      <c r="G405" s="107">
        <f>'Merytoryczna-TU WPIS DANE'!H470</f>
        <v>0</v>
      </c>
      <c r="H405" s="107">
        <f>'Merytoryczna-TU WPIS DANE'!I470</f>
        <v>0</v>
      </c>
      <c r="I405" s="107"/>
      <c r="J405" s="108">
        <f>IF('Merytoryczna-TU WPIS DANE'!Q470="tak",'Merytoryczna-TU WPIS DANE'!AJ470,'Merytoryczna-TU WPIS DANE'!R470)</f>
        <v>0</v>
      </c>
      <c r="K405" s="351"/>
      <c r="L405" s="211">
        <f>IF(Strategiczna!L468="tak",Strategiczna!W468,Strategiczna!M468)</f>
        <v>0</v>
      </c>
      <c r="M405" s="109">
        <f t="shared" si="16"/>
        <v>0</v>
      </c>
      <c r="N405" s="109">
        <f>'Merytoryczna-TU WPIS DANE'!O470+Strategiczna!J468</f>
        <v>95</v>
      </c>
      <c r="O405" s="101">
        <f t="shared" si="17"/>
        <v>0</v>
      </c>
      <c r="T405" s="111"/>
      <c r="U405" s="111"/>
      <c r="V405" s="97"/>
      <c r="W405" s="97"/>
      <c r="X405" s="97"/>
    </row>
    <row r="406" spans="1:24" s="110" customFormat="1">
      <c r="A406" s="106">
        <f>'Merytoryczna-TU WPIS DANE'!A471</f>
        <v>0</v>
      </c>
      <c r="B406" s="120">
        <f>'Merytoryczna-TU WPIS DANE'!B471</f>
        <v>0</v>
      </c>
      <c r="C406" s="120">
        <f>'Merytoryczna-TU WPIS DANE'!C471</f>
        <v>0</v>
      </c>
      <c r="D406" s="120">
        <f>'Merytoryczna-TU WPIS DANE'!D471</f>
        <v>0</v>
      </c>
      <c r="E406" s="120">
        <f>'Merytoryczna-TU WPIS DANE'!E471</f>
        <v>0</v>
      </c>
      <c r="F406" s="106">
        <f>'Merytoryczna-TU WPIS DANE'!F471</f>
        <v>0</v>
      </c>
      <c r="G406" s="107">
        <f>'Merytoryczna-TU WPIS DANE'!H471</f>
        <v>0</v>
      </c>
      <c r="H406" s="107">
        <f>'Merytoryczna-TU WPIS DANE'!I471</f>
        <v>0</v>
      </c>
      <c r="I406" s="107"/>
      <c r="J406" s="108">
        <f>IF('Merytoryczna-TU WPIS DANE'!Q471="tak",'Merytoryczna-TU WPIS DANE'!AJ471,'Merytoryczna-TU WPIS DANE'!R471)</f>
        <v>0</v>
      </c>
      <c r="K406" s="351"/>
      <c r="L406" s="211">
        <f>IF(Strategiczna!L469="tak",Strategiczna!W469,Strategiczna!M469)</f>
        <v>0</v>
      </c>
      <c r="M406" s="109">
        <f t="shared" si="16"/>
        <v>0</v>
      </c>
      <c r="N406" s="109">
        <f>'Merytoryczna-TU WPIS DANE'!O471+Strategiczna!J469</f>
        <v>95</v>
      </c>
      <c r="O406" s="101">
        <f t="shared" si="17"/>
        <v>0</v>
      </c>
      <c r="T406" s="111"/>
      <c r="U406" s="111"/>
      <c r="V406" s="97"/>
      <c r="W406" s="97"/>
      <c r="X406" s="97"/>
    </row>
    <row r="407" spans="1:24" s="110" customFormat="1">
      <c r="A407" s="106">
        <f>'Merytoryczna-TU WPIS DANE'!A472</f>
        <v>0</v>
      </c>
      <c r="B407" s="120">
        <f>'Merytoryczna-TU WPIS DANE'!B472</f>
        <v>0</v>
      </c>
      <c r="C407" s="120">
        <f>'Merytoryczna-TU WPIS DANE'!C472</f>
        <v>0</v>
      </c>
      <c r="D407" s="120">
        <f>'Merytoryczna-TU WPIS DANE'!D472</f>
        <v>0</v>
      </c>
      <c r="E407" s="120">
        <f>'Merytoryczna-TU WPIS DANE'!E472</f>
        <v>0</v>
      </c>
      <c r="F407" s="106">
        <f>'Merytoryczna-TU WPIS DANE'!F472</f>
        <v>0</v>
      </c>
      <c r="G407" s="107">
        <f>'Merytoryczna-TU WPIS DANE'!H472</f>
        <v>0</v>
      </c>
      <c r="H407" s="107">
        <f>'Merytoryczna-TU WPIS DANE'!I472</f>
        <v>0</v>
      </c>
      <c r="I407" s="107"/>
      <c r="J407" s="108">
        <f>IF('Merytoryczna-TU WPIS DANE'!Q472="tak",'Merytoryczna-TU WPIS DANE'!AJ472,'Merytoryczna-TU WPIS DANE'!R472)</f>
        <v>0</v>
      </c>
      <c r="K407" s="351"/>
      <c r="L407" s="211">
        <f>IF(Strategiczna!L470="tak",Strategiczna!W470,Strategiczna!M470)</f>
        <v>0</v>
      </c>
      <c r="M407" s="109">
        <f t="shared" si="16"/>
        <v>0</v>
      </c>
      <c r="N407" s="109">
        <f>'Merytoryczna-TU WPIS DANE'!O472+Strategiczna!J470</f>
        <v>95</v>
      </c>
      <c r="O407" s="101">
        <f t="shared" si="17"/>
        <v>0</v>
      </c>
      <c r="T407" s="111"/>
      <c r="U407" s="111"/>
      <c r="V407" s="97"/>
      <c r="W407" s="97"/>
      <c r="X407" s="97"/>
    </row>
    <row r="408" spans="1:24" s="110" customFormat="1">
      <c r="A408" s="106">
        <f>'Merytoryczna-TU WPIS DANE'!A473</f>
        <v>0</v>
      </c>
      <c r="B408" s="120">
        <f>'Merytoryczna-TU WPIS DANE'!B473</f>
        <v>0</v>
      </c>
      <c r="C408" s="120">
        <f>'Merytoryczna-TU WPIS DANE'!C473</f>
        <v>0</v>
      </c>
      <c r="D408" s="120">
        <f>'Merytoryczna-TU WPIS DANE'!D473</f>
        <v>0</v>
      </c>
      <c r="E408" s="120">
        <f>'Merytoryczna-TU WPIS DANE'!E473</f>
        <v>0</v>
      </c>
      <c r="F408" s="106">
        <f>'Merytoryczna-TU WPIS DANE'!F473</f>
        <v>0</v>
      </c>
      <c r="G408" s="107">
        <f>'Merytoryczna-TU WPIS DANE'!H473</f>
        <v>0</v>
      </c>
      <c r="H408" s="107">
        <f>'Merytoryczna-TU WPIS DANE'!I473</f>
        <v>0</v>
      </c>
      <c r="I408" s="107"/>
      <c r="J408" s="108">
        <f>IF('Merytoryczna-TU WPIS DANE'!Q473="tak",'Merytoryczna-TU WPIS DANE'!AJ473,'Merytoryczna-TU WPIS DANE'!R473)</f>
        <v>0</v>
      </c>
      <c r="K408" s="351"/>
      <c r="L408" s="211">
        <f>IF(Strategiczna!L471="tak",Strategiczna!W471,Strategiczna!M471)</f>
        <v>0</v>
      </c>
      <c r="M408" s="109">
        <f t="shared" si="16"/>
        <v>0</v>
      </c>
      <c r="N408" s="109">
        <f>'Merytoryczna-TU WPIS DANE'!O473+Strategiczna!J471</f>
        <v>95</v>
      </c>
      <c r="O408" s="101">
        <f t="shared" si="17"/>
        <v>0</v>
      </c>
      <c r="T408" s="111"/>
      <c r="U408" s="111"/>
      <c r="V408" s="97"/>
      <c r="W408" s="97"/>
      <c r="X408" s="97"/>
    </row>
    <row r="409" spans="1:24" s="110" customFormat="1">
      <c r="A409" s="106">
        <f>'Merytoryczna-TU WPIS DANE'!A474</f>
        <v>0</v>
      </c>
      <c r="B409" s="120">
        <f>'Merytoryczna-TU WPIS DANE'!B474</f>
        <v>0</v>
      </c>
      <c r="C409" s="120">
        <f>'Merytoryczna-TU WPIS DANE'!C474</f>
        <v>0</v>
      </c>
      <c r="D409" s="120">
        <f>'Merytoryczna-TU WPIS DANE'!D474</f>
        <v>0</v>
      </c>
      <c r="E409" s="120">
        <f>'Merytoryczna-TU WPIS DANE'!E474</f>
        <v>0</v>
      </c>
      <c r="F409" s="106">
        <f>'Merytoryczna-TU WPIS DANE'!F474</f>
        <v>0</v>
      </c>
      <c r="G409" s="107">
        <f>'Merytoryczna-TU WPIS DANE'!H474</f>
        <v>0</v>
      </c>
      <c r="H409" s="107">
        <f>'Merytoryczna-TU WPIS DANE'!I474</f>
        <v>0</v>
      </c>
      <c r="I409" s="107"/>
      <c r="J409" s="108">
        <f>IF('Merytoryczna-TU WPIS DANE'!Q474="tak",'Merytoryczna-TU WPIS DANE'!AJ474,'Merytoryczna-TU WPIS DANE'!R474)</f>
        <v>0</v>
      </c>
      <c r="K409" s="351"/>
      <c r="L409" s="211">
        <f>IF(Strategiczna!L472="tak",Strategiczna!W472,Strategiczna!M472)</f>
        <v>0</v>
      </c>
      <c r="M409" s="109">
        <f t="shared" si="16"/>
        <v>0</v>
      </c>
      <c r="N409" s="109">
        <f>'Merytoryczna-TU WPIS DANE'!O474+Strategiczna!J472</f>
        <v>95</v>
      </c>
      <c r="O409" s="101">
        <f t="shared" si="17"/>
        <v>0</v>
      </c>
      <c r="T409" s="111"/>
      <c r="U409" s="111"/>
      <c r="V409" s="97"/>
      <c r="W409" s="97"/>
      <c r="X409" s="97"/>
    </row>
    <row r="410" spans="1:24" s="110" customFormat="1">
      <c r="A410" s="106">
        <f>'Merytoryczna-TU WPIS DANE'!A475</f>
        <v>0</v>
      </c>
      <c r="B410" s="120">
        <f>'Merytoryczna-TU WPIS DANE'!B475</f>
        <v>0</v>
      </c>
      <c r="C410" s="120">
        <f>'Merytoryczna-TU WPIS DANE'!C475</f>
        <v>0</v>
      </c>
      <c r="D410" s="120">
        <f>'Merytoryczna-TU WPIS DANE'!D475</f>
        <v>0</v>
      </c>
      <c r="E410" s="120">
        <f>'Merytoryczna-TU WPIS DANE'!E475</f>
        <v>0</v>
      </c>
      <c r="F410" s="106">
        <f>'Merytoryczna-TU WPIS DANE'!F475</f>
        <v>0</v>
      </c>
      <c r="G410" s="107">
        <f>'Merytoryczna-TU WPIS DANE'!H475</f>
        <v>0</v>
      </c>
      <c r="H410" s="107">
        <f>'Merytoryczna-TU WPIS DANE'!I475</f>
        <v>0</v>
      </c>
      <c r="I410" s="107"/>
      <c r="J410" s="108">
        <f>IF('Merytoryczna-TU WPIS DANE'!Q475="tak",'Merytoryczna-TU WPIS DANE'!AJ475,'Merytoryczna-TU WPIS DANE'!R475)</f>
        <v>0</v>
      </c>
      <c r="K410" s="351"/>
      <c r="L410" s="211">
        <f>IF(Strategiczna!L473="tak",Strategiczna!W473,Strategiczna!M473)</f>
        <v>0</v>
      </c>
      <c r="M410" s="109">
        <f t="shared" si="16"/>
        <v>0</v>
      </c>
      <c r="N410" s="109">
        <f>'Merytoryczna-TU WPIS DANE'!O475+Strategiczna!J473</f>
        <v>95</v>
      </c>
      <c r="O410" s="101">
        <f t="shared" si="17"/>
        <v>0</v>
      </c>
      <c r="T410" s="111"/>
      <c r="U410" s="111"/>
      <c r="V410" s="97"/>
      <c r="W410" s="97"/>
      <c r="X410" s="97"/>
    </row>
    <row r="411" spans="1:24" s="110" customFormat="1">
      <c r="A411" s="106">
        <f>'Merytoryczna-TU WPIS DANE'!A476</f>
        <v>0</v>
      </c>
      <c r="B411" s="120">
        <f>'Merytoryczna-TU WPIS DANE'!B476</f>
        <v>0</v>
      </c>
      <c r="C411" s="120">
        <f>'Merytoryczna-TU WPIS DANE'!C476</f>
        <v>0</v>
      </c>
      <c r="D411" s="120">
        <f>'Merytoryczna-TU WPIS DANE'!D476</f>
        <v>0</v>
      </c>
      <c r="E411" s="120">
        <f>'Merytoryczna-TU WPIS DANE'!E476</f>
        <v>0</v>
      </c>
      <c r="F411" s="106">
        <f>'Merytoryczna-TU WPIS DANE'!F476</f>
        <v>0</v>
      </c>
      <c r="G411" s="107">
        <f>'Merytoryczna-TU WPIS DANE'!H476</f>
        <v>0</v>
      </c>
      <c r="H411" s="107">
        <f>'Merytoryczna-TU WPIS DANE'!I476</f>
        <v>0</v>
      </c>
      <c r="I411" s="107"/>
      <c r="J411" s="108">
        <f>IF('Merytoryczna-TU WPIS DANE'!Q476="tak",'Merytoryczna-TU WPIS DANE'!AJ476,'Merytoryczna-TU WPIS DANE'!R476)</f>
        <v>0</v>
      </c>
      <c r="K411" s="351"/>
      <c r="L411" s="211">
        <f>IF(Strategiczna!L474="tak",Strategiczna!W474,Strategiczna!M474)</f>
        <v>0</v>
      </c>
      <c r="M411" s="109">
        <f t="shared" si="16"/>
        <v>0</v>
      </c>
      <c r="N411" s="109">
        <f>'Merytoryczna-TU WPIS DANE'!O476+Strategiczna!J474</f>
        <v>95</v>
      </c>
      <c r="O411" s="101">
        <f t="shared" si="17"/>
        <v>0</v>
      </c>
      <c r="T411" s="111"/>
      <c r="U411" s="111"/>
      <c r="V411" s="97"/>
      <c r="W411" s="97"/>
      <c r="X411" s="97"/>
    </row>
    <row r="412" spans="1:24" s="110" customFormat="1">
      <c r="A412" s="106">
        <f>'Merytoryczna-TU WPIS DANE'!A477</f>
        <v>0</v>
      </c>
      <c r="B412" s="120">
        <f>'Merytoryczna-TU WPIS DANE'!B477</f>
        <v>0</v>
      </c>
      <c r="C412" s="120">
        <f>'Merytoryczna-TU WPIS DANE'!C477</f>
        <v>0</v>
      </c>
      <c r="D412" s="120">
        <f>'Merytoryczna-TU WPIS DANE'!D477</f>
        <v>0</v>
      </c>
      <c r="E412" s="120">
        <f>'Merytoryczna-TU WPIS DANE'!E477</f>
        <v>0</v>
      </c>
      <c r="F412" s="106">
        <f>'Merytoryczna-TU WPIS DANE'!F477</f>
        <v>0</v>
      </c>
      <c r="G412" s="107">
        <f>'Merytoryczna-TU WPIS DANE'!H477</f>
        <v>0</v>
      </c>
      <c r="H412" s="107">
        <f>'Merytoryczna-TU WPIS DANE'!I477</f>
        <v>0</v>
      </c>
      <c r="I412" s="107"/>
      <c r="J412" s="108">
        <f>IF('Merytoryczna-TU WPIS DANE'!Q477="tak",'Merytoryczna-TU WPIS DANE'!AJ477,'Merytoryczna-TU WPIS DANE'!R477)</f>
        <v>0</v>
      </c>
      <c r="K412" s="351"/>
      <c r="L412" s="211">
        <f>IF(Strategiczna!L475="tak",Strategiczna!W475,Strategiczna!M475)</f>
        <v>0</v>
      </c>
      <c r="M412" s="109">
        <f t="shared" si="16"/>
        <v>0</v>
      </c>
      <c r="N412" s="109">
        <f>'Merytoryczna-TU WPIS DANE'!O477+Strategiczna!J475</f>
        <v>95</v>
      </c>
      <c r="O412" s="101">
        <f t="shared" si="17"/>
        <v>0</v>
      </c>
      <c r="T412" s="111"/>
      <c r="U412" s="111"/>
      <c r="V412" s="97"/>
      <c r="W412" s="97"/>
      <c r="X412" s="97"/>
    </row>
    <row r="413" spans="1:24" s="110" customFormat="1">
      <c r="A413" s="106">
        <f>'Merytoryczna-TU WPIS DANE'!A478</f>
        <v>0</v>
      </c>
      <c r="B413" s="120">
        <f>'Merytoryczna-TU WPIS DANE'!B478</f>
        <v>0</v>
      </c>
      <c r="C413" s="120">
        <f>'Merytoryczna-TU WPIS DANE'!C478</f>
        <v>0</v>
      </c>
      <c r="D413" s="120">
        <f>'Merytoryczna-TU WPIS DANE'!D478</f>
        <v>0</v>
      </c>
      <c r="E413" s="120">
        <f>'Merytoryczna-TU WPIS DANE'!E478</f>
        <v>0</v>
      </c>
      <c r="F413" s="106">
        <f>'Merytoryczna-TU WPIS DANE'!F478</f>
        <v>0</v>
      </c>
      <c r="G413" s="107">
        <f>'Merytoryczna-TU WPIS DANE'!H478</f>
        <v>0</v>
      </c>
      <c r="H413" s="107">
        <f>'Merytoryczna-TU WPIS DANE'!I478</f>
        <v>0</v>
      </c>
      <c r="I413" s="107"/>
      <c r="J413" s="108">
        <f>IF('Merytoryczna-TU WPIS DANE'!Q478="tak",'Merytoryczna-TU WPIS DANE'!AJ478,'Merytoryczna-TU WPIS DANE'!R478)</f>
        <v>0</v>
      </c>
      <c r="K413" s="351"/>
      <c r="L413" s="211">
        <f>IF(Strategiczna!L476="tak",Strategiczna!W476,Strategiczna!M476)</f>
        <v>0</v>
      </c>
      <c r="M413" s="109">
        <f t="shared" si="16"/>
        <v>0</v>
      </c>
      <c r="N413" s="109">
        <f>'Merytoryczna-TU WPIS DANE'!O478+Strategiczna!J476</f>
        <v>95</v>
      </c>
      <c r="O413" s="101">
        <f t="shared" si="17"/>
        <v>0</v>
      </c>
      <c r="T413" s="111"/>
      <c r="U413" s="111"/>
      <c r="V413" s="97"/>
      <c r="W413" s="97"/>
      <c r="X413" s="97"/>
    </row>
    <row r="414" spans="1:24" s="110" customFormat="1">
      <c r="A414" s="106">
        <f>'Merytoryczna-TU WPIS DANE'!A479</f>
        <v>0</v>
      </c>
      <c r="B414" s="120">
        <f>'Merytoryczna-TU WPIS DANE'!B479</f>
        <v>0</v>
      </c>
      <c r="C414" s="120">
        <f>'Merytoryczna-TU WPIS DANE'!C479</f>
        <v>0</v>
      </c>
      <c r="D414" s="120">
        <f>'Merytoryczna-TU WPIS DANE'!D479</f>
        <v>0</v>
      </c>
      <c r="E414" s="120">
        <f>'Merytoryczna-TU WPIS DANE'!E479</f>
        <v>0</v>
      </c>
      <c r="F414" s="106">
        <f>'Merytoryczna-TU WPIS DANE'!F479</f>
        <v>0</v>
      </c>
      <c r="G414" s="107">
        <f>'Merytoryczna-TU WPIS DANE'!H479</f>
        <v>0</v>
      </c>
      <c r="H414" s="107">
        <f>'Merytoryczna-TU WPIS DANE'!I479</f>
        <v>0</v>
      </c>
      <c r="I414" s="107"/>
      <c r="J414" s="108">
        <f>IF('Merytoryczna-TU WPIS DANE'!Q479="tak",'Merytoryczna-TU WPIS DANE'!AJ479,'Merytoryczna-TU WPIS DANE'!R479)</f>
        <v>0</v>
      </c>
      <c r="K414" s="351"/>
      <c r="L414" s="211">
        <f>IF(Strategiczna!L477="tak",Strategiczna!W477,Strategiczna!M477)</f>
        <v>0</v>
      </c>
      <c r="M414" s="109">
        <f t="shared" si="16"/>
        <v>0</v>
      </c>
      <c r="N414" s="109">
        <f>'Merytoryczna-TU WPIS DANE'!O479+Strategiczna!J477</f>
        <v>95</v>
      </c>
      <c r="O414" s="101">
        <f t="shared" si="17"/>
        <v>0</v>
      </c>
      <c r="T414" s="111"/>
      <c r="U414" s="111"/>
      <c r="V414" s="97"/>
      <c r="W414" s="97"/>
      <c r="X414" s="97"/>
    </row>
    <row r="415" spans="1:24" s="110" customFormat="1">
      <c r="A415" s="106">
        <f>'Merytoryczna-TU WPIS DANE'!A480</f>
        <v>0</v>
      </c>
      <c r="B415" s="120">
        <f>'Merytoryczna-TU WPIS DANE'!B480</f>
        <v>0</v>
      </c>
      <c r="C415" s="120">
        <f>'Merytoryczna-TU WPIS DANE'!C480</f>
        <v>0</v>
      </c>
      <c r="D415" s="120">
        <f>'Merytoryczna-TU WPIS DANE'!D480</f>
        <v>0</v>
      </c>
      <c r="E415" s="120">
        <f>'Merytoryczna-TU WPIS DANE'!E480</f>
        <v>0</v>
      </c>
      <c r="F415" s="106">
        <f>'Merytoryczna-TU WPIS DANE'!F480</f>
        <v>0</v>
      </c>
      <c r="G415" s="107">
        <f>'Merytoryczna-TU WPIS DANE'!H480</f>
        <v>0</v>
      </c>
      <c r="H415" s="107">
        <f>'Merytoryczna-TU WPIS DANE'!I480</f>
        <v>0</v>
      </c>
      <c r="I415" s="107"/>
      <c r="J415" s="108">
        <f>IF('Merytoryczna-TU WPIS DANE'!Q480="tak",'Merytoryczna-TU WPIS DANE'!AJ480,'Merytoryczna-TU WPIS DANE'!R480)</f>
        <v>0</v>
      </c>
      <c r="K415" s="351"/>
      <c r="L415" s="211">
        <f>IF(Strategiczna!L478="tak",Strategiczna!W478,Strategiczna!M478)</f>
        <v>0</v>
      </c>
      <c r="M415" s="109">
        <f t="shared" si="16"/>
        <v>0</v>
      </c>
      <c r="N415" s="109">
        <f>'Merytoryczna-TU WPIS DANE'!O480+Strategiczna!J478</f>
        <v>95</v>
      </c>
      <c r="O415" s="101">
        <f t="shared" si="17"/>
        <v>0</v>
      </c>
      <c r="T415" s="111"/>
      <c r="U415" s="111"/>
      <c r="V415" s="97"/>
      <c r="W415" s="97"/>
      <c r="X415" s="97"/>
    </row>
    <row r="416" spans="1:24" s="110" customFormat="1">
      <c r="A416" s="106">
        <f>'Merytoryczna-TU WPIS DANE'!A481</f>
        <v>0</v>
      </c>
      <c r="B416" s="120">
        <f>'Merytoryczna-TU WPIS DANE'!B481</f>
        <v>0</v>
      </c>
      <c r="C416" s="120">
        <f>'Merytoryczna-TU WPIS DANE'!C481</f>
        <v>0</v>
      </c>
      <c r="D416" s="120">
        <f>'Merytoryczna-TU WPIS DANE'!D481</f>
        <v>0</v>
      </c>
      <c r="E416" s="120">
        <f>'Merytoryczna-TU WPIS DANE'!E481</f>
        <v>0</v>
      </c>
      <c r="F416" s="106">
        <f>'Merytoryczna-TU WPIS DANE'!F481</f>
        <v>0</v>
      </c>
      <c r="G416" s="107">
        <f>'Merytoryczna-TU WPIS DANE'!H481</f>
        <v>0</v>
      </c>
      <c r="H416" s="107">
        <f>'Merytoryczna-TU WPIS DANE'!I481</f>
        <v>0</v>
      </c>
      <c r="I416" s="107"/>
      <c r="J416" s="108">
        <f>IF('Merytoryczna-TU WPIS DANE'!Q481="tak",'Merytoryczna-TU WPIS DANE'!AJ481,'Merytoryczna-TU WPIS DANE'!R481)</f>
        <v>0</v>
      </c>
      <c r="K416" s="351"/>
      <c r="L416" s="211">
        <f>IF(Strategiczna!L479="tak",Strategiczna!W479,Strategiczna!M479)</f>
        <v>0</v>
      </c>
      <c r="M416" s="109">
        <f t="shared" si="16"/>
        <v>0</v>
      </c>
      <c r="N416" s="109">
        <f>'Merytoryczna-TU WPIS DANE'!O481+Strategiczna!J479</f>
        <v>95</v>
      </c>
      <c r="O416" s="101">
        <f t="shared" si="17"/>
        <v>0</v>
      </c>
      <c r="T416" s="111"/>
      <c r="U416" s="111"/>
      <c r="V416" s="97"/>
      <c r="W416" s="97"/>
      <c r="X416" s="97"/>
    </row>
    <row r="417" spans="1:24" s="110" customFormat="1">
      <c r="A417" s="106">
        <f>'Merytoryczna-TU WPIS DANE'!A482</f>
        <v>0</v>
      </c>
      <c r="B417" s="120">
        <f>'Merytoryczna-TU WPIS DANE'!B482</f>
        <v>0</v>
      </c>
      <c r="C417" s="120">
        <f>'Merytoryczna-TU WPIS DANE'!C482</f>
        <v>0</v>
      </c>
      <c r="D417" s="120">
        <f>'Merytoryczna-TU WPIS DANE'!D482</f>
        <v>0</v>
      </c>
      <c r="E417" s="120">
        <f>'Merytoryczna-TU WPIS DANE'!E482</f>
        <v>0</v>
      </c>
      <c r="F417" s="106">
        <f>'Merytoryczna-TU WPIS DANE'!F482</f>
        <v>0</v>
      </c>
      <c r="G417" s="107">
        <f>'Merytoryczna-TU WPIS DANE'!H482</f>
        <v>0</v>
      </c>
      <c r="H417" s="107">
        <f>'Merytoryczna-TU WPIS DANE'!I482</f>
        <v>0</v>
      </c>
      <c r="I417" s="107"/>
      <c r="J417" s="108">
        <f>IF('Merytoryczna-TU WPIS DANE'!Q482="tak",'Merytoryczna-TU WPIS DANE'!AJ482,'Merytoryczna-TU WPIS DANE'!R482)</f>
        <v>0</v>
      </c>
      <c r="K417" s="351"/>
      <c r="L417" s="211">
        <f>IF(Strategiczna!L480="tak",Strategiczna!W480,Strategiczna!M480)</f>
        <v>0</v>
      </c>
      <c r="M417" s="109">
        <f t="shared" si="16"/>
        <v>0</v>
      </c>
      <c r="N417" s="109">
        <f>'Merytoryczna-TU WPIS DANE'!O482+Strategiczna!J480</f>
        <v>95</v>
      </c>
      <c r="O417" s="101">
        <f t="shared" si="17"/>
        <v>0</v>
      </c>
      <c r="T417" s="111"/>
      <c r="U417" s="111"/>
      <c r="V417" s="97"/>
      <c r="W417" s="97"/>
      <c r="X417" s="97"/>
    </row>
    <row r="418" spans="1:24" s="110" customFormat="1">
      <c r="A418" s="106">
        <f>'Merytoryczna-TU WPIS DANE'!A483</f>
        <v>0</v>
      </c>
      <c r="B418" s="120">
        <f>'Merytoryczna-TU WPIS DANE'!B483</f>
        <v>0</v>
      </c>
      <c r="C418" s="120">
        <f>'Merytoryczna-TU WPIS DANE'!C483</f>
        <v>0</v>
      </c>
      <c r="D418" s="120">
        <f>'Merytoryczna-TU WPIS DANE'!D483</f>
        <v>0</v>
      </c>
      <c r="E418" s="120">
        <f>'Merytoryczna-TU WPIS DANE'!E483</f>
        <v>0</v>
      </c>
      <c r="F418" s="106">
        <f>'Merytoryczna-TU WPIS DANE'!F483</f>
        <v>0</v>
      </c>
      <c r="G418" s="107">
        <f>'Merytoryczna-TU WPIS DANE'!H483</f>
        <v>0</v>
      </c>
      <c r="H418" s="107">
        <f>'Merytoryczna-TU WPIS DANE'!I483</f>
        <v>0</v>
      </c>
      <c r="I418" s="107"/>
      <c r="J418" s="108">
        <f>IF('Merytoryczna-TU WPIS DANE'!Q483="tak",'Merytoryczna-TU WPIS DANE'!AJ483,'Merytoryczna-TU WPIS DANE'!R483)</f>
        <v>0</v>
      </c>
      <c r="K418" s="351"/>
      <c r="L418" s="211">
        <f>IF(Strategiczna!L481="tak",Strategiczna!W481,Strategiczna!M481)</f>
        <v>0</v>
      </c>
      <c r="M418" s="109">
        <f t="shared" si="16"/>
        <v>0</v>
      </c>
      <c r="N418" s="109">
        <f>'Merytoryczna-TU WPIS DANE'!O483+Strategiczna!J481</f>
        <v>95</v>
      </c>
      <c r="O418" s="101">
        <f t="shared" si="17"/>
        <v>0</v>
      </c>
      <c r="T418" s="111"/>
      <c r="U418" s="111"/>
      <c r="V418" s="97"/>
      <c r="W418" s="97"/>
      <c r="X418" s="97"/>
    </row>
    <row r="419" spans="1:24" s="110" customFormat="1">
      <c r="A419" s="106">
        <f>'Merytoryczna-TU WPIS DANE'!A484</f>
        <v>0</v>
      </c>
      <c r="B419" s="120">
        <f>'Merytoryczna-TU WPIS DANE'!B484</f>
        <v>0</v>
      </c>
      <c r="C419" s="120">
        <f>'Merytoryczna-TU WPIS DANE'!C484</f>
        <v>0</v>
      </c>
      <c r="D419" s="120">
        <f>'Merytoryczna-TU WPIS DANE'!D484</f>
        <v>0</v>
      </c>
      <c r="E419" s="120">
        <f>'Merytoryczna-TU WPIS DANE'!E484</f>
        <v>0</v>
      </c>
      <c r="F419" s="106">
        <f>'Merytoryczna-TU WPIS DANE'!F484</f>
        <v>0</v>
      </c>
      <c r="G419" s="107">
        <f>'Merytoryczna-TU WPIS DANE'!H484</f>
        <v>0</v>
      </c>
      <c r="H419" s="107">
        <f>'Merytoryczna-TU WPIS DANE'!I484</f>
        <v>0</v>
      </c>
      <c r="I419" s="107"/>
      <c r="J419" s="108">
        <f>IF('Merytoryczna-TU WPIS DANE'!Q484="tak",'Merytoryczna-TU WPIS DANE'!AJ484,'Merytoryczna-TU WPIS DANE'!R484)</f>
        <v>0</v>
      </c>
      <c r="K419" s="351"/>
      <c r="L419" s="211">
        <f>IF(Strategiczna!L482="tak",Strategiczna!W482,Strategiczna!M482)</f>
        <v>0</v>
      </c>
      <c r="M419" s="109">
        <f t="shared" si="16"/>
        <v>0</v>
      </c>
      <c r="N419" s="109">
        <f>'Merytoryczna-TU WPIS DANE'!O484+Strategiczna!J482</f>
        <v>95</v>
      </c>
      <c r="O419" s="101">
        <f t="shared" si="17"/>
        <v>0</v>
      </c>
      <c r="T419" s="111"/>
      <c r="U419" s="111"/>
      <c r="V419" s="97"/>
      <c r="W419" s="97"/>
      <c r="X419" s="97"/>
    </row>
    <row r="420" spans="1:24" s="110" customFormat="1">
      <c r="A420" s="106">
        <f>'Merytoryczna-TU WPIS DANE'!A485</f>
        <v>0</v>
      </c>
      <c r="B420" s="120">
        <f>'Merytoryczna-TU WPIS DANE'!B485</f>
        <v>0</v>
      </c>
      <c r="C420" s="120">
        <f>'Merytoryczna-TU WPIS DANE'!C485</f>
        <v>0</v>
      </c>
      <c r="D420" s="120">
        <f>'Merytoryczna-TU WPIS DANE'!D485</f>
        <v>0</v>
      </c>
      <c r="E420" s="120">
        <f>'Merytoryczna-TU WPIS DANE'!E485</f>
        <v>0</v>
      </c>
      <c r="F420" s="106">
        <f>'Merytoryczna-TU WPIS DANE'!F485</f>
        <v>0</v>
      </c>
      <c r="G420" s="107">
        <f>'Merytoryczna-TU WPIS DANE'!H485</f>
        <v>0</v>
      </c>
      <c r="H420" s="107">
        <f>'Merytoryczna-TU WPIS DANE'!I485</f>
        <v>0</v>
      </c>
      <c r="I420" s="107"/>
      <c r="J420" s="108">
        <f>IF('Merytoryczna-TU WPIS DANE'!Q485="tak",'Merytoryczna-TU WPIS DANE'!AJ485,'Merytoryczna-TU WPIS DANE'!R485)</f>
        <v>0</v>
      </c>
      <c r="K420" s="351"/>
      <c r="L420" s="211">
        <f>IF(Strategiczna!L483="tak",Strategiczna!W483,Strategiczna!M483)</f>
        <v>0</v>
      </c>
      <c r="M420" s="109">
        <f t="shared" si="16"/>
        <v>0</v>
      </c>
      <c r="N420" s="109">
        <f>'Merytoryczna-TU WPIS DANE'!O485+Strategiczna!J483</f>
        <v>95</v>
      </c>
      <c r="O420" s="101">
        <f t="shared" si="17"/>
        <v>0</v>
      </c>
      <c r="T420" s="111"/>
      <c r="U420" s="111"/>
      <c r="V420" s="97"/>
      <c r="W420" s="97"/>
      <c r="X420" s="97"/>
    </row>
    <row r="421" spans="1:24" s="110" customFormat="1">
      <c r="A421" s="106">
        <f>'Merytoryczna-TU WPIS DANE'!A486</f>
        <v>0</v>
      </c>
      <c r="B421" s="120">
        <f>'Merytoryczna-TU WPIS DANE'!B486</f>
        <v>0</v>
      </c>
      <c r="C421" s="120">
        <f>'Merytoryczna-TU WPIS DANE'!C486</f>
        <v>0</v>
      </c>
      <c r="D421" s="120">
        <f>'Merytoryczna-TU WPIS DANE'!D486</f>
        <v>0</v>
      </c>
      <c r="E421" s="120">
        <f>'Merytoryczna-TU WPIS DANE'!E486</f>
        <v>0</v>
      </c>
      <c r="F421" s="106">
        <f>'Merytoryczna-TU WPIS DANE'!F486</f>
        <v>0</v>
      </c>
      <c r="G421" s="107">
        <f>'Merytoryczna-TU WPIS DANE'!H486</f>
        <v>0</v>
      </c>
      <c r="H421" s="107">
        <f>'Merytoryczna-TU WPIS DANE'!I486</f>
        <v>0</v>
      </c>
      <c r="I421" s="107"/>
      <c r="J421" s="108">
        <f>IF('Merytoryczna-TU WPIS DANE'!Q486="tak",'Merytoryczna-TU WPIS DANE'!AJ486,'Merytoryczna-TU WPIS DANE'!R486)</f>
        <v>0</v>
      </c>
      <c r="K421" s="351"/>
      <c r="L421" s="211">
        <f>IF(Strategiczna!L484="tak",Strategiczna!W484,Strategiczna!M484)</f>
        <v>0</v>
      </c>
      <c r="M421" s="109">
        <f t="shared" si="16"/>
        <v>0</v>
      </c>
      <c r="N421" s="109">
        <f>'Merytoryczna-TU WPIS DANE'!O486+Strategiczna!J484</f>
        <v>95</v>
      </c>
      <c r="O421" s="101">
        <f t="shared" si="17"/>
        <v>0</v>
      </c>
      <c r="T421" s="111"/>
      <c r="U421" s="111"/>
      <c r="V421" s="97"/>
      <c r="W421" s="97"/>
      <c r="X421" s="97"/>
    </row>
    <row r="422" spans="1:24" s="110" customFormat="1">
      <c r="A422" s="106">
        <f>'Merytoryczna-TU WPIS DANE'!A487</f>
        <v>0</v>
      </c>
      <c r="B422" s="120">
        <f>'Merytoryczna-TU WPIS DANE'!B487</f>
        <v>0</v>
      </c>
      <c r="C422" s="120">
        <f>'Merytoryczna-TU WPIS DANE'!C487</f>
        <v>0</v>
      </c>
      <c r="D422" s="120">
        <f>'Merytoryczna-TU WPIS DANE'!D487</f>
        <v>0</v>
      </c>
      <c r="E422" s="120">
        <f>'Merytoryczna-TU WPIS DANE'!E487</f>
        <v>0</v>
      </c>
      <c r="F422" s="106">
        <f>'Merytoryczna-TU WPIS DANE'!F487</f>
        <v>0</v>
      </c>
      <c r="G422" s="107">
        <f>'Merytoryczna-TU WPIS DANE'!H487</f>
        <v>0</v>
      </c>
      <c r="H422" s="107">
        <f>'Merytoryczna-TU WPIS DANE'!I487</f>
        <v>0</v>
      </c>
      <c r="I422" s="107"/>
      <c r="J422" s="108">
        <f>IF('Merytoryczna-TU WPIS DANE'!Q487="tak",'Merytoryczna-TU WPIS DANE'!AJ487,'Merytoryczna-TU WPIS DANE'!R487)</f>
        <v>0</v>
      </c>
      <c r="K422" s="351"/>
      <c r="L422" s="211">
        <f>IF(Strategiczna!L485="tak",Strategiczna!W485,Strategiczna!M485)</f>
        <v>0</v>
      </c>
      <c r="M422" s="109">
        <f t="shared" si="16"/>
        <v>0</v>
      </c>
      <c r="N422" s="109">
        <f>'Merytoryczna-TU WPIS DANE'!O487+Strategiczna!J485</f>
        <v>95</v>
      </c>
      <c r="O422" s="101">
        <f t="shared" si="17"/>
        <v>0</v>
      </c>
      <c r="T422" s="111"/>
      <c r="U422" s="111"/>
      <c r="V422" s="97"/>
      <c r="W422" s="97"/>
      <c r="X422" s="97"/>
    </row>
    <row r="423" spans="1:24" s="110" customFormat="1">
      <c r="A423" s="106">
        <f>'Merytoryczna-TU WPIS DANE'!A488</f>
        <v>0</v>
      </c>
      <c r="B423" s="120">
        <f>'Merytoryczna-TU WPIS DANE'!B488</f>
        <v>0</v>
      </c>
      <c r="C423" s="120">
        <f>'Merytoryczna-TU WPIS DANE'!C488</f>
        <v>0</v>
      </c>
      <c r="D423" s="120">
        <f>'Merytoryczna-TU WPIS DANE'!D488</f>
        <v>0</v>
      </c>
      <c r="E423" s="120">
        <f>'Merytoryczna-TU WPIS DANE'!E488</f>
        <v>0</v>
      </c>
      <c r="F423" s="106">
        <f>'Merytoryczna-TU WPIS DANE'!F488</f>
        <v>0</v>
      </c>
      <c r="G423" s="107">
        <f>'Merytoryczna-TU WPIS DANE'!H488</f>
        <v>0</v>
      </c>
      <c r="H423" s="107">
        <f>'Merytoryczna-TU WPIS DANE'!I488</f>
        <v>0</v>
      </c>
      <c r="I423" s="107"/>
      <c r="J423" s="108">
        <f>IF('Merytoryczna-TU WPIS DANE'!Q488="tak",'Merytoryczna-TU WPIS DANE'!AJ488,'Merytoryczna-TU WPIS DANE'!R488)</f>
        <v>0</v>
      </c>
      <c r="K423" s="351"/>
      <c r="L423" s="211">
        <f>IF(Strategiczna!L486="tak",Strategiczna!W486,Strategiczna!M486)</f>
        <v>0</v>
      </c>
      <c r="M423" s="109">
        <f t="shared" si="16"/>
        <v>0</v>
      </c>
      <c r="N423" s="109">
        <f>'Merytoryczna-TU WPIS DANE'!O488+Strategiczna!J486</f>
        <v>95</v>
      </c>
      <c r="O423" s="101">
        <f t="shared" si="17"/>
        <v>0</v>
      </c>
      <c r="T423" s="111"/>
      <c r="U423" s="111"/>
      <c r="V423" s="97"/>
      <c r="W423" s="97"/>
      <c r="X423" s="97"/>
    </row>
    <row r="424" spans="1:24" s="110" customFormat="1">
      <c r="A424" s="106">
        <f>'Merytoryczna-TU WPIS DANE'!A489</f>
        <v>0</v>
      </c>
      <c r="B424" s="120">
        <f>'Merytoryczna-TU WPIS DANE'!B489</f>
        <v>0</v>
      </c>
      <c r="C424" s="120">
        <f>'Merytoryczna-TU WPIS DANE'!C489</f>
        <v>0</v>
      </c>
      <c r="D424" s="120">
        <f>'Merytoryczna-TU WPIS DANE'!D489</f>
        <v>0</v>
      </c>
      <c r="E424" s="120">
        <f>'Merytoryczna-TU WPIS DANE'!E489</f>
        <v>0</v>
      </c>
      <c r="F424" s="106">
        <f>'Merytoryczna-TU WPIS DANE'!F489</f>
        <v>0</v>
      </c>
      <c r="G424" s="107">
        <f>'Merytoryczna-TU WPIS DANE'!H489</f>
        <v>0</v>
      </c>
      <c r="H424" s="107">
        <f>'Merytoryczna-TU WPIS DANE'!I489</f>
        <v>0</v>
      </c>
      <c r="I424" s="107"/>
      <c r="J424" s="108">
        <f>IF('Merytoryczna-TU WPIS DANE'!Q489="tak",'Merytoryczna-TU WPIS DANE'!AJ489,'Merytoryczna-TU WPIS DANE'!R489)</f>
        <v>0</v>
      </c>
      <c r="K424" s="351"/>
      <c r="L424" s="211">
        <f>IF(Strategiczna!L487="tak",Strategiczna!W487,Strategiczna!M487)</f>
        <v>0</v>
      </c>
      <c r="M424" s="109">
        <f t="shared" si="16"/>
        <v>0</v>
      </c>
      <c r="N424" s="109">
        <f>'Merytoryczna-TU WPIS DANE'!O489+Strategiczna!J487</f>
        <v>95</v>
      </c>
      <c r="O424" s="101">
        <f t="shared" si="17"/>
        <v>0</v>
      </c>
      <c r="T424" s="111"/>
      <c r="U424" s="111"/>
      <c r="V424" s="97"/>
      <c r="W424" s="97"/>
      <c r="X424" s="97"/>
    </row>
    <row r="425" spans="1:24" s="110" customFormat="1">
      <c r="A425" s="106">
        <f>'Merytoryczna-TU WPIS DANE'!A490</f>
        <v>0</v>
      </c>
      <c r="B425" s="120">
        <f>'Merytoryczna-TU WPIS DANE'!B490</f>
        <v>0</v>
      </c>
      <c r="C425" s="120">
        <f>'Merytoryczna-TU WPIS DANE'!C490</f>
        <v>0</v>
      </c>
      <c r="D425" s="120">
        <f>'Merytoryczna-TU WPIS DANE'!D490</f>
        <v>0</v>
      </c>
      <c r="E425" s="120">
        <f>'Merytoryczna-TU WPIS DANE'!E490</f>
        <v>0</v>
      </c>
      <c r="F425" s="106">
        <f>'Merytoryczna-TU WPIS DANE'!F490</f>
        <v>0</v>
      </c>
      <c r="G425" s="107">
        <f>'Merytoryczna-TU WPIS DANE'!H490</f>
        <v>0</v>
      </c>
      <c r="H425" s="107">
        <f>'Merytoryczna-TU WPIS DANE'!I490</f>
        <v>0</v>
      </c>
      <c r="I425" s="107"/>
      <c r="J425" s="108">
        <f>IF('Merytoryczna-TU WPIS DANE'!Q490="tak",'Merytoryczna-TU WPIS DANE'!AJ490,'Merytoryczna-TU WPIS DANE'!R490)</f>
        <v>0</v>
      </c>
      <c r="K425" s="351"/>
      <c r="L425" s="211">
        <f>IF(Strategiczna!L488="tak",Strategiczna!W488,Strategiczna!M488)</f>
        <v>0</v>
      </c>
      <c r="M425" s="109">
        <f t="shared" si="16"/>
        <v>0</v>
      </c>
      <c r="N425" s="109">
        <f>'Merytoryczna-TU WPIS DANE'!O490+Strategiczna!J488</f>
        <v>95</v>
      </c>
      <c r="O425" s="101">
        <f t="shared" si="17"/>
        <v>0</v>
      </c>
      <c r="T425" s="111"/>
      <c r="U425" s="111"/>
      <c r="V425" s="97"/>
      <c r="W425" s="97"/>
      <c r="X425" s="97"/>
    </row>
    <row r="426" spans="1:24" s="110" customFormat="1">
      <c r="A426" s="106">
        <f>'Merytoryczna-TU WPIS DANE'!A491</f>
        <v>0</v>
      </c>
      <c r="B426" s="120">
        <f>'Merytoryczna-TU WPIS DANE'!B491</f>
        <v>0</v>
      </c>
      <c r="C426" s="120">
        <f>'Merytoryczna-TU WPIS DANE'!C491</f>
        <v>0</v>
      </c>
      <c r="D426" s="120">
        <f>'Merytoryczna-TU WPIS DANE'!D491</f>
        <v>0</v>
      </c>
      <c r="E426" s="120">
        <f>'Merytoryczna-TU WPIS DANE'!E491</f>
        <v>0</v>
      </c>
      <c r="F426" s="106">
        <f>'Merytoryczna-TU WPIS DANE'!F491</f>
        <v>0</v>
      </c>
      <c r="G426" s="107">
        <f>'Merytoryczna-TU WPIS DANE'!H491</f>
        <v>0</v>
      </c>
      <c r="H426" s="107">
        <f>'Merytoryczna-TU WPIS DANE'!I491</f>
        <v>0</v>
      </c>
      <c r="I426" s="107"/>
      <c r="J426" s="108">
        <f>IF('Merytoryczna-TU WPIS DANE'!Q491="tak",'Merytoryczna-TU WPIS DANE'!AJ491,'Merytoryczna-TU WPIS DANE'!R491)</f>
        <v>0</v>
      </c>
      <c r="K426" s="351"/>
      <c r="L426" s="211">
        <f>IF(Strategiczna!L489="tak",Strategiczna!W489,Strategiczna!M489)</f>
        <v>0</v>
      </c>
      <c r="M426" s="109">
        <f t="shared" si="16"/>
        <v>0</v>
      </c>
      <c r="N426" s="109">
        <f>'Merytoryczna-TU WPIS DANE'!O491+Strategiczna!J489</f>
        <v>95</v>
      </c>
      <c r="O426" s="101">
        <f t="shared" si="17"/>
        <v>0</v>
      </c>
      <c r="T426" s="111"/>
      <c r="U426" s="111"/>
      <c r="V426" s="97"/>
      <c r="W426" s="97"/>
      <c r="X426" s="97"/>
    </row>
    <row r="427" spans="1:24" s="110" customFormat="1">
      <c r="A427" s="106">
        <f>'Merytoryczna-TU WPIS DANE'!A492</f>
        <v>0</v>
      </c>
      <c r="B427" s="120">
        <f>'Merytoryczna-TU WPIS DANE'!B492</f>
        <v>0</v>
      </c>
      <c r="C427" s="120">
        <f>'Merytoryczna-TU WPIS DANE'!C492</f>
        <v>0</v>
      </c>
      <c r="D427" s="120">
        <f>'Merytoryczna-TU WPIS DANE'!D492</f>
        <v>0</v>
      </c>
      <c r="E427" s="120">
        <f>'Merytoryczna-TU WPIS DANE'!E492</f>
        <v>0</v>
      </c>
      <c r="F427" s="106">
        <f>'Merytoryczna-TU WPIS DANE'!F492</f>
        <v>0</v>
      </c>
      <c r="G427" s="107">
        <f>'Merytoryczna-TU WPIS DANE'!H492</f>
        <v>0</v>
      </c>
      <c r="H427" s="107">
        <f>'Merytoryczna-TU WPIS DANE'!I492</f>
        <v>0</v>
      </c>
      <c r="I427" s="107"/>
      <c r="J427" s="108">
        <f>IF('Merytoryczna-TU WPIS DANE'!Q492="tak",'Merytoryczna-TU WPIS DANE'!AJ492,'Merytoryczna-TU WPIS DANE'!R492)</f>
        <v>0</v>
      </c>
      <c r="K427" s="351"/>
      <c r="L427" s="211">
        <f>IF(Strategiczna!L490="tak",Strategiczna!W490,Strategiczna!M490)</f>
        <v>0</v>
      </c>
      <c r="M427" s="109">
        <f t="shared" si="16"/>
        <v>0</v>
      </c>
      <c r="N427" s="109">
        <f>'Merytoryczna-TU WPIS DANE'!O492+Strategiczna!J490</f>
        <v>95</v>
      </c>
      <c r="O427" s="101">
        <f t="shared" si="17"/>
        <v>0</v>
      </c>
      <c r="T427" s="111"/>
      <c r="U427" s="111"/>
      <c r="V427" s="97"/>
      <c r="W427" s="97"/>
      <c r="X427" s="97"/>
    </row>
    <row r="428" spans="1:24" s="110" customFormat="1">
      <c r="A428" s="106">
        <f>'Merytoryczna-TU WPIS DANE'!A493</f>
        <v>0</v>
      </c>
      <c r="B428" s="120">
        <f>'Merytoryczna-TU WPIS DANE'!B493</f>
        <v>0</v>
      </c>
      <c r="C428" s="120">
        <f>'Merytoryczna-TU WPIS DANE'!C493</f>
        <v>0</v>
      </c>
      <c r="D428" s="120">
        <f>'Merytoryczna-TU WPIS DANE'!D493</f>
        <v>0</v>
      </c>
      <c r="E428" s="120">
        <f>'Merytoryczna-TU WPIS DANE'!E493</f>
        <v>0</v>
      </c>
      <c r="F428" s="106">
        <f>'Merytoryczna-TU WPIS DANE'!F493</f>
        <v>0</v>
      </c>
      <c r="G428" s="107">
        <f>'Merytoryczna-TU WPIS DANE'!H493</f>
        <v>0</v>
      </c>
      <c r="H428" s="107">
        <f>'Merytoryczna-TU WPIS DANE'!I493</f>
        <v>0</v>
      </c>
      <c r="I428" s="107"/>
      <c r="J428" s="108">
        <f>IF('Merytoryczna-TU WPIS DANE'!Q493="tak",'Merytoryczna-TU WPIS DANE'!AJ493,'Merytoryczna-TU WPIS DANE'!R493)</f>
        <v>0</v>
      </c>
      <c r="K428" s="351"/>
      <c r="L428" s="211">
        <f>IF(Strategiczna!L491="tak",Strategiczna!W491,Strategiczna!M491)</f>
        <v>0</v>
      </c>
      <c r="M428" s="109">
        <f t="shared" si="16"/>
        <v>0</v>
      </c>
      <c r="N428" s="109">
        <f>'Merytoryczna-TU WPIS DANE'!O493+Strategiczna!J491</f>
        <v>95</v>
      </c>
      <c r="O428" s="101">
        <f t="shared" si="17"/>
        <v>0</v>
      </c>
      <c r="T428" s="111"/>
      <c r="U428" s="111"/>
      <c r="V428" s="97"/>
      <c r="W428" s="97"/>
      <c r="X428" s="97"/>
    </row>
    <row r="429" spans="1:24" s="110" customFormat="1">
      <c r="A429" s="106">
        <f>'Merytoryczna-TU WPIS DANE'!A494</f>
        <v>0</v>
      </c>
      <c r="B429" s="120">
        <f>'Merytoryczna-TU WPIS DANE'!B494</f>
        <v>0</v>
      </c>
      <c r="C429" s="120">
        <f>'Merytoryczna-TU WPIS DANE'!C494</f>
        <v>0</v>
      </c>
      <c r="D429" s="120">
        <f>'Merytoryczna-TU WPIS DANE'!D494</f>
        <v>0</v>
      </c>
      <c r="E429" s="120">
        <f>'Merytoryczna-TU WPIS DANE'!E494</f>
        <v>0</v>
      </c>
      <c r="F429" s="106">
        <f>'Merytoryczna-TU WPIS DANE'!F494</f>
        <v>0</v>
      </c>
      <c r="G429" s="107">
        <f>'Merytoryczna-TU WPIS DANE'!H494</f>
        <v>0</v>
      </c>
      <c r="H429" s="107">
        <f>'Merytoryczna-TU WPIS DANE'!I494</f>
        <v>0</v>
      </c>
      <c r="I429" s="107"/>
      <c r="J429" s="108">
        <f>IF('Merytoryczna-TU WPIS DANE'!Q494="tak",'Merytoryczna-TU WPIS DANE'!AJ494,'Merytoryczna-TU WPIS DANE'!R494)</f>
        <v>0</v>
      </c>
      <c r="K429" s="351"/>
      <c r="L429" s="211">
        <f>IF(Strategiczna!L492="tak",Strategiczna!W492,Strategiczna!M492)</f>
        <v>0</v>
      </c>
      <c r="M429" s="109">
        <f t="shared" si="16"/>
        <v>0</v>
      </c>
      <c r="N429" s="109">
        <f>'Merytoryczna-TU WPIS DANE'!O494+Strategiczna!J492</f>
        <v>95</v>
      </c>
      <c r="O429" s="101">
        <f t="shared" si="17"/>
        <v>0</v>
      </c>
      <c r="T429" s="111"/>
      <c r="U429" s="111"/>
      <c r="V429" s="97"/>
      <c r="W429" s="97"/>
      <c r="X429" s="97"/>
    </row>
    <row r="430" spans="1:24" s="110" customFormat="1">
      <c r="A430" s="106">
        <f>'Merytoryczna-TU WPIS DANE'!A495</f>
        <v>0</v>
      </c>
      <c r="B430" s="120">
        <f>'Merytoryczna-TU WPIS DANE'!B495</f>
        <v>0</v>
      </c>
      <c r="C430" s="120">
        <f>'Merytoryczna-TU WPIS DANE'!C495</f>
        <v>0</v>
      </c>
      <c r="D430" s="120">
        <f>'Merytoryczna-TU WPIS DANE'!D495</f>
        <v>0</v>
      </c>
      <c r="E430" s="120">
        <f>'Merytoryczna-TU WPIS DANE'!E495</f>
        <v>0</v>
      </c>
      <c r="F430" s="106">
        <f>'Merytoryczna-TU WPIS DANE'!F495</f>
        <v>0</v>
      </c>
      <c r="G430" s="107">
        <f>'Merytoryczna-TU WPIS DANE'!H495</f>
        <v>0</v>
      </c>
      <c r="H430" s="107">
        <f>'Merytoryczna-TU WPIS DANE'!I495</f>
        <v>0</v>
      </c>
      <c r="I430" s="107"/>
      <c r="J430" s="108">
        <f>IF('Merytoryczna-TU WPIS DANE'!Q495="tak",'Merytoryczna-TU WPIS DANE'!AJ495,'Merytoryczna-TU WPIS DANE'!R495)</f>
        <v>0</v>
      </c>
      <c r="K430" s="351"/>
      <c r="L430" s="211">
        <f>IF(Strategiczna!L493="tak",Strategiczna!W493,Strategiczna!M493)</f>
        <v>0</v>
      </c>
      <c r="M430" s="109">
        <f t="shared" si="16"/>
        <v>0</v>
      </c>
      <c r="N430" s="109">
        <f>'Merytoryczna-TU WPIS DANE'!O495+Strategiczna!J493</f>
        <v>95</v>
      </c>
      <c r="O430" s="101">
        <f t="shared" si="17"/>
        <v>0</v>
      </c>
      <c r="T430" s="111"/>
      <c r="U430" s="111"/>
      <c r="V430" s="97"/>
      <c r="W430" s="97"/>
      <c r="X430" s="97"/>
    </row>
    <row r="431" spans="1:24" s="110" customFormat="1">
      <c r="A431" s="106">
        <f>'Merytoryczna-TU WPIS DANE'!A496</f>
        <v>0</v>
      </c>
      <c r="B431" s="120">
        <f>'Merytoryczna-TU WPIS DANE'!B496</f>
        <v>0</v>
      </c>
      <c r="C431" s="120">
        <f>'Merytoryczna-TU WPIS DANE'!C496</f>
        <v>0</v>
      </c>
      <c r="D431" s="120">
        <f>'Merytoryczna-TU WPIS DANE'!D496</f>
        <v>0</v>
      </c>
      <c r="E431" s="120">
        <f>'Merytoryczna-TU WPIS DANE'!E496</f>
        <v>0</v>
      </c>
      <c r="F431" s="106">
        <f>'Merytoryczna-TU WPIS DANE'!F496</f>
        <v>0</v>
      </c>
      <c r="G431" s="107">
        <f>'Merytoryczna-TU WPIS DANE'!H496</f>
        <v>0</v>
      </c>
      <c r="H431" s="107">
        <f>'Merytoryczna-TU WPIS DANE'!I496</f>
        <v>0</v>
      </c>
      <c r="I431" s="107"/>
      <c r="J431" s="108">
        <f>IF('Merytoryczna-TU WPIS DANE'!Q496="tak",'Merytoryczna-TU WPIS DANE'!AJ496,'Merytoryczna-TU WPIS DANE'!R496)</f>
        <v>0</v>
      </c>
      <c r="K431" s="351"/>
      <c r="L431" s="211">
        <f>IF(Strategiczna!L494="tak",Strategiczna!W494,Strategiczna!M494)</f>
        <v>0</v>
      </c>
      <c r="M431" s="109">
        <f t="shared" si="16"/>
        <v>0</v>
      </c>
      <c r="N431" s="109">
        <f>'Merytoryczna-TU WPIS DANE'!O496+Strategiczna!J494</f>
        <v>95</v>
      </c>
      <c r="O431" s="101">
        <f t="shared" si="17"/>
        <v>0</v>
      </c>
      <c r="T431" s="111"/>
      <c r="U431" s="111"/>
      <c r="V431" s="97"/>
      <c r="W431" s="97"/>
      <c r="X431" s="97"/>
    </row>
    <row r="432" spans="1:24" s="110" customFormat="1">
      <c r="A432" s="106">
        <f>'Merytoryczna-TU WPIS DANE'!A497</f>
        <v>0</v>
      </c>
      <c r="B432" s="120">
        <f>'Merytoryczna-TU WPIS DANE'!B497</f>
        <v>0</v>
      </c>
      <c r="C432" s="120">
        <f>'Merytoryczna-TU WPIS DANE'!C497</f>
        <v>0</v>
      </c>
      <c r="D432" s="120">
        <f>'Merytoryczna-TU WPIS DANE'!D497</f>
        <v>0</v>
      </c>
      <c r="E432" s="120">
        <f>'Merytoryczna-TU WPIS DANE'!E497</f>
        <v>0</v>
      </c>
      <c r="F432" s="106">
        <f>'Merytoryczna-TU WPIS DANE'!F497</f>
        <v>0</v>
      </c>
      <c r="G432" s="107">
        <f>'Merytoryczna-TU WPIS DANE'!H497</f>
        <v>0</v>
      </c>
      <c r="H432" s="107">
        <f>'Merytoryczna-TU WPIS DANE'!I497</f>
        <v>0</v>
      </c>
      <c r="I432" s="107"/>
      <c r="J432" s="108">
        <f>IF('Merytoryczna-TU WPIS DANE'!Q497="tak",'Merytoryczna-TU WPIS DANE'!AJ497,'Merytoryczna-TU WPIS DANE'!R497)</f>
        <v>0</v>
      </c>
      <c r="K432" s="351"/>
      <c r="L432" s="211">
        <f>IF(Strategiczna!L495="tak",Strategiczna!W495,Strategiczna!M495)</f>
        <v>0</v>
      </c>
      <c r="M432" s="109">
        <f t="shared" si="16"/>
        <v>0</v>
      </c>
      <c r="N432" s="109">
        <f>'Merytoryczna-TU WPIS DANE'!O497+Strategiczna!J495</f>
        <v>95</v>
      </c>
      <c r="O432" s="101">
        <f t="shared" si="17"/>
        <v>0</v>
      </c>
      <c r="T432" s="111"/>
      <c r="U432" s="111"/>
      <c r="V432" s="97"/>
      <c r="W432" s="97"/>
      <c r="X432" s="97"/>
    </row>
    <row r="433" spans="1:24" s="110" customFormat="1">
      <c r="A433" s="106">
        <f>'Merytoryczna-TU WPIS DANE'!A498</f>
        <v>0</v>
      </c>
      <c r="B433" s="120">
        <f>'Merytoryczna-TU WPIS DANE'!B498</f>
        <v>0</v>
      </c>
      <c r="C433" s="120">
        <f>'Merytoryczna-TU WPIS DANE'!C498</f>
        <v>0</v>
      </c>
      <c r="D433" s="120">
        <f>'Merytoryczna-TU WPIS DANE'!D498</f>
        <v>0</v>
      </c>
      <c r="E433" s="120">
        <f>'Merytoryczna-TU WPIS DANE'!E498</f>
        <v>0</v>
      </c>
      <c r="F433" s="106">
        <f>'Merytoryczna-TU WPIS DANE'!F498</f>
        <v>0</v>
      </c>
      <c r="G433" s="107">
        <f>'Merytoryczna-TU WPIS DANE'!H498</f>
        <v>0</v>
      </c>
      <c r="H433" s="107">
        <f>'Merytoryczna-TU WPIS DANE'!I498</f>
        <v>0</v>
      </c>
      <c r="I433" s="107"/>
      <c r="J433" s="108">
        <f>IF('Merytoryczna-TU WPIS DANE'!Q498="tak",'Merytoryczna-TU WPIS DANE'!AJ498,'Merytoryczna-TU WPIS DANE'!R498)</f>
        <v>0</v>
      </c>
      <c r="K433" s="351"/>
      <c r="L433" s="211">
        <f>IF(Strategiczna!L496="tak",Strategiczna!W496,Strategiczna!M496)</f>
        <v>0</v>
      </c>
      <c r="M433" s="109">
        <f t="shared" si="16"/>
        <v>0</v>
      </c>
      <c r="N433" s="109">
        <f>'Merytoryczna-TU WPIS DANE'!O498+Strategiczna!J496</f>
        <v>95</v>
      </c>
      <c r="O433" s="101">
        <f t="shared" si="17"/>
        <v>0</v>
      </c>
      <c r="T433" s="111"/>
      <c r="U433" s="111"/>
      <c r="V433" s="97"/>
      <c r="W433" s="97"/>
      <c r="X433" s="97"/>
    </row>
    <row r="434" spans="1:24" s="110" customFormat="1">
      <c r="A434" s="106">
        <f>'Merytoryczna-TU WPIS DANE'!A499</f>
        <v>0</v>
      </c>
      <c r="B434" s="120">
        <f>'Merytoryczna-TU WPIS DANE'!B499</f>
        <v>0</v>
      </c>
      <c r="C434" s="120">
        <f>'Merytoryczna-TU WPIS DANE'!C499</f>
        <v>0</v>
      </c>
      <c r="D434" s="120">
        <f>'Merytoryczna-TU WPIS DANE'!D499</f>
        <v>0</v>
      </c>
      <c r="E434" s="120">
        <f>'Merytoryczna-TU WPIS DANE'!E499</f>
        <v>0</v>
      </c>
      <c r="F434" s="106">
        <f>'Merytoryczna-TU WPIS DANE'!F499</f>
        <v>0</v>
      </c>
      <c r="G434" s="107">
        <f>'Merytoryczna-TU WPIS DANE'!H499</f>
        <v>0</v>
      </c>
      <c r="H434" s="107">
        <f>'Merytoryczna-TU WPIS DANE'!I499</f>
        <v>0</v>
      </c>
      <c r="I434" s="107"/>
      <c r="J434" s="108">
        <f>IF('Merytoryczna-TU WPIS DANE'!Q499="tak",'Merytoryczna-TU WPIS DANE'!AJ499,'Merytoryczna-TU WPIS DANE'!R499)</f>
        <v>0</v>
      </c>
      <c r="K434" s="351"/>
      <c r="L434" s="211">
        <f>IF(Strategiczna!L497="tak",Strategiczna!W497,Strategiczna!M497)</f>
        <v>0</v>
      </c>
      <c r="M434" s="109">
        <f t="shared" si="16"/>
        <v>0</v>
      </c>
      <c r="N434" s="109">
        <f>'Merytoryczna-TU WPIS DANE'!O499+Strategiczna!J497</f>
        <v>95</v>
      </c>
      <c r="O434" s="101">
        <f t="shared" si="17"/>
        <v>0</v>
      </c>
      <c r="T434" s="111"/>
      <c r="U434" s="111"/>
      <c r="V434" s="97"/>
      <c r="W434" s="97"/>
      <c r="X434" s="97"/>
    </row>
    <row r="435" spans="1:24" s="110" customFormat="1">
      <c r="A435" s="106">
        <f>'Merytoryczna-TU WPIS DANE'!A500</f>
        <v>0</v>
      </c>
      <c r="B435" s="120">
        <f>'Merytoryczna-TU WPIS DANE'!B500</f>
        <v>0</v>
      </c>
      <c r="C435" s="120">
        <f>'Merytoryczna-TU WPIS DANE'!C500</f>
        <v>0</v>
      </c>
      <c r="D435" s="120">
        <f>'Merytoryczna-TU WPIS DANE'!D500</f>
        <v>0</v>
      </c>
      <c r="E435" s="120">
        <f>'Merytoryczna-TU WPIS DANE'!E500</f>
        <v>0</v>
      </c>
      <c r="F435" s="106">
        <f>'Merytoryczna-TU WPIS DANE'!F500</f>
        <v>0</v>
      </c>
      <c r="G435" s="107">
        <f>'Merytoryczna-TU WPIS DANE'!H500</f>
        <v>0</v>
      </c>
      <c r="H435" s="107">
        <f>'Merytoryczna-TU WPIS DANE'!I500</f>
        <v>0</v>
      </c>
      <c r="I435" s="107"/>
      <c r="J435" s="108">
        <f>IF('Merytoryczna-TU WPIS DANE'!Q500="tak",'Merytoryczna-TU WPIS DANE'!AJ500,'Merytoryczna-TU WPIS DANE'!R500)</f>
        <v>0</v>
      </c>
      <c r="K435" s="351"/>
      <c r="L435" s="211">
        <f>IF(Strategiczna!L498="tak",Strategiczna!W498,Strategiczna!M498)</f>
        <v>0</v>
      </c>
      <c r="M435" s="109">
        <f t="shared" si="16"/>
        <v>0</v>
      </c>
      <c r="N435" s="109">
        <f>'Merytoryczna-TU WPIS DANE'!O500+Strategiczna!J498</f>
        <v>95</v>
      </c>
      <c r="O435" s="101">
        <f t="shared" si="17"/>
        <v>0</v>
      </c>
      <c r="T435" s="111"/>
      <c r="U435" s="111"/>
      <c r="V435" s="97"/>
      <c r="W435" s="97"/>
      <c r="X435" s="97"/>
    </row>
    <row r="436" spans="1:24" s="110" customFormat="1">
      <c r="A436" s="106">
        <f>'Merytoryczna-TU WPIS DANE'!A501</f>
        <v>0</v>
      </c>
      <c r="B436" s="120">
        <f>'Merytoryczna-TU WPIS DANE'!B501</f>
        <v>0</v>
      </c>
      <c r="C436" s="120">
        <f>'Merytoryczna-TU WPIS DANE'!C501</f>
        <v>0</v>
      </c>
      <c r="D436" s="120">
        <f>'Merytoryczna-TU WPIS DANE'!D501</f>
        <v>0</v>
      </c>
      <c r="E436" s="120">
        <f>'Merytoryczna-TU WPIS DANE'!E501</f>
        <v>0</v>
      </c>
      <c r="F436" s="106">
        <f>'Merytoryczna-TU WPIS DANE'!F501</f>
        <v>0</v>
      </c>
      <c r="G436" s="107">
        <f>'Merytoryczna-TU WPIS DANE'!H501</f>
        <v>0</v>
      </c>
      <c r="H436" s="107">
        <f>'Merytoryczna-TU WPIS DANE'!I501</f>
        <v>0</v>
      </c>
      <c r="I436" s="107"/>
      <c r="J436" s="108">
        <f>IF('Merytoryczna-TU WPIS DANE'!Q501="tak",'Merytoryczna-TU WPIS DANE'!AJ501,'Merytoryczna-TU WPIS DANE'!R501)</f>
        <v>0</v>
      </c>
      <c r="K436" s="351"/>
      <c r="L436" s="211">
        <f>IF(Strategiczna!L499="tak",Strategiczna!W499,Strategiczna!M499)</f>
        <v>0</v>
      </c>
      <c r="M436" s="109">
        <f t="shared" si="16"/>
        <v>0</v>
      </c>
      <c r="N436" s="109">
        <f>'Merytoryczna-TU WPIS DANE'!O501+Strategiczna!J499</f>
        <v>95</v>
      </c>
      <c r="O436" s="101">
        <f t="shared" si="17"/>
        <v>0</v>
      </c>
      <c r="T436" s="111"/>
      <c r="U436" s="111"/>
      <c r="V436" s="97"/>
      <c r="W436" s="97"/>
      <c r="X436" s="97"/>
    </row>
    <row r="437" spans="1:24" s="110" customFormat="1">
      <c r="A437" s="106">
        <f>'Merytoryczna-TU WPIS DANE'!A502</f>
        <v>0</v>
      </c>
      <c r="B437" s="120">
        <f>'Merytoryczna-TU WPIS DANE'!B502</f>
        <v>0</v>
      </c>
      <c r="C437" s="120">
        <f>'Merytoryczna-TU WPIS DANE'!C502</f>
        <v>0</v>
      </c>
      <c r="D437" s="120">
        <f>'Merytoryczna-TU WPIS DANE'!D502</f>
        <v>0</v>
      </c>
      <c r="E437" s="120">
        <f>'Merytoryczna-TU WPIS DANE'!E502</f>
        <v>0</v>
      </c>
      <c r="F437" s="106">
        <f>'Merytoryczna-TU WPIS DANE'!F502</f>
        <v>0</v>
      </c>
      <c r="G437" s="107">
        <f>'Merytoryczna-TU WPIS DANE'!H502</f>
        <v>0</v>
      </c>
      <c r="H437" s="107">
        <f>'Merytoryczna-TU WPIS DANE'!I502</f>
        <v>0</v>
      </c>
      <c r="I437" s="107"/>
      <c r="J437" s="108">
        <f>IF('Merytoryczna-TU WPIS DANE'!Q502="tak",'Merytoryczna-TU WPIS DANE'!AJ502,'Merytoryczna-TU WPIS DANE'!R502)</f>
        <v>0</v>
      </c>
      <c r="K437" s="351"/>
      <c r="L437" s="211">
        <f>IF(Strategiczna!L500="tak",Strategiczna!W500,Strategiczna!M500)</f>
        <v>0</v>
      </c>
      <c r="M437" s="109">
        <f t="shared" si="16"/>
        <v>0</v>
      </c>
      <c r="N437" s="109">
        <f>'Merytoryczna-TU WPIS DANE'!O502+Strategiczna!J500</f>
        <v>95</v>
      </c>
      <c r="O437" s="101">
        <f t="shared" si="17"/>
        <v>0</v>
      </c>
      <c r="T437" s="111"/>
      <c r="U437" s="111"/>
      <c r="V437" s="97"/>
      <c r="W437" s="97"/>
      <c r="X437" s="97"/>
    </row>
    <row r="438" spans="1:24" s="110" customFormat="1">
      <c r="A438" s="106">
        <f>'Merytoryczna-TU WPIS DANE'!A503</f>
        <v>0</v>
      </c>
      <c r="B438" s="120">
        <f>'Merytoryczna-TU WPIS DANE'!B503</f>
        <v>0</v>
      </c>
      <c r="C438" s="120">
        <f>'Merytoryczna-TU WPIS DANE'!C503</f>
        <v>0</v>
      </c>
      <c r="D438" s="120">
        <f>'Merytoryczna-TU WPIS DANE'!D503</f>
        <v>0</v>
      </c>
      <c r="E438" s="120">
        <f>'Merytoryczna-TU WPIS DANE'!E503</f>
        <v>0</v>
      </c>
      <c r="F438" s="106">
        <f>'Merytoryczna-TU WPIS DANE'!F503</f>
        <v>0</v>
      </c>
      <c r="G438" s="107">
        <f>'Merytoryczna-TU WPIS DANE'!H503</f>
        <v>0</v>
      </c>
      <c r="H438" s="107">
        <f>'Merytoryczna-TU WPIS DANE'!I503</f>
        <v>0</v>
      </c>
      <c r="I438" s="107"/>
      <c r="J438" s="108">
        <f>IF('Merytoryczna-TU WPIS DANE'!Q503="tak",'Merytoryczna-TU WPIS DANE'!AJ503,'Merytoryczna-TU WPIS DANE'!R503)</f>
        <v>0</v>
      </c>
      <c r="K438" s="351"/>
      <c r="L438" s="211">
        <f>IF(Strategiczna!L501="tak",Strategiczna!W501,Strategiczna!M501)</f>
        <v>0</v>
      </c>
      <c r="M438" s="109">
        <f t="shared" si="16"/>
        <v>0</v>
      </c>
      <c r="N438" s="109">
        <f>'Merytoryczna-TU WPIS DANE'!O503+Strategiczna!J501</f>
        <v>95</v>
      </c>
      <c r="O438" s="101">
        <f t="shared" si="17"/>
        <v>0</v>
      </c>
      <c r="T438" s="111"/>
      <c r="U438" s="111"/>
      <c r="V438" s="97"/>
      <c r="W438" s="97"/>
      <c r="X438" s="97"/>
    </row>
    <row r="439" spans="1:24" s="110" customFormat="1">
      <c r="A439" s="106">
        <f>'Merytoryczna-TU WPIS DANE'!A504</f>
        <v>0</v>
      </c>
      <c r="B439" s="120">
        <f>'Merytoryczna-TU WPIS DANE'!B504</f>
        <v>0</v>
      </c>
      <c r="C439" s="120">
        <f>'Merytoryczna-TU WPIS DANE'!C504</f>
        <v>0</v>
      </c>
      <c r="D439" s="120">
        <f>'Merytoryczna-TU WPIS DANE'!D504</f>
        <v>0</v>
      </c>
      <c r="E439" s="120">
        <f>'Merytoryczna-TU WPIS DANE'!E504</f>
        <v>0</v>
      </c>
      <c r="F439" s="106">
        <f>'Merytoryczna-TU WPIS DANE'!F504</f>
        <v>0</v>
      </c>
      <c r="G439" s="107">
        <f>'Merytoryczna-TU WPIS DANE'!H504</f>
        <v>0</v>
      </c>
      <c r="H439" s="107">
        <f>'Merytoryczna-TU WPIS DANE'!I504</f>
        <v>0</v>
      </c>
      <c r="I439" s="107"/>
      <c r="J439" s="108">
        <f>IF('Merytoryczna-TU WPIS DANE'!Q504="tak",'Merytoryczna-TU WPIS DANE'!AJ504,'Merytoryczna-TU WPIS DANE'!R504)</f>
        <v>0</v>
      </c>
      <c r="K439" s="351"/>
      <c r="L439" s="211">
        <f>IF(Strategiczna!L502="tak",Strategiczna!W502,Strategiczna!M502)</f>
        <v>0</v>
      </c>
      <c r="M439" s="109">
        <f t="shared" si="16"/>
        <v>0</v>
      </c>
      <c r="N439" s="109">
        <f>'Merytoryczna-TU WPIS DANE'!O504+Strategiczna!J502</f>
        <v>95</v>
      </c>
      <c r="O439" s="101">
        <f t="shared" si="17"/>
        <v>0</v>
      </c>
      <c r="T439" s="111"/>
      <c r="U439" s="111"/>
      <c r="V439" s="97"/>
      <c r="W439" s="97"/>
      <c r="X439" s="97"/>
    </row>
    <row r="440" spans="1:24" s="110" customFormat="1">
      <c r="A440" s="106">
        <f>'Merytoryczna-TU WPIS DANE'!A505</f>
        <v>0</v>
      </c>
      <c r="B440" s="120">
        <f>'Merytoryczna-TU WPIS DANE'!B505</f>
        <v>0</v>
      </c>
      <c r="C440" s="120">
        <f>'Merytoryczna-TU WPIS DANE'!C505</f>
        <v>0</v>
      </c>
      <c r="D440" s="120">
        <f>'Merytoryczna-TU WPIS DANE'!D505</f>
        <v>0</v>
      </c>
      <c r="E440" s="120">
        <f>'Merytoryczna-TU WPIS DANE'!E505</f>
        <v>0</v>
      </c>
      <c r="F440" s="106">
        <f>'Merytoryczna-TU WPIS DANE'!F505</f>
        <v>0</v>
      </c>
      <c r="G440" s="107">
        <f>'Merytoryczna-TU WPIS DANE'!H505</f>
        <v>0</v>
      </c>
      <c r="H440" s="107">
        <f>'Merytoryczna-TU WPIS DANE'!I505</f>
        <v>0</v>
      </c>
      <c r="I440" s="107"/>
      <c r="J440" s="108">
        <f>IF('Merytoryczna-TU WPIS DANE'!Q505="tak",'Merytoryczna-TU WPIS DANE'!AJ505,'Merytoryczna-TU WPIS DANE'!R505)</f>
        <v>0</v>
      </c>
      <c r="K440" s="351"/>
      <c r="L440" s="211">
        <f>IF(Strategiczna!L503="tak",Strategiczna!W503,Strategiczna!M503)</f>
        <v>0</v>
      </c>
      <c r="M440" s="109">
        <f t="shared" si="16"/>
        <v>0</v>
      </c>
      <c r="N440" s="109">
        <f>'Merytoryczna-TU WPIS DANE'!O505+Strategiczna!J503</f>
        <v>95</v>
      </c>
      <c r="O440" s="101">
        <f t="shared" si="17"/>
        <v>0</v>
      </c>
      <c r="T440" s="111"/>
      <c r="U440" s="111"/>
      <c r="V440" s="97"/>
      <c r="W440" s="97"/>
      <c r="X440" s="97"/>
    </row>
    <row r="441" spans="1:24" s="110" customFormat="1">
      <c r="A441" s="106">
        <f>'Merytoryczna-TU WPIS DANE'!A506</f>
        <v>0</v>
      </c>
      <c r="B441" s="120">
        <f>'Merytoryczna-TU WPIS DANE'!B506</f>
        <v>0</v>
      </c>
      <c r="C441" s="120">
        <f>'Merytoryczna-TU WPIS DANE'!C506</f>
        <v>0</v>
      </c>
      <c r="D441" s="120">
        <f>'Merytoryczna-TU WPIS DANE'!D506</f>
        <v>0</v>
      </c>
      <c r="E441" s="120">
        <f>'Merytoryczna-TU WPIS DANE'!E506</f>
        <v>0</v>
      </c>
      <c r="F441" s="106">
        <f>'Merytoryczna-TU WPIS DANE'!F506</f>
        <v>0</v>
      </c>
      <c r="G441" s="107">
        <f>'Merytoryczna-TU WPIS DANE'!H506</f>
        <v>0</v>
      </c>
      <c r="H441" s="107">
        <f>'Merytoryczna-TU WPIS DANE'!I506</f>
        <v>0</v>
      </c>
      <c r="I441" s="107"/>
      <c r="J441" s="108">
        <f>IF('Merytoryczna-TU WPIS DANE'!Q506="tak",'Merytoryczna-TU WPIS DANE'!AJ506,'Merytoryczna-TU WPIS DANE'!R506)</f>
        <v>0</v>
      </c>
      <c r="K441" s="351"/>
      <c r="L441" s="211">
        <f>IF(Strategiczna!L504="tak",Strategiczna!W504,Strategiczna!M504)</f>
        <v>0</v>
      </c>
      <c r="M441" s="109">
        <f t="shared" si="16"/>
        <v>0</v>
      </c>
      <c r="N441" s="109">
        <f>'Merytoryczna-TU WPIS DANE'!O506+Strategiczna!J504</f>
        <v>95</v>
      </c>
      <c r="O441" s="101">
        <f t="shared" si="17"/>
        <v>0</v>
      </c>
      <c r="T441" s="111"/>
      <c r="U441" s="111"/>
      <c r="V441" s="97"/>
      <c r="W441" s="97"/>
      <c r="X441" s="97"/>
    </row>
    <row r="442" spans="1:24" s="110" customFormat="1">
      <c r="A442" s="106">
        <f>'Merytoryczna-TU WPIS DANE'!A507</f>
        <v>0</v>
      </c>
      <c r="B442" s="120">
        <f>'Merytoryczna-TU WPIS DANE'!B507</f>
        <v>0</v>
      </c>
      <c r="C442" s="120">
        <f>'Merytoryczna-TU WPIS DANE'!C507</f>
        <v>0</v>
      </c>
      <c r="D442" s="120">
        <f>'Merytoryczna-TU WPIS DANE'!D507</f>
        <v>0</v>
      </c>
      <c r="E442" s="120">
        <f>'Merytoryczna-TU WPIS DANE'!E507</f>
        <v>0</v>
      </c>
      <c r="F442" s="106">
        <f>'Merytoryczna-TU WPIS DANE'!F507</f>
        <v>0</v>
      </c>
      <c r="G442" s="107">
        <f>'Merytoryczna-TU WPIS DANE'!H507</f>
        <v>0</v>
      </c>
      <c r="H442" s="107">
        <f>'Merytoryczna-TU WPIS DANE'!I507</f>
        <v>0</v>
      </c>
      <c r="I442" s="107"/>
      <c r="J442" s="108">
        <f>IF('Merytoryczna-TU WPIS DANE'!Q507="tak",'Merytoryczna-TU WPIS DANE'!AJ507,'Merytoryczna-TU WPIS DANE'!R507)</f>
        <v>0</v>
      </c>
      <c r="K442" s="351"/>
      <c r="L442" s="211">
        <f>IF(Strategiczna!L505="tak",Strategiczna!W505,Strategiczna!M505)</f>
        <v>0</v>
      </c>
      <c r="M442" s="109">
        <f t="shared" ref="M442:M505" si="18">SUM(J442:L442)</f>
        <v>0</v>
      </c>
      <c r="N442" s="109">
        <f>'Merytoryczna-TU WPIS DANE'!O507+Strategiczna!J505</f>
        <v>95</v>
      </c>
      <c r="O442" s="101">
        <f t="shared" ref="O442:O505" si="19">M442/N442</f>
        <v>0</v>
      </c>
      <c r="T442" s="111"/>
      <c r="U442" s="111"/>
      <c r="V442" s="97"/>
      <c r="W442" s="97"/>
      <c r="X442" s="97"/>
    </row>
    <row r="443" spans="1:24" s="110" customFormat="1">
      <c r="A443" s="106">
        <f>'Merytoryczna-TU WPIS DANE'!A508</f>
        <v>0</v>
      </c>
      <c r="B443" s="120">
        <f>'Merytoryczna-TU WPIS DANE'!B508</f>
        <v>0</v>
      </c>
      <c r="C443" s="120">
        <f>'Merytoryczna-TU WPIS DANE'!C508</f>
        <v>0</v>
      </c>
      <c r="D443" s="120">
        <f>'Merytoryczna-TU WPIS DANE'!D508</f>
        <v>0</v>
      </c>
      <c r="E443" s="120">
        <f>'Merytoryczna-TU WPIS DANE'!E508</f>
        <v>0</v>
      </c>
      <c r="F443" s="106">
        <f>'Merytoryczna-TU WPIS DANE'!F508</f>
        <v>0</v>
      </c>
      <c r="G443" s="107">
        <f>'Merytoryczna-TU WPIS DANE'!H508</f>
        <v>0</v>
      </c>
      <c r="H443" s="107">
        <f>'Merytoryczna-TU WPIS DANE'!I508</f>
        <v>0</v>
      </c>
      <c r="I443" s="107"/>
      <c r="J443" s="108">
        <f>IF('Merytoryczna-TU WPIS DANE'!Q508="tak",'Merytoryczna-TU WPIS DANE'!AJ508,'Merytoryczna-TU WPIS DANE'!R508)</f>
        <v>0</v>
      </c>
      <c r="K443" s="351"/>
      <c r="L443" s="211">
        <f>IF(Strategiczna!L506="tak",Strategiczna!W506,Strategiczna!M506)</f>
        <v>0</v>
      </c>
      <c r="M443" s="109">
        <f t="shared" si="18"/>
        <v>0</v>
      </c>
      <c r="N443" s="109">
        <f>'Merytoryczna-TU WPIS DANE'!O508+Strategiczna!J506</f>
        <v>95</v>
      </c>
      <c r="O443" s="101">
        <f t="shared" si="19"/>
        <v>0</v>
      </c>
      <c r="T443" s="111"/>
      <c r="U443" s="111"/>
      <c r="V443" s="97"/>
      <c r="W443" s="97"/>
      <c r="X443" s="97"/>
    </row>
    <row r="444" spans="1:24" s="110" customFormat="1">
      <c r="A444" s="106">
        <f>'Merytoryczna-TU WPIS DANE'!A509</f>
        <v>0</v>
      </c>
      <c r="B444" s="120">
        <f>'Merytoryczna-TU WPIS DANE'!B509</f>
        <v>0</v>
      </c>
      <c r="C444" s="120">
        <f>'Merytoryczna-TU WPIS DANE'!C509</f>
        <v>0</v>
      </c>
      <c r="D444" s="120">
        <f>'Merytoryczna-TU WPIS DANE'!D509</f>
        <v>0</v>
      </c>
      <c r="E444" s="120">
        <f>'Merytoryczna-TU WPIS DANE'!E509</f>
        <v>0</v>
      </c>
      <c r="F444" s="106">
        <f>'Merytoryczna-TU WPIS DANE'!F509</f>
        <v>0</v>
      </c>
      <c r="G444" s="107">
        <f>'Merytoryczna-TU WPIS DANE'!H509</f>
        <v>0</v>
      </c>
      <c r="H444" s="107">
        <f>'Merytoryczna-TU WPIS DANE'!I509</f>
        <v>0</v>
      </c>
      <c r="I444" s="107"/>
      <c r="J444" s="108">
        <f>IF('Merytoryczna-TU WPIS DANE'!Q509="tak",'Merytoryczna-TU WPIS DANE'!AJ509,'Merytoryczna-TU WPIS DANE'!R509)</f>
        <v>0</v>
      </c>
      <c r="K444" s="351"/>
      <c r="L444" s="211">
        <f>IF(Strategiczna!L507="tak",Strategiczna!W507,Strategiczna!M507)</f>
        <v>0</v>
      </c>
      <c r="M444" s="109">
        <f t="shared" si="18"/>
        <v>0</v>
      </c>
      <c r="N444" s="109">
        <f>'Merytoryczna-TU WPIS DANE'!O509+Strategiczna!J507</f>
        <v>95</v>
      </c>
      <c r="O444" s="101">
        <f t="shared" si="19"/>
        <v>0</v>
      </c>
      <c r="T444" s="111"/>
      <c r="U444" s="111"/>
      <c r="V444" s="97"/>
      <c r="W444" s="97"/>
      <c r="X444" s="97"/>
    </row>
    <row r="445" spans="1:24" s="110" customFormat="1">
      <c r="A445" s="106">
        <f>'Merytoryczna-TU WPIS DANE'!A510</f>
        <v>0</v>
      </c>
      <c r="B445" s="120">
        <f>'Merytoryczna-TU WPIS DANE'!B510</f>
        <v>0</v>
      </c>
      <c r="C445" s="120">
        <f>'Merytoryczna-TU WPIS DANE'!C510</f>
        <v>0</v>
      </c>
      <c r="D445" s="120">
        <f>'Merytoryczna-TU WPIS DANE'!D510</f>
        <v>0</v>
      </c>
      <c r="E445" s="120">
        <f>'Merytoryczna-TU WPIS DANE'!E510</f>
        <v>0</v>
      </c>
      <c r="F445" s="106">
        <f>'Merytoryczna-TU WPIS DANE'!F510</f>
        <v>0</v>
      </c>
      <c r="G445" s="107">
        <f>'Merytoryczna-TU WPIS DANE'!H510</f>
        <v>0</v>
      </c>
      <c r="H445" s="107">
        <f>'Merytoryczna-TU WPIS DANE'!I510</f>
        <v>0</v>
      </c>
      <c r="I445" s="107"/>
      <c r="J445" s="108">
        <f>IF('Merytoryczna-TU WPIS DANE'!Q510="tak",'Merytoryczna-TU WPIS DANE'!AJ510,'Merytoryczna-TU WPIS DANE'!R510)</f>
        <v>0</v>
      </c>
      <c r="K445" s="351"/>
      <c r="L445" s="211">
        <f>IF(Strategiczna!L508="tak",Strategiczna!W508,Strategiczna!M508)</f>
        <v>0</v>
      </c>
      <c r="M445" s="109">
        <f t="shared" si="18"/>
        <v>0</v>
      </c>
      <c r="N445" s="109">
        <f>'Merytoryczna-TU WPIS DANE'!O510+Strategiczna!J508</f>
        <v>95</v>
      </c>
      <c r="O445" s="101">
        <f t="shared" si="19"/>
        <v>0</v>
      </c>
      <c r="T445" s="111"/>
      <c r="U445" s="111"/>
      <c r="V445" s="97"/>
      <c r="W445" s="97"/>
      <c r="X445" s="97"/>
    </row>
    <row r="446" spans="1:24" s="110" customFormat="1">
      <c r="A446" s="106">
        <f>'Merytoryczna-TU WPIS DANE'!A511</f>
        <v>0</v>
      </c>
      <c r="B446" s="120">
        <f>'Merytoryczna-TU WPIS DANE'!B511</f>
        <v>0</v>
      </c>
      <c r="C446" s="120">
        <f>'Merytoryczna-TU WPIS DANE'!C511</f>
        <v>0</v>
      </c>
      <c r="D446" s="120">
        <f>'Merytoryczna-TU WPIS DANE'!D511</f>
        <v>0</v>
      </c>
      <c r="E446" s="120">
        <f>'Merytoryczna-TU WPIS DANE'!E511</f>
        <v>0</v>
      </c>
      <c r="F446" s="106">
        <f>'Merytoryczna-TU WPIS DANE'!F511</f>
        <v>0</v>
      </c>
      <c r="G446" s="107">
        <f>'Merytoryczna-TU WPIS DANE'!H511</f>
        <v>0</v>
      </c>
      <c r="H446" s="107">
        <f>'Merytoryczna-TU WPIS DANE'!I511</f>
        <v>0</v>
      </c>
      <c r="I446" s="107"/>
      <c r="J446" s="108">
        <f>IF('Merytoryczna-TU WPIS DANE'!Q511="tak",'Merytoryczna-TU WPIS DANE'!AJ511,'Merytoryczna-TU WPIS DANE'!R511)</f>
        <v>0</v>
      </c>
      <c r="K446" s="351"/>
      <c r="L446" s="211">
        <f>IF(Strategiczna!L509="tak",Strategiczna!W509,Strategiczna!M509)</f>
        <v>0</v>
      </c>
      <c r="M446" s="109">
        <f t="shared" si="18"/>
        <v>0</v>
      </c>
      <c r="N446" s="109">
        <f>'Merytoryczna-TU WPIS DANE'!O511+Strategiczna!J509</f>
        <v>95</v>
      </c>
      <c r="O446" s="101">
        <f t="shared" si="19"/>
        <v>0</v>
      </c>
      <c r="T446" s="111"/>
      <c r="U446" s="111"/>
      <c r="V446" s="97"/>
      <c r="W446" s="97"/>
      <c r="X446" s="97"/>
    </row>
    <row r="447" spans="1:24" s="110" customFormat="1">
      <c r="A447" s="106">
        <f>'Merytoryczna-TU WPIS DANE'!A512</f>
        <v>0</v>
      </c>
      <c r="B447" s="120">
        <f>'Merytoryczna-TU WPIS DANE'!B512</f>
        <v>0</v>
      </c>
      <c r="C447" s="120">
        <f>'Merytoryczna-TU WPIS DANE'!C512</f>
        <v>0</v>
      </c>
      <c r="D447" s="120">
        <f>'Merytoryczna-TU WPIS DANE'!D512</f>
        <v>0</v>
      </c>
      <c r="E447" s="120">
        <f>'Merytoryczna-TU WPIS DANE'!E512</f>
        <v>0</v>
      </c>
      <c r="F447" s="106">
        <f>'Merytoryczna-TU WPIS DANE'!F512</f>
        <v>0</v>
      </c>
      <c r="G447" s="107">
        <f>'Merytoryczna-TU WPIS DANE'!H512</f>
        <v>0</v>
      </c>
      <c r="H447" s="107">
        <f>'Merytoryczna-TU WPIS DANE'!I512</f>
        <v>0</v>
      </c>
      <c r="I447" s="107"/>
      <c r="J447" s="108">
        <f>IF('Merytoryczna-TU WPIS DANE'!Q512="tak",'Merytoryczna-TU WPIS DANE'!AJ512,'Merytoryczna-TU WPIS DANE'!R512)</f>
        <v>0</v>
      </c>
      <c r="K447" s="351"/>
      <c r="L447" s="211">
        <f>IF(Strategiczna!L510="tak",Strategiczna!W510,Strategiczna!M510)</f>
        <v>0</v>
      </c>
      <c r="M447" s="109">
        <f t="shared" si="18"/>
        <v>0</v>
      </c>
      <c r="N447" s="109">
        <f>'Merytoryczna-TU WPIS DANE'!O512+Strategiczna!J510</f>
        <v>95</v>
      </c>
      <c r="O447" s="101">
        <f t="shared" si="19"/>
        <v>0</v>
      </c>
      <c r="T447" s="111"/>
      <c r="U447" s="111"/>
      <c r="V447" s="97"/>
      <c r="W447" s="97"/>
      <c r="X447" s="97"/>
    </row>
    <row r="448" spans="1:24" s="110" customFormat="1">
      <c r="A448" s="106">
        <f>'Merytoryczna-TU WPIS DANE'!A513</f>
        <v>0</v>
      </c>
      <c r="B448" s="120">
        <f>'Merytoryczna-TU WPIS DANE'!B513</f>
        <v>0</v>
      </c>
      <c r="C448" s="120">
        <f>'Merytoryczna-TU WPIS DANE'!C513</f>
        <v>0</v>
      </c>
      <c r="D448" s="120">
        <f>'Merytoryczna-TU WPIS DANE'!D513</f>
        <v>0</v>
      </c>
      <c r="E448" s="120">
        <f>'Merytoryczna-TU WPIS DANE'!E513</f>
        <v>0</v>
      </c>
      <c r="F448" s="106">
        <f>'Merytoryczna-TU WPIS DANE'!F513</f>
        <v>0</v>
      </c>
      <c r="G448" s="107">
        <f>'Merytoryczna-TU WPIS DANE'!H513</f>
        <v>0</v>
      </c>
      <c r="H448" s="107">
        <f>'Merytoryczna-TU WPIS DANE'!I513</f>
        <v>0</v>
      </c>
      <c r="I448" s="107"/>
      <c r="J448" s="108">
        <f>IF('Merytoryczna-TU WPIS DANE'!Q513="tak",'Merytoryczna-TU WPIS DANE'!AJ513,'Merytoryczna-TU WPIS DANE'!R513)</f>
        <v>0</v>
      </c>
      <c r="K448" s="351"/>
      <c r="L448" s="211">
        <f>IF(Strategiczna!L511="tak",Strategiczna!W511,Strategiczna!M511)</f>
        <v>0</v>
      </c>
      <c r="M448" s="109">
        <f t="shared" si="18"/>
        <v>0</v>
      </c>
      <c r="N448" s="109">
        <f>'Merytoryczna-TU WPIS DANE'!O513+Strategiczna!J511</f>
        <v>95</v>
      </c>
      <c r="O448" s="101">
        <f t="shared" si="19"/>
        <v>0</v>
      </c>
      <c r="T448" s="111"/>
      <c r="U448" s="111"/>
      <c r="V448" s="97"/>
      <c r="W448" s="97"/>
      <c r="X448" s="97"/>
    </row>
    <row r="449" spans="1:24" s="110" customFormat="1">
      <c r="A449" s="106">
        <f>'Merytoryczna-TU WPIS DANE'!A514</f>
        <v>0</v>
      </c>
      <c r="B449" s="120">
        <f>'Merytoryczna-TU WPIS DANE'!B514</f>
        <v>0</v>
      </c>
      <c r="C449" s="120">
        <f>'Merytoryczna-TU WPIS DANE'!C514</f>
        <v>0</v>
      </c>
      <c r="D449" s="120">
        <f>'Merytoryczna-TU WPIS DANE'!D514</f>
        <v>0</v>
      </c>
      <c r="E449" s="120">
        <f>'Merytoryczna-TU WPIS DANE'!E514</f>
        <v>0</v>
      </c>
      <c r="F449" s="106">
        <f>'Merytoryczna-TU WPIS DANE'!F514</f>
        <v>0</v>
      </c>
      <c r="G449" s="107">
        <f>'Merytoryczna-TU WPIS DANE'!H514</f>
        <v>0</v>
      </c>
      <c r="H449" s="107">
        <f>'Merytoryczna-TU WPIS DANE'!I514</f>
        <v>0</v>
      </c>
      <c r="I449" s="107"/>
      <c r="J449" s="108">
        <f>IF('Merytoryczna-TU WPIS DANE'!Q514="tak",'Merytoryczna-TU WPIS DANE'!AJ514,'Merytoryczna-TU WPIS DANE'!R514)</f>
        <v>0</v>
      </c>
      <c r="K449" s="351"/>
      <c r="L449" s="211">
        <f>IF(Strategiczna!L512="tak",Strategiczna!W512,Strategiczna!M512)</f>
        <v>0</v>
      </c>
      <c r="M449" s="109">
        <f t="shared" si="18"/>
        <v>0</v>
      </c>
      <c r="N449" s="109">
        <f>'Merytoryczna-TU WPIS DANE'!O514+Strategiczna!J512</f>
        <v>95</v>
      </c>
      <c r="O449" s="101">
        <f t="shared" si="19"/>
        <v>0</v>
      </c>
      <c r="T449" s="111"/>
      <c r="U449" s="111"/>
      <c r="V449" s="97"/>
      <c r="W449" s="97"/>
      <c r="X449" s="97"/>
    </row>
    <row r="450" spans="1:24" s="110" customFormat="1">
      <c r="A450" s="106">
        <f>'Merytoryczna-TU WPIS DANE'!A515</f>
        <v>0</v>
      </c>
      <c r="B450" s="120">
        <f>'Merytoryczna-TU WPIS DANE'!B515</f>
        <v>0</v>
      </c>
      <c r="C450" s="120">
        <f>'Merytoryczna-TU WPIS DANE'!C515</f>
        <v>0</v>
      </c>
      <c r="D450" s="120">
        <f>'Merytoryczna-TU WPIS DANE'!D515</f>
        <v>0</v>
      </c>
      <c r="E450" s="120">
        <f>'Merytoryczna-TU WPIS DANE'!E515</f>
        <v>0</v>
      </c>
      <c r="F450" s="106">
        <f>'Merytoryczna-TU WPIS DANE'!F515</f>
        <v>0</v>
      </c>
      <c r="G450" s="107">
        <f>'Merytoryczna-TU WPIS DANE'!H515</f>
        <v>0</v>
      </c>
      <c r="H450" s="107">
        <f>'Merytoryczna-TU WPIS DANE'!I515</f>
        <v>0</v>
      </c>
      <c r="I450" s="107"/>
      <c r="J450" s="108">
        <f>IF('Merytoryczna-TU WPIS DANE'!Q515="tak",'Merytoryczna-TU WPIS DANE'!AJ515,'Merytoryczna-TU WPIS DANE'!R515)</f>
        <v>0</v>
      </c>
      <c r="K450" s="351"/>
      <c r="L450" s="211">
        <f>IF(Strategiczna!L513="tak",Strategiczna!W513,Strategiczna!M513)</f>
        <v>0</v>
      </c>
      <c r="M450" s="109">
        <f t="shared" si="18"/>
        <v>0</v>
      </c>
      <c r="N450" s="109">
        <f>'Merytoryczna-TU WPIS DANE'!O515+Strategiczna!J513</f>
        <v>95</v>
      </c>
      <c r="O450" s="101">
        <f t="shared" si="19"/>
        <v>0</v>
      </c>
      <c r="T450" s="111"/>
      <c r="U450" s="111"/>
      <c r="V450" s="97"/>
      <c r="W450" s="97"/>
      <c r="X450" s="97"/>
    </row>
    <row r="451" spans="1:24" s="110" customFormat="1">
      <c r="A451" s="106">
        <f>'Merytoryczna-TU WPIS DANE'!A516</f>
        <v>0</v>
      </c>
      <c r="B451" s="120">
        <f>'Merytoryczna-TU WPIS DANE'!B516</f>
        <v>0</v>
      </c>
      <c r="C451" s="120">
        <f>'Merytoryczna-TU WPIS DANE'!C516</f>
        <v>0</v>
      </c>
      <c r="D451" s="120">
        <f>'Merytoryczna-TU WPIS DANE'!D516</f>
        <v>0</v>
      </c>
      <c r="E451" s="120">
        <f>'Merytoryczna-TU WPIS DANE'!E516</f>
        <v>0</v>
      </c>
      <c r="F451" s="106">
        <f>'Merytoryczna-TU WPIS DANE'!F516</f>
        <v>0</v>
      </c>
      <c r="G451" s="107">
        <f>'Merytoryczna-TU WPIS DANE'!H516</f>
        <v>0</v>
      </c>
      <c r="H451" s="107">
        <f>'Merytoryczna-TU WPIS DANE'!I516</f>
        <v>0</v>
      </c>
      <c r="I451" s="107"/>
      <c r="J451" s="108">
        <f>IF('Merytoryczna-TU WPIS DANE'!Q516="tak",'Merytoryczna-TU WPIS DANE'!AJ516,'Merytoryczna-TU WPIS DANE'!R516)</f>
        <v>0</v>
      </c>
      <c r="K451" s="351"/>
      <c r="L451" s="211">
        <f>IF(Strategiczna!L514="tak",Strategiczna!W514,Strategiczna!M514)</f>
        <v>0</v>
      </c>
      <c r="M451" s="109">
        <f t="shared" si="18"/>
        <v>0</v>
      </c>
      <c r="N451" s="109">
        <f>'Merytoryczna-TU WPIS DANE'!O516+Strategiczna!J514</f>
        <v>95</v>
      </c>
      <c r="O451" s="101">
        <f t="shared" si="19"/>
        <v>0</v>
      </c>
      <c r="T451" s="111"/>
      <c r="U451" s="111"/>
      <c r="V451" s="97"/>
      <c r="W451" s="97"/>
      <c r="X451" s="97"/>
    </row>
    <row r="452" spans="1:24" s="110" customFormat="1">
      <c r="A452" s="106">
        <f>'Merytoryczna-TU WPIS DANE'!A517</f>
        <v>0</v>
      </c>
      <c r="B452" s="120">
        <f>'Merytoryczna-TU WPIS DANE'!B517</f>
        <v>0</v>
      </c>
      <c r="C452" s="120">
        <f>'Merytoryczna-TU WPIS DANE'!C517</f>
        <v>0</v>
      </c>
      <c r="D452" s="120">
        <f>'Merytoryczna-TU WPIS DANE'!D517</f>
        <v>0</v>
      </c>
      <c r="E452" s="120">
        <f>'Merytoryczna-TU WPIS DANE'!E517</f>
        <v>0</v>
      </c>
      <c r="F452" s="106">
        <f>'Merytoryczna-TU WPIS DANE'!F517</f>
        <v>0</v>
      </c>
      <c r="G452" s="107">
        <f>'Merytoryczna-TU WPIS DANE'!H517</f>
        <v>0</v>
      </c>
      <c r="H452" s="107">
        <f>'Merytoryczna-TU WPIS DANE'!I517</f>
        <v>0</v>
      </c>
      <c r="I452" s="107"/>
      <c r="J452" s="108">
        <f>IF('Merytoryczna-TU WPIS DANE'!Q517="tak",'Merytoryczna-TU WPIS DANE'!AJ517,'Merytoryczna-TU WPIS DANE'!R517)</f>
        <v>0</v>
      </c>
      <c r="K452" s="351"/>
      <c r="L452" s="211">
        <f>IF(Strategiczna!L515="tak",Strategiczna!W515,Strategiczna!M515)</f>
        <v>0</v>
      </c>
      <c r="M452" s="109">
        <f t="shared" si="18"/>
        <v>0</v>
      </c>
      <c r="N452" s="109">
        <f>'Merytoryczna-TU WPIS DANE'!O517+Strategiczna!J515</f>
        <v>95</v>
      </c>
      <c r="O452" s="101">
        <f t="shared" si="19"/>
        <v>0</v>
      </c>
      <c r="T452" s="111"/>
      <c r="U452" s="111"/>
      <c r="V452" s="97"/>
      <c r="W452" s="97"/>
      <c r="X452" s="97"/>
    </row>
    <row r="453" spans="1:24" s="110" customFormat="1">
      <c r="A453" s="106">
        <f>'Merytoryczna-TU WPIS DANE'!A518</f>
        <v>0</v>
      </c>
      <c r="B453" s="120">
        <f>'Merytoryczna-TU WPIS DANE'!B518</f>
        <v>0</v>
      </c>
      <c r="C453" s="120">
        <f>'Merytoryczna-TU WPIS DANE'!C518</f>
        <v>0</v>
      </c>
      <c r="D453" s="120">
        <f>'Merytoryczna-TU WPIS DANE'!D518</f>
        <v>0</v>
      </c>
      <c r="E453" s="120">
        <f>'Merytoryczna-TU WPIS DANE'!E518</f>
        <v>0</v>
      </c>
      <c r="F453" s="106">
        <f>'Merytoryczna-TU WPIS DANE'!F518</f>
        <v>0</v>
      </c>
      <c r="G453" s="107">
        <f>'Merytoryczna-TU WPIS DANE'!H518</f>
        <v>0</v>
      </c>
      <c r="H453" s="107">
        <f>'Merytoryczna-TU WPIS DANE'!I518</f>
        <v>0</v>
      </c>
      <c r="I453" s="107"/>
      <c r="J453" s="108">
        <f>IF('Merytoryczna-TU WPIS DANE'!Q518="tak",'Merytoryczna-TU WPIS DANE'!AJ518,'Merytoryczna-TU WPIS DANE'!R518)</f>
        <v>0</v>
      </c>
      <c r="K453" s="351"/>
      <c r="L453" s="211">
        <f>IF(Strategiczna!L516="tak",Strategiczna!W516,Strategiczna!M516)</f>
        <v>0</v>
      </c>
      <c r="M453" s="109">
        <f t="shared" si="18"/>
        <v>0</v>
      </c>
      <c r="N453" s="109">
        <f>'Merytoryczna-TU WPIS DANE'!O518+Strategiczna!J516</f>
        <v>95</v>
      </c>
      <c r="O453" s="101">
        <f t="shared" si="19"/>
        <v>0</v>
      </c>
      <c r="T453" s="111"/>
      <c r="U453" s="111"/>
      <c r="V453" s="97"/>
      <c r="W453" s="97"/>
      <c r="X453" s="97"/>
    </row>
    <row r="454" spans="1:24" s="110" customFormat="1">
      <c r="A454" s="106">
        <f>'Merytoryczna-TU WPIS DANE'!A519</f>
        <v>0</v>
      </c>
      <c r="B454" s="120">
        <f>'Merytoryczna-TU WPIS DANE'!B519</f>
        <v>0</v>
      </c>
      <c r="C454" s="120">
        <f>'Merytoryczna-TU WPIS DANE'!C519</f>
        <v>0</v>
      </c>
      <c r="D454" s="120">
        <f>'Merytoryczna-TU WPIS DANE'!D519</f>
        <v>0</v>
      </c>
      <c r="E454" s="120">
        <f>'Merytoryczna-TU WPIS DANE'!E519</f>
        <v>0</v>
      </c>
      <c r="F454" s="106">
        <f>'Merytoryczna-TU WPIS DANE'!F519</f>
        <v>0</v>
      </c>
      <c r="G454" s="107">
        <f>'Merytoryczna-TU WPIS DANE'!H519</f>
        <v>0</v>
      </c>
      <c r="H454" s="107">
        <f>'Merytoryczna-TU WPIS DANE'!I519</f>
        <v>0</v>
      </c>
      <c r="I454" s="107"/>
      <c r="J454" s="108">
        <f>IF('Merytoryczna-TU WPIS DANE'!Q519="tak",'Merytoryczna-TU WPIS DANE'!AJ519,'Merytoryczna-TU WPIS DANE'!R519)</f>
        <v>0</v>
      </c>
      <c r="K454" s="351"/>
      <c r="L454" s="211">
        <f>IF(Strategiczna!L517="tak",Strategiczna!W517,Strategiczna!M517)</f>
        <v>0</v>
      </c>
      <c r="M454" s="109">
        <f t="shared" si="18"/>
        <v>0</v>
      </c>
      <c r="N454" s="109">
        <f>'Merytoryczna-TU WPIS DANE'!O519+Strategiczna!J517</f>
        <v>95</v>
      </c>
      <c r="O454" s="101">
        <f t="shared" si="19"/>
        <v>0</v>
      </c>
      <c r="T454" s="111"/>
      <c r="U454" s="111"/>
      <c r="V454" s="97"/>
      <c r="W454" s="97"/>
      <c r="X454" s="97"/>
    </row>
    <row r="455" spans="1:24" s="110" customFormat="1">
      <c r="A455" s="106">
        <f>'Merytoryczna-TU WPIS DANE'!A520</f>
        <v>0</v>
      </c>
      <c r="B455" s="120">
        <f>'Merytoryczna-TU WPIS DANE'!B520</f>
        <v>0</v>
      </c>
      <c r="C455" s="120">
        <f>'Merytoryczna-TU WPIS DANE'!C520</f>
        <v>0</v>
      </c>
      <c r="D455" s="120">
        <f>'Merytoryczna-TU WPIS DANE'!D520</f>
        <v>0</v>
      </c>
      <c r="E455" s="120">
        <f>'Merytoryczna-TU WPIS DANE'!E520</f>
        <v>0</v>
      </c>
      <c r="F455" s="106">
        <f>'Merytoryczna-TU WPIS DANE'!F520</f>
        <v>0</v>
      </c>
      <c r="G455" s="107">
        <f>'Merytoryczna-TU WPIS DANE'!H520</f>
        <v>0</v>
      </c>
      <c r="H455" s="107">
        <f>'Merytoryczna-TU WPIS DANE'!I520</f>
        <v>0</v>
      </c>
      <c r="I455" s="107"/>
      <c r="J455" s="108">
        <f>IF('Merytoryczna-TU WPIS DANE'!Q520="tak",'Merytoryczna-TU WPIS DANE'!AJ520,'Merytoryczna-TU WPIS DANE'!R520)</f>
        <v>0</v>
      </c>
      <c r="K455" s="351"/>
      <c r="L455" s="211">
        <f>IF(Strategiczna!L518="tak",Strategiczna!W518,Strategiczna!M518)</f>
        <v>0</v>
      </c>
      <c r="M455" s="109">
        <f t="shared" si="18"/>
        <v>0</v>
      </c>
      <c r="N455" s="109">
        <f>'Merytoryczna-TU WPIS DANE'!O520+Strategiczna!J518</f>
        <v>95</v>
      </c>
      <c r="O455" s="101">
        <f t="shared" si="19"/>
        <v>0</v>
      </c>
      <c r="T455" s="111"/>
      <c r="U455" s="111"/>
      <c r="V455" s="97"/>
      <c r="W455" s="97"/>
      <c r="X455" s="97"/>
    </row>
    <row r="456" spans="1:24" s="110" customFormat="1">
      <c r="A456" s="106">
        <f>'Merytoryczna-TU WPIS DANE'!A521</f>
        <v>0</v>
      </c>
      <c r="B456" s="120">
        <f>'Merytoryczna-TU WPIS DANE'!B521</f>
        <v>0</v>
      </c>
      <c r="C456" s="120">
        <f>'Merytoryczna-TU WPIS DANE'!C521</f>
        <v>0</v>
      </c>
      <c r="D456" s="120">
        <f>'Merytoryczna-TU WPIS DANE'!D521</f>
        <v>0</v>
      </c>
      <c r="E456" s="120">
        <f>'Merytoryczna-TU WPIS DANE'!E521</f>
        <v>0</v>
      </c>
      <c r="F456" s="106">
        <f>'Merytoryczna-TU WPIS DANE'!F521</f>
        <v>0</v>
      </c>
      <c r="G456" s="107">
        <f>'Merytoryczna-TU WPIS DANE'!H521</f>
        <v>0</v>
      </c>
      <c r="H456" s="107">
        <f>'Merytoryczna-TU WPIS DANE'!I521</f>
        <v>0</v>
      </c>
      <c r="I456" s="107"/>
      <c r="J456" s="108">
        <f>IF('Merytoryczna-TU WPIS DANE'!Q521="tak",'Merytoryczna-TU WPIS DANE'!AJ521,'Merytoryczna-TU WPIS DANE'!R521)</f>
        <v>0</v>
      </c>
      <c r="K456" s="351"/>
      <c r="L456" s="211">
        <f>IF(Strategiczna!L519="tak",Strategiczna!W519,Strategiczna!M519)</f>
        <v>0</v>
      </c>
      <c r="M456" s="109">
        <f t="shared" si="18"/>
        <v>0</v>
      </c>
      <c r="N456" s="109">
        <f>'Merytoryczna-TU WPIS DANE'!O521+Strategiczna!J519</f>
        <v>95</v>
      </c>
      <c r="O456" s="101">
        <f t="shared" si="19"/>
        <v>0</v>
      </c>
      <c r="T456" s="111"/>
      <c r="U456" s="111"/>
      <c r="V456" s="97"/>
      <c r="W456" s="97"/>
      <c r="X456" s="97"/>
    </row>
    <row r="457" spans="1:24" s="110" customFormat="1">
      <c r="A457" s="106">
        <f>'Merytoryczna-TU WPIS DANE'!A522</f>
        <v>0</v>
      </c>
      <c r="B457" s="120">
        <f>'Merytoryczna-TU WPIS DANE'!B522</f>
        <v>0</v>
      </c>
      <c r="C457" s="120">
        <f>'Merytoryczna-TU WPIS DANE'!C522</f>
        <v>0</v>
      </c>
      <c r="D457" s="120">
        <f>'Merytoryczna-TU WPIS DANE'!D522</f>
        <v>0</v>
      </c>
      <c r="E457" s="120">
        <f>'Merytoryczna-TU WPIS DANE'!E522</f>
        <v>0</v>
      </c>
      <c r="F457" s="106">
        <f>'Merytoryczna-TU WPIS DANE'!F522</f>
        <v>0</v>
      </c>
      <c r="G457" s="107">
        <f>'Merytoryczna-TU WPIS DANE'!H522</f>
        <v>0</v>
      </c>
      <c r="H457" s="107">
        <f>'Merytoryczna-TU WPIS DANE'!I522</f>
        <v>0</v>
      </c>
      <c r="I457" s="107"/>
      <c r="J457" s="108">
        <f>IF('Merytoryczna-TU WPIS DANE'!Q522="tak",'Merytoryczna-TU WPIS DANE'!AJ522,'Merytoryczna-TU WPIS DANE'!R522)</f>
        <v>0</v>
      </c>
      <c r="K457" s="351"/>
      <c r="L457" s="211">
        <f>IF(Strategiczna!L520="tak",Strategiczna!W520,Strategiczna!M520)</f>
        <v>0</v>
      </c>
      <c r="M457" s="109">
        <f t="shared" si="18"/>
        <v>0</v>
      </c>
      <c r="N457" s="109">
        <f>'Merytoryczna-TU WPIS DANE'!O522+Strategiczna!J520</f>
        <v>95</v>
      </c>
      <c r="O457" s="101">
        <f t="shared" si="19"/>
        <v>0</v>
      </c>
      <c r="T457" s="111"/>
      <c r="U457" s="111"/>
      <c r="V457" s="97"/>
      <c r="W457" s="97"/>
      <c r="X457" s="97"/>
    </row>
    <row r="458" spans="1:24" s="110" customFormat="1">
      <c r="A458" s="106">
        <f>'Merytoryczna-TU WPIS DANE'!A523</f>
        <v>0</v>
      </c>
      <c r="B458" s="120">
        <f>'Merytoryczna-TU WPIS DANE'!B523</f>
        <v>0</v>
      </c>
      <c r="C458" s="120">
        <f>'Merytoryczna-TU WPIS DANE'!C523</f>
        <v>0</v>
      </c>
      <c r="D458" s="120">
        <f>'Merytoryczna-TU WPIS DANE'!D523</f>
        <v>0</v>
      </c>
      <c r="E458" s="120">
        <f>'Merytoryczna-TU WPIS DANE'!E523</f>
        <v>0</v>
      </c>
      <c r="F458" s="106">
        <f>'Merytoryczna-TU WPIS DANE'!F523</f>
        <v>0</v>
      </c>
      <c r="G458" s="107">
        <f>'Merytoryczna-TU WPIS DANE'!H523</f>
        <v>0</v>
      </c>
      <c r="H458" s="107">
        <f>'Merytoryczna-TU WPIS DANE'!I523</f>
        <v>0</v>
      </c>
      <c r="I458" s="107"/>
      <c r="J458" s="108">
        <f>IF('Merytoryczna-TU WPIS DANE'!Q523="tak",'Merytoryczna-TU WPIS DANE'!AJ523,'Merytoryczna-TU WPIS DANE'!R523)</f>
        <v>0</v>
      </c>
      <c r="K458" s="351"/>
      <c r="L458" s="211">
        <f>IF(Strategiczna!L521="tak",Strategiczna!W521,Strategiczna!M521)</f>
        <v>0</v>
      </c>
      <c r="M458" s="109">
        <f t="shared" si="18"/>
        <v>0</v>
      </c>
      <c r="N458" s="109">
        <f>'Merytoryczna-TU WPIS DANE'!O523+Strategiczna!J521</f>
        <v>95</v>
      </c>
      <c r="O458" s="101">
        <f t="shared" si="19"/>
        <v>0</v>
      </c>
      <c r="T458" s="111"/>
      <c r="U458" s="111"/>
      <c r="V458" s="97"/>
      <c r="W458" s="97"/>
      <c r="X458" s="97"/>
    </row>
    <row r="459" spans="1:24" s="110" customFormat="1">
      <c r="A459" s="106">
        <f>'Merytoryczna-TU WPIS DANE'!A524</f>
        <v>0</v>
      </c>
      <c r="B459" s="120">
        <f>'Merytoryczna-TU WPIS DANE'!B524</f>
        <v>0</v>
      </c>
      <c r="C459" s="120">
        <f>'Merytoryczna-TU WPIS DANE'!C524</f>
        <v>0</v>
      </c>
      <c r="D459" s="120">
        <f>'Merytoryczna-TU WPIS DANE'!D524</f>
        <v>0</v>
      </c>
      <c r="E459" s="120">
        <f>'Merytoryczna-TU WPIS DANE'!E524</f>
        <v>0</v>
      </c>
      <c r="F459" s="106">
        <f>'Merytoryczna-TU WPIS DANE'!F524</f>
        <v>0</v>
      </c>
      <c r="G459" s="107">
        <f>'Merytoryczna-TU WPIS DANE'!H524</f>
        <v>0</v>
      </c>
      <c r="H459" s="107">
        <f>'Merytoryczna-TU WPIS DANE'!I524</f>
        <v>0</v>
      </c>
      <c r="I459" s="107"/>
      <c r="J459" s="108">
        <f>IF('Merytoryczna-TU WPIS DANE'!Q524="tak",'Merytoryczna-TU WPIS DANE'!AJ524,'Merytoryczna-TU WPIS DANE'!R524)</f>
        <v>0</v>
      </c>
      <c r="K459" s="351"/>
      <c r="L459" s="211">
        <f>IF(Strategiczna!L522="tak",Strategiczna!W522,Strategiczna!M522)</f>
        <v>0</v>
      </c>
      <c r="M459" s="109">
        <f t="shared" si="18"/>
        <v>0</v>
      </c>
      <c r="N459" s="109">
        <f>'Merytoryczna-TU WPIS DANE'!O524+Strategiczna!J522</f>
        <v>95</v>
      </c>
      <c r="O459" s="101">
        <f t="shared" si="19"/>
        <v>0</v>
      </c>
      <c r="T459" s="111"/>
      <c r="U459" s="111"/>
      <c r="V459" s="97"/>
      <c r="W459" s="97"/>
      <c r="X459" s="97"/>
    </row>
    <row r="460" spans="1:24" s="110" customFormat="1">
      <c r="A460" s="106">
        <f>'Merytoryczna-TU WPIS DANE'!A525</f>
        <v>0</v>
      </c>
      <c r="B460" s="120">
        <f>'Merytoryczna-TU WPIS DANE'!B525</f>
        <v>0</v>
      </c>
      <c r="C460" s="120">
        <f>'Merytoryczna-TU WPIS DANE'!C525</f>
        <v>0</v>
      </c>
      <c r="D460" s="120">
        <f>'Merytoryczna-TU WPIS DANE'!D525</f>
        <v>0</v>
      </c>
      <c r="E460" s="120">
        <f>'Merytoryczna-TU WPIS DANE'!E525</f>
        <v>0</v>
      </c>
      <c r="F460" s="106">
        <f>'Merytoryczna-TU WPIS DANE'!F525</f>
        <v>0</v>
      </c>
      <c r="G460" s="107">
        <f>'Merytoryczna-TU WPIS DANE'!H525</f>
        <v>0</v>
      </c>
      <c r="H460" s="107">
        <f>'Merytoryczna-TU WPIS DANE'!I525</f>
        <v>0</v>
      </c>
      <c r="I460" s="107"/>
      <c r="J460" s="108">
        <f>IF('Merytoryczna-TU WPIS DANE'!Q525="tak",'Merytoryczna-TU WPIS DANE'!AJ525,'Merytoryczna-TU WPIS DANE'!R525)</f>
        <v>0</v>
      </c>
      <c r="K460" s="351"/>
      <c r="L460" s="211">
        <f>IF(Strategiczna!L523="tak",Strategiczna!W523,Strategiczna!M523)</f>
        <v>0</v>
      </c>
      <c r="M460" s="109">
        <f t="shared" si="18"/>
        <v>0</v>
      </c>
      <c r="N460" s="109">
        <f>'Merytoryczna-TU WPIS DANE'!O525+Strategiczna!J523</f>
        <v>95</v>
      </c>
      <c r="O460" s="101">
        <f t="shared" si="19"/>
        <v>0</v>
      </c>
      <c r="T460" s="111"/>
      <c r="U460" s="111"/>
      <c r="V460" s="97"/>
      <c r="W460" s="97"/>
      <c r="X460" s="97"/>
    </row>
    <row r="461" spans="1:24" s="110" customFormat="1">
      <c r="A461" s="106">
        <f>'Merytoryczna-TU WPIS DANE'!A526</f>
        <v>0</v>
      </c>
      <c r="B461" s="120">
        <f>'Merytoryczna-TU WPIS DANE'!B526</f>
        <v>0</v>
      </c>
      <c r="C461" s="120">
        <f>'Merytoryczna-TU WPIS DANE'!C526</f>
        <v>0</v>
      </c>
      <c r="D461" s="120">
        <f>'Merytoryczna-TU WPIS DANE'!D526</f>
        <v>0</v>
      </c>
      <c r="E461" s="120">
        <f>'Merytoryczna-TU WPIS DANE'!E526</f>
        <v>0</v>
      </c>
      <c r="F461" s="106">
        <f>'Merytoryczna-TU WPIS DANE'!F526</f>
        <v>0</v>
      </c>
      <c r="G461" s="107">
        <f>'Merytoryczna-TU WPIS DANE'!H526</f>
        <v>0</v>
      </c>
      <c r="H461" s="107">
        <f>'Merytoryczna-TU WPIS DANE'!I526</f>
        <v>0</v>
      </c>
      <c r="I461" s="107"/>
      <c r="J461" s="108">
        <f>IF('Merytoryczna-TU WPIS DANE'!Q526="tak",'Merytoryczna-TU WPIS DANE'!AJ526,'Merytoryczna-TU WPIS DANE'!R526)</f>
        <v>0</v>
      </c>
      <c r="K461" s="351"/>
      <c r="L461" s="211">
        <f>IF(Strategiczna!L524="tak",Strategiczna!W524,Strategiczna!M524)</f>
        <v>0</v>
      </c>
      <c r="M461" s="109">
        <f t="shared" si="18"/>
        <v>0</v>
      </c>
      <c r="N461" s="109">
        <f>'Merytoryczna-TU WPIS DANE'!O526+Strategiczna!J524</f>
        <v>95</v>
      </c>
      <c r="O461" s="101">
        <f t="shared" si="19"/>
        <v>0</v>
      </c>
      <c r="T461" s="111"/>
      <c r="U461" s="111"/>
      <c r="V461" s="97"/>
      <c r="W461" s="97"/>
      <c r="X461" s="97"/>
    </row>
    <row r="462" spans="1:24" s="110" customFormat="1">
      <c r="A462" s="106">
        <f>'Merytoryczna-TU WPIS DANE'!A527</f>
        <v>0</v>
      </c>
      <c r="B462" s="120">
        <f>'Merytoryczna-TU WPIS DANE'!B527</f>
        <v>0</v>
      </c>
      <c r="C462" s="120">
        <f>'Merytoryczna-TU WPIS DANE'!C527</f>
        <v>0</v>
      </c>
      <c r="D462" s="120">
        <f>'Merytoryczna-TU WPIS DANE'!D527</f>
        <v>0</v>
      </c>
      <c r="E462" s="120">
        <f>'Merytoryczna-TU WPIS DANE'!E527</f>
        <v>0</v>
      </c>
      <c r="F462" s="106">
        <f>'Merytoryczna-TU WPIS DANE'!F527</f>
        <v>0</v>
      </c>
      <c r="G462" s="107">
        <f>'Merytoryczna-TU WPIS DANE'!H527</f>
        <v>0</v>
      </c>
      <c r="H462" s="107">
        <f>'Merytoryczna-TU WPIS DANE'!I527</f>
        <v>0</v>
      </c>
      <c r="I462" s="107"/>
      <c r="J462" s="108">
        <f>IF('Merytoryczna-TU WPIS DANE'!Q527="tak",'Merytoryczna-TU WPIS DANE'!AJ527,'Merytoryczna-TU WPIS DANE'!R527)</f>
        <v>0</v>
      </c>
      <c r="K462" s="351"/>
      <c r="L462" s="211">
        <f>IF(Strategiczna!L525="tak",Strategiczna!W525,Strategiczna!M525)</f>
        <v>0</v>
      </c>
      <c r="M462" s="109">
        <f t="shared" si="18"/>
        <v>0</v>
      </c>
      <c r="N462" s="109">
        <f>'Merytoryczna-TU WPIS DANE'!O527+Strategiczna!J525</f>
        <v>95</v>
      </c>
      <c r="O462" s="101">
        <f t="shared" si="19"/>
        <v>0</v>
      </c>
      <c r="T462" s="111"/>
      <c r="U462" s="111"/>
      <c r="V462" s="97"/>
      <c r="W462" s="97"/>
      <c r="X462" s="97"/>
    </row>
    <row r="463" spans="1:24" s="110" customFormat="1">
      <c r="A463" s="106">
        <f>'Merytoryczna-TU WPIS DANE'!A528</f>
        <v>0</v>
      </c>
      <c r="B463" s="120">
        <f>'Merytoryczna-TU WPIS DANE'!B528</f>
        <v>0</v>
      </c>
      <c r="C463" s="120">
        <f>'Merytoryczna-TU WPIS DANE'!C528</f>
        <v>0</v>
      </c>
      <c r="D463" s="120">
        <f>'Merytoryczna-TU WPIS DANE'!D528</f>
        <v>0</v>
      </c>
      <c r="E463" s="120">
        <f>'Merytoryczna-TU WPIS DANE'!E528</f>
        <v>0</v>
      </c>
      <c r="F463" s="106">
        <f>'Merytoryczna-TU WPIS DANE'!F528</f>
        <v>0</v>
      </c>
      <c r="G463" s="107">
        <f>'Merytoryczna-TU WPIS DANE'!H528</f>
        <v>0</v>
      </c>
      <c r="H463" s="107">
        <f>'Merytoryczna-TU WPIS DANE'!I528</f>
        <v>0</v>
      </c>
      <c r="I463" s="107"/>
      <c r="J463" s="108">
        <f>IF('Merytoryczna-TU WPIS DANE'!Q528="tak",'Merytoryczna-TU WPIS DANE'!AJ528,'Merytoryczna-TU WPIS DANE'!R528)</f>
        <v>0</v>
      </c>
      <c r="K463" s="351"/>
      <c r="L463" s="211">
        <f>IF(Strategiczna!L526="tak",Strategiczna!W526,Strategiczna!M526)</f>
        <v>0</v>
      </c>
      <c r="M463" s="109">
        <f t="shared" si="18"/>
        <v>0</v>
      </c>
      <c r="N463" s="109">
        <f>'Merytoryczna-TU WPIS DANE'!O528+Strategiczna!J526</f>
        <v>95</v>
      </c>
      <c r="O463" s="101">
        <f t="shared" si="19"/>
        <v>0</v>
      </c>
      <c r="T463" s="111"/>
      <c r="U463" s="111"/>
      <c r="V463" s="97"/>
      <c r="W463" s="97"/>
      <c r="X463" s="97"/>
    </row>
    <row r="464" spans="1:24" s="110" customFormat="1">
      <c r="A464" s="106">
        <f>'Merytoryczna-TU WPIS DANE'!A529</f>
        <v>0</v>
      </c>
      <c r="B464" s="120">
        <f>'Merytoryczna-TU WPIS DANE'!B529</f>
        <v>0</v>
      </c>
      <c r="C464" s="120">
        <f>'Merytoryczna-TU WPIS DANE'!C529</f>
        <v>0</v>
      </c>
      <c r="D464" s="120">
        <f>'Merytoryczna-TU WPIS DANE'!D529</f>
        <v>0</v>
      </c>
      <c r="E464" s="120">
        <f>'Merytoryczna-TU WPIS DANE'!E529</f>
        <v>0</v>
      </c>
      <c r="F464" s="106">
        <f>'Merytoryczna-TU WPIS DANE'!F529</f>
        <v>0</v>
      </c>
      <c r="G464" s="107">
        <f>'Merytoryczna-TU WPIS DANE'!H529</f>
        <v>0</v>
      </c>
      <c r="H464" s="107">
        <f>'Merytoryczna-TU WPIS DANE'!I529</f>
        <v>0</v>
      </c>
      <c r="I464" s="107"/>
      <c r="J464" s="108">
        <f>IF('Merytoryczna-TU WPIS DANE'!Q529="tak",'Merytoryczna-TU WPIS DANE'!AJ529,'Merytoryczna-TU WPIS DANE'!R529)</f>
        <v>0</v>
      </c>
      <c r="K464" s="351"/>
      <c r="L464" s="211">
        <f>IF(Strategiczna!L527="tak",Strategiczna!W527,Strategiczna!M527)</f>
        <v>0</v>
      </c>
      <c r="M464" s="109">
        <f t="shared" si="18"/>
        <v>0</v>
      </c>
      <c r="N464" s="109">
        <f>'Merytoryczna-TU WPIS DANE'!O529+Strategiczna!J527</f>
        <v>95</v>
      </c>
      <c r="O464" s="101">
        <f t="shared" si="19"/>
        <v>0</v>
      </c>
      <c r="T464" s="111"/>
      <c r="U464" s="111"/>
      <c r="V464" s="97"/>
      <c r="W464" s="97"/>
      <c r="X464" s="97"/>
    </row>
    <row r="465" spans="1:24" s="110" customFormat="1">
      <c r="A465" s="106">
        <f>'Merytoryczna-TU WPIS DANE'!A530</f>
        <v>0</v>
      </c>
      <c r="B465" s="120">
        <f>'Merytoryczna-TU WPIS DANE'!B530</f>
        <v>0</v>
      </c>
      <c r="C465" s="120">
        <f>'Merytoryczna-TU WPIS DANE'!C530</f>
        <v>0</v>
      </c>
      <c r="D465" s="120">
        <f>'Merytoryczna-TU WPIS DANE'!D530</f>
        <v>0</v>
      </c>
      <c r="E465" s="120">
        <f>'Merytoryczna-TU WPIS DANE'!E530</f>
        <v>0</v>
      </c>
      <c r="F465" s="106">
        <f>'Merytoryczna-TU WPIS DANE'!F530</f>
        <v>0</v>
      </c>
      <c r="G465" s="107">
        <f>'Merytoryczna-TU WPIS DANE'!H530</f>
        <v>0</v>
      </c>
      <c r="H465" s="107">
        <f>'Merytoryczna-TU WPIS DANE'!I530</f>
        <v>0</v>
      </c>
      <c r="I465" s="107"/>
      <c r="J465" s="108">
        <f>IF('Merytoryczna-TU WPIS DANE'!Q530="tak",'Merytoryczna-TU WPIS DANE'!AJ530,'Merytoryczna-TU WPIS DANE'!R530)</f>
        <v>0</v>
      </c>
      <c r="K465" s="351"/>
      <c r="L465" s="211">
        <f>IF(Strategiczna!L528="tak",Strategiczna!W528,Strategiczna!M528)</f>
        <v>0</v>
      </c>
      <c r="M465" s="109">
        <f t="shared" si="18"/>
        <v>0</v>
      </c>
      <c r="N465" s="109">
        <f>'Merytoryczna-TU WPIS DANE'!O530+Strategiczna!J528</f>
        <v>95</v>
      </c>
      <c r="O465" s="101">
        <f t="shared" si="19"/>
        <v>0</v>
      </c>
      <c r="T465" s="111"/>
      <c r="U465" s="111"/>
      <c r="V465" s="97"/>
      <c r="W465" s="97"/>
      <c r="X465" s="97"/>
    </row>
    <row r="466" spans="1:24" s="110" customFormat="1">
      <c r="A466" s="106">
        <f>'Merytoryczna-TU WPIS DANE'!A531</f>
        <v>0</v>
      </c>
      <c r="B466" s="120">
        <f>'Merytoryczna-TU WPIS DANE'!B531</f>
        <v>0</v>
      </c>
      <c r="C466" s="120">
        <f>'Merytoryczna-TU WPIS DANE'!C531</f>
        <v>0</v>
      </c>
      <c r="D466" s="120">
        <f>'Merytoryczna-TU WPIS DANE'!D531</f>
        <v>0</v>
      </c>
      <c r="E466" s="120">
        <f>'Merytoryczna-TU WPIS DANE'!E531</f>
        <v>0</v>
      </c>
      <c r="F466" s="106">
        <f>'Merytoryczna-TU WPIS DANE'!F531</f>
        <v>0</v>
      </c>
      <c r="G466" s="107">
        <f>'Merytoryczna-TU WPIS DANE'!H531</f>
        <v>0</v>
      </c>
      <c r="H466" s="107">
        <f>'Merytoryczna-TU WPIS DANE'!I531</f>
        <v>0</v>
      </c>
      <c r="I466" s="107"/>
      <c r="J466" s="108">
        <f>IF('Merytoryczna-TU WPIS DANE'!Q531="tak",'Merytoryczna-TU WPIS DANE'!AJ531,'Merytoryczna-TU WPIS DANE'!R531)</f>
        <v>0</v>
      </c>
      <c r="K466" s="351"/>
      <c r="L466" s="211">
        <f>IF(Strategiczna!L529="tak",Strategiczna!W529,Strategiczna!M529)</f>
        <v>0</v>
      </c>
      <c r="M466" s="109">
        <f t="shared" si="18"/>
        <v>0</v>
      </c>
      <c r="N466" s="109">
        <f>'Merytoryczna-TU WPIS DANE'!O531+Strategiczna!J529</f>
        <v>95</v>
      </c>
      <c r="O466" s="101">
        <f t="shared" si="19"/>
        <v>0</v>
      </c>
      <c r="T466" s="111"/>
      <c r="U466" s="111"/>
      <c r="V466" s="97"/>
      <c r="W466" s="97"/>
      <c r="X466" s="97"/>
    </row>
    <row r="467" spans="1:24" s="110" customFormat="1">
      <c r="A467" s="106">
        <f>'Merytoryczna-TU WPIS DANE'!A532</f>
        <v>0</v>
      </c>
      <c r="B467" s="120">
        <f>'Merytoryczna-TU WPIS DANE'!B532</f>
        <v>0</v>
      </c>
      <c r="C467" s="120">
        <f>'Merytoryczna-TU WPIS DANE'!C532</f>
        <v>0</v>
      </c>
      <c r="D467" s="120">
        <f>'Merytoryczna-TU WPIS DANE'!D532</f>
        <v>0</v>
      </c>
      <c r="E467" s="120">
        <f>'Merytoryczna-TU WPIS DANE'!E532</f>
        <v>0</v>
      </c>
      <c r="F467" s="106">
        <f>'Merytoryczna-TU WPIS DANE'!F532</f>
        <v>0</v>
      </c>
      <c r="G467" s="107">
        <f>'Merytoryczna-TU WPIS DANE'!H532</f>
        <v>0</v>
      </c>
      <c r="H467" s="107">
        <f>'Merytoryczna-TU WPIS DANE'!I532</f>
        <v>0</v>
      </c>
      <c r="I467" s="107"/>
      <c r="J467" s="108">
        <f>IF('Merytoryczna-TU WPIS DANE'!Q532="tak",'Merytoryczna-TU WPIS DANE'!AJ532,'Merytoryczna-TU WPIS DANE'!R532)</f>
        <v>0</v>
      </c>
      <c r="K467" s="351"/>
      <c r="L467" s="211">
        <f>IF(Strategiczna!L530="tak",Strategiczna!W530,Strategiczna!M530)</f>
        <v>0</v>
      </c>
      <c r="M467" s="109">
        <f t="shared" si="18"/>
        <v>0</v>
      </c>
      <c r="N467" s="109">
        <f>'Merytoryczna-TU WPIS DANE'!O532+Strategiczna!J530</f>
        <v>95</v>
      </c>
      <c r="O467" s="101">
        <f t="shared" si="19"/>
        <v>0</v>
      </c>
      <c r="T467" s="111"/>
      <c r="U467" s="111"/>
      <c r="V467" s="97"/>
      <c r="W467" s="97"/>
      <c r="X467" s="97"/>
    </row>
    <row r="468" spans="1:24" s="110" customFormat="1">
      <c r="A468" s="106">
        <f>'Merytoryczna-TU WPIS DANE'!A533</f>
        <v>0</v>
      </c>
      <c r="B468" s="120">
        <f>'Merytoryczna-TU WPIS DANE'!B533</f>
        <v>0</v>
      </c>
      <c r="C468" s="120">
        <f>'Merytoryczna-TU WPIS DANE'!C533</f>
        <v>0</v>
      </c>
      <c r="D468" s="120">
        <f>'Merytoryczna-TU WPIS DANE'!D533</f>
        <v>0</v>
      </c>
      <c r="E468" s="120">
        <f>'Merytoryczna-TU WPIS DANE'!E533</f>
        <v>0</v>
      </c>
      <c r="F468" s="106">
        <f>'Merytoryczna-TU WPIS DANE'!F533</f>
        <v>0</v>
      </c>
      <c r="G468" s="107">
        <f>'Merytoryczna-TU WPIS DANE'!H533</f>
        <v>0</v>
      </c>
      <c r="H468" s="107">
        <f>'Merytoryczna-TU WPIS DANE'!I533</f>
        <v>0</v>
      </c>
      <c r="I468" s="107"/>
      <c r="J468" s="108">
        <f>IF('Merytoryczna-TU WPIS DANE'!Q533="tak",'Merytoryczna-TU WPIS DANE'!AJ533,'Merytoryczna-TU WPIS DANE'!R533)</f>
        <v>0</v>
      </c>
      <c r="K468" s="351"/>
      <c r="L468" s="211">
        <f>IF(Strategiczna!L531="tak",Strategiczna!W531,Strategiczna!M531)</f>
        <v>0</v>
      </c>
      <c r="M468" s="109">
        <f t="shared" si="18"/>
        <v>0</v>
      </c>
      <c r="N468" s="109">
        <f>'Merytoryczna-TU WPIS DANE'!O533+Strategiczna!J531</f>
        <v>95</v>
      </c>
      <c r="O468" s="101">
        <f t="shared" si="19"/>
        <v>0</v>
      </c>
      <c r="T468" s="111"/>
      <c r="U468" s="111"/>
      <c r="V468" s="97"/>
      <c r="W468" s="97"/>
      <c r="X468" s="97"/>
    </row>
    <row r="469" spans="1:24" s="110" customFormat="1">
      <c r="A469" s="106">
        <f>'Merytoryczna-TU WPIS DANE'!A534</f>
        <v>0</v>
      </c>
      <c r="B469" s="120">
        <f>'Merytoryczna-TU WPIS DANE'!B534</f>
        <v>0</v>
      </c>
      <c r="C469" s="120">
        <f>'Merytoryczna-TU WPIS DANE'!C534</f>
        <v>0</v>
      </c>
      <c r="D469" s="120">
        <f>'Merytoryczna-TU WPIS DANE'!D534</f>
        <v>0</v>
      </c>
      <c r="E469" s="120">
        <f>'Merytoryczna-TU WPIS DANE'!E534</f>
        <v>0</v>
      </c>
      <c r="F469" s="106">
        <f>'Merytoryczna-TU WPIS DANE'!F534</f>
        <v>0</v>
      </c>
      <c r="G469" s="107">
        <f>'Merytoryczna-TU WPIS DANE'!H534</f>
        <v>0</v>
      </c>
      <c r="H469" s="107">
        <f>'Merytoryczna-TU WPIS DANE'!I534</f>
        <v>0</v>
      </c>
      <c r="I469" s="107"/>
      <c r="J469" s="108">
        <f>IF('Merytoryczna-TU WPIS DANE'!Q534="tak",'Merytoryczna-TU WPIS DANE'!AJ534,'Merytoryczna-TU WPIS DANE'!R534)</f>
        <v>0</v>
      </c>
      <c r="K469" s="351"/>
      <c r="L469" s="211">
        <f>IF(Strategiczna!L532="tak",Strategiczna!W532,Strategiczna!M532)</f>
        <v>0</v>
      </c>
      <c r="M469" s="109">
        <f t="shared" si="18"/>
        <v>0</v>
      </c>
      <c r="N469" s="109">
        <f>'Merytoryczna-TU WPIS DANE'!O534+Strategiczna!J532</f>
        <v>95</v>
      </c>
      <c r="O469" s="101">
        <f t="shared" si="19"/>
        <v>0</v>
      </c>
      <c r="T469" s="111"/>
      <c r="U469" s="111"/>
      <c r="V469" s="97"/>
      <c r="W469" s="97"/>
      <c r="X469" s="97"/>
    </row>
    <row r="470" spans="1:24" s="110" customFormat="1">
      <c r="A470" s="106">
        <f>'Merytoryczna-TU WPIS DANE'!A535</f>
        <v>0</v>
      </c>
      <c r="B470" s="120">
        <f>'Merytoryczna-TU WPIS DANE'!B535</f>
        <v>0</v>
      </c>
      <c r="C470" s="120">
        <f>'Merytoryczna-TU WPIS DANE'!C535</f>
        <v>0</v>
      </c>
      <c r="D470" s="120">
        <f>'Merytoryczna-TU WPIS DANE'!D535</f>
        <v>0</v>
      </c>
      <c r="E470" s="120">
        <f>'Merytoryczna-TU WPIS DANE'!E535</f>
        <v>0</v>
      </c>
      <c r="F470" s="106">
        <f>'Merytoryczna-TU WPIS DANE'!F535</f>
        <v>0</v>
      </c>
      <c r="G470" s="107">
        <f>'Merytoryczna-TU WPIS DANE'!H535</f>
        <v>0</v>
      </c>
      <c r="H470" s="107">
        <f>'Merytoryczna-TU WPIS DANE'!I535</f>
        <v>0</v>
      </c>
      <c r="I470" s="107"/>
      <c r="J470" s="108">
        <f>IF('Merytoryczna-TU WPIS DANE'!Q535="tak",'Merytoryczna-TU WPIS DANE'!AJ535,'Merytoryczna-TU WPIS DANE'!R535)</f>
        <v>0</v>
      </c>
      <c r="K470" s="351"/>
      <c r="L470" s="211">
        <f>IF(Strategiczna!L533="tak",Strategiczna!W533,Strategiczna!M533)</f>
        <v>0</v>
      </c>
      <c r="M470" s="109">
        <f t="shared" si="18"/>
        <v>0</v>
      </c>
      <c r="N470" s="109">
        <f>'Merytoryczna-TU WPIS DANE'!O535+Strategiczna!J533</f>
        <v>95</v>
      </c>
      <c r="O470" s="101">
        <f t="shared" si="19"/>
        <v>0</v>
      </c>
      <c r="T470" s="111"/>
      <c r="U470" s="111"/>
      <c r="V470" s="97"/>
      <c r="W470" s="97"/>
      <c r="X470" s="97"/>
    </row>
    <row r="471" spans="1:24" s="110" customFormat="1">
      <c r="A471" s="106">
        <f>'Merytoryczna-TU WPIS DANE'!A536</f>
        <v>0</v>
      </c>
      <c r="B471" s="120">
        <f>'Merytoryczna-TU WPIS DANE'!B536</f>
        <v>0</v>
      </c>
      <c r="C471" s="120">
        <f>'Merytoryczna-TU WPIS DANE'!C536</f>
        <v>0</v>
      </c>
      <c r="D471" s="120">
        <f>'Merytoryczna-TU WPIS DANE'!D536</f>
        <v>0</v>
      </c>
      <c r="E471" s="120">
        <f>'Merytoryczna-TU WPIS DANE'!E536</f>
        <v>0</v>
      </c>
      <c r="F471" s="106">
        <f>'Merytoryczna-TU WPIS DANE'!F536</f>
        <v>0</v>
      </c>
      <c r="G471" s="107">
        <f>'Merytoryczna-TU WPIS DANE'!H536</f>
        <v>0</v>
      </c>
      <c r="H471" s="107">
        <f>'Merytoryczna-TU WPIS DANE'!I536</f>
        <v>0</v>
      </c>
      <c r="I471" s="107"/>
      <c r="J471" s="108">
        <f>IF('Merytoryczna-TU WPIS DANE'!Q536="tak",'Merytoryczna-TU WPIS DANE'!AJ536,'Merytoryczna-TU WPIS DANE'!R536)</f>
        <v>0</v>
      </c>
      <c r="K471" s="351"/>
      <c r="L471" s="211">
        <f>IF(Strategiczna!L534="tak",Strategiczna!W534,Strategiczna!M534)</f>
        <v>0</v>
      </c>
      <c r="M471" s="109">
        <f t="shared" si="18"/>
        <v>0</v>
      </c>
      <c r="N471" s="109">
        <f>'Merytoryczna-TU WPIS DANE'!O536+Strategiczna!J534</f>
        <v>95</v>
      </c>
      <c r="O471" s="101">
        <f t="shared" si="19"/>
        <v>0</v>
      </c>
      <c r="T471" s="111"/>
      <c r="U471" s="111"/>
      <c r="V471" s="97"/>
      <c r="W471" s="97"/>
      <c r="X471" s="97"/>
    </row>
    <row r="472" spans="1:24" s="110" customFormat="1">
      <c r="A472" s="106">
        <f>'Merytoryczna-TU WPIS DANE'!A537</f>
        <v>0</v>
      </c>
      <c r="B472" s="120">
        <f>'Merytoryczna-TU WPIS DANE'!B537</f>
        <v>0</v>
      </c>
      <c r="C472" s="120">
        <f>'Merytoryczna-TU WPIS DANE'!C537</f>
        <v>0</v>
      </c>
      <c r="D472" s="120">
        <f>'Merytoryczna-TU WPIS DANE'!D537</f>
        <v>0</v>
      </c>
      <c r="E472" s="120">
        <f>'Merytoryczna-TU WPIS DANE'!E537</f>
        <v>0</v>
      </c>
      <c r="F472" s="106">
        <f>'Merytoryczna-TU WPIS DANE'!F537</f>
        <v>0</v>
      </c>
      <c r="G472" s="107">
        <f>'Merytoryczna-TU WPIS DANE'!H537</f>
        <v>0</v>
      </c>
      <c r="H472" s="107">
        <f>'Merytoryczna-TU WPIS DANE'!I537</f>
        <v>0</v>
      </c>
      <c r="I472" s="107"/>
      <c r="J472" s="108">
        <f>IF('Merytoryczna-TU WPIS DANE'!Q537="tak",'Merytoryczna-TU WPIS DANE'!AJ537,'Merytoryczna-TU WPIS DANE'!R537)</f>
        <v>0</v>
      </c>
      <c r="K472" s="351"/>
      <c r="L472" s="211">
        <f>IF(Strategiczna!L535="tak",Strategiczna!W535,Strategiczna!M535)</f>
        <v>0</v>
      </c>
      <c r="M472" s="109">
        <f t="shared" si="18"/>
        <v>0</v>
      </c>
      <c r="N472" s="109">
        <f>'Merytoryczna-TU WPIS DANE'!O537+Strategiczna!J535</f>
        <v>95</v>
      </c>
      <c r="O472" s="101">
        <f t="shared" si="19"/>
        <v>0</v>
      </c>
      <c r="T472" s="111"/>
      <c r="U472" s="111"/>
      <c r="V472" s="97"/>
      <c r="W472" s="97"/>
      <c r="X472" s="97"/>
    </row>
    <row r="473" spans="1:24" s="110" customFormat="1">
      <c r="A473" s="106">
        <f>'Merytoryczna-TU WPIS DANE'!A538</f>
        <v>0</v>
      </c>
      <c r="B473" s="120">
        <f>'Merytoryczna-TU WPIS DANE'!B538</f>
        <v>0</v>
      </c>
      <c r="C473" s="120">
        <f>'Merytoryczna-TU WPIS DANE'!C538</f>
        <v>0</v>
      </c>
      <c r="D473" s="120">
        <f>'Merytoryczna-TU WPIS DANE'!D538</f>
        <v>0</v>
      </c>
      <c r="E473" s="120">
        <f>'Merytoryczna-TU WPIS DANE'!E538</f>
        <v>0</v>
      </c>
      <c r="F473" s="106">
        <f>'Merytoryczna-TU WPIS DANE'!F538</f>
        <v>0</v>
      </c>
      <c r="G473" s="107">
        <f>'Merytoryczna-TU WPIS DANE'!H538</f>
        <v>0</v>
      </c>
      <c r="H473" s="107">
        <f>'Merytoryczna-TU WPIS DANE'!I538</f>
        <v>0</v>
      </c>
      <c r="I473" s="107"/>
      <c r="J473" s="108">
        <f>IF('Merytoryczna-TU WPIS DANE'!Q538="tak",'Merytoryczna-TU WPIS DANE'!AJ538,'Merytoryczna-TU WPIS DANE'!R538)</f>
        <v>0</v>
      </c>
      <c r="K473" s="351"/>
      <c r="L473" s="211">
        <f>IF(Strategiczna!L536="tak",Strategiczna!W536,Strategiczna!M536)</f>
        <v>0</v>
      </c>
      <c r="M473" s="109">
        <f t="shared" si="18"/>
        <v>0</v>
      </c>
      <c r="N473" s="109">
        <f>'Merytoryczna-TU WPIS DANE'!O538+Strategiczna!J536</f>
        <v>95</v>
      </c>
      <c r="O473" s="101">
        <f t="shared" si="19"/>
        <v>0</v>
      </c>
      <c r="T473" s="111"/>
      <c r="U473" s="111"/>
      <c r="V473" s="97"/>
      <c r="W473" s="97"/>
      <c r="X473" s="97"/>
    </row>
    <row r="474" spans="1:24" s="110" customFormat="1">
      <c r="A474" s="106">
        <f>'Merytoryczna-TU WPIS DANE'!A539</f>
        <v>0</v>
      </c>
      <c r="B474" s="120">
        <f>'Merytoryczna-TU WPIS DANE'!B539</f>
        <v>0</v>
      </c>
      <c r="C474" s="120">
        <f>'Merytoryczna-TU WPIS DANE'!C539</f>
        <v>0</v>
      </c>
      <c r="D474" s="120">
        <f>'Merytoryczna-TU WPIS DANE'!D539</f>
        <v>0</v>
      </c>
      <c r="E474" s="120">
        <f>'Merytoryczna-TU WPIS DANE'!E539</f>
        <v>0</v>
      </c>
      <c r="F474" s="106">
        <f>'Merytoryczna-TU WPIS DANE'!F539</f>
        <v>0</v>
      </c>
      <c r="G474" s="107">
        <f>'Merytoryczna-TU WPIS DANE'!H539</f>
        <v>0</v>
      </c>
      <c r="H474" s="107">
        <f>'Merytoryczna-TU WPIS DANE'!I539</f>
        <v>0</v>
      </c>
      <c r="I474" s="107"/>
      <c r="J474" s="108">
        <f>IF('Merytoryczna-TU WPIS DANE'!Q539="tak",'Merytoryczna-TU WPIS DANE'!AJ539,'Merytoryczna-TU WPIS DANE'!R539)</f>
        <v>0</v>
      </c>
      <c r="K474" s="351"/>
      <c r="L474" s="211">
        <f>IF(Strategiczna!L537="tak",Strategiczna!W537,Strategiczna!M537)</f>
        <v>0</v>
      </c>
      <c r="M474" s="109">
        <f t="shared" si="18"/>
        <v>0</v>
      </c>
      <c r="N474" s="109">
        <f>'Merytoryczna-TU WPIS DANE'!O539+Strategiczna!J537</f>
        <v>95</v>
      </c>
      <c r="O474" s="101">
        <f t="shared" si="19"/>
        <v>0</v>
      </c>
      <c r="T474" s="111"/>
      <c r="U474" s="111"/>
      <c r="V474" s="97"/>
      <c r="W474" s="97"/>
      <c r="X474" s="97"/>
    </row>
    <row r="475" spans="1:24" s="110" customFormat="1">
      <c r="A475" s="106">
        <f>'Merytoryczna-TU WPIS DANE'!A540</f>
        <v>0</v>
      </c>
      <c r="B475" s="120">
        <f>'Merytoryczna-TU WPIS DANE'!B540</f>
        <v>0</v>
      </c>
      <c r="C475" s="120">
        <f>'Merytoryczna-TU WPIS DANE'!C540</f>
        <v>0</v>
      </c>
      <c r="D475" s="120">
        <f>'Merytoryczna-TU WPIS DANE'!D540</f>
        <v>0</v>
      </c>
      <c r="E475" s="120">
        <f>'Merytoryczna-TU WPIS DANE'!E540</f>
        <v>0</v>
      </c>
      <c r="F475" s="106">
        <f>'Merytoryczna-TU WPIS DANE'!F540</f>
        <v>0</v>
      </c>
      <c r="G475" s="107">
        <f>'Merytoryczna-TU WPIS DANE'!H540</f>
        <v>0</v>
      </c>
      <c r="H475" s="107">
        <f>'Merytoryczna-TU WPIS DANE'!I540</f>
        <v>0</v>
      </c>
      <c r="I475" s="107"/>
      <c r="J475" s="108">
        <f>IF('Merytoryczna-TU WPIS DANE'!Q540="tak",'Merytoryczna-TU WPIS DANE'!AJ540,'Merytoryczna-TU WPIS DANE'!R540)</f>
        <v>0</v>
      </c>
      <c r="K475" s="351"/>
      <c r="L475" s="211">
        <f>IF(Strategiczna!L538="tak",Strategiczna!W538,Strategiczna!M538)</f>
        <v>0</v>
      </c>
      <c r="M475" s="109">
        <f t="shared" si="18"/>
        <v>0</v>
      </c>
      <c r="N475" s="109">
        <f>'Merytoryczna-TU WPIS DANE'!O540+Strategiczna!J538</f>
        <v>95</v>
      </c>
      <c r="O475" s="101">
        <f t="shared" si="19"/>
        <v>0</v>
      </c>
      <c r="T475" s="111"/>
      <c r="U475" s="111"/>
      <c r="V475" s="97"/>
      <c r="W475" s="97"/>
      <c r="X475" s="97"/>
    </row>
    <row r="476" spans="1:24" s="110" customFormat="1">
      <c r="A476" s="106">
        <f>'Merytoryczna-TU WPIS DANE'!A541</f>
        <v>0</v>
      </c>
      <c r="B476" s="120">
        <f>'Merytoryczna-TU WPIS DANE'!B541</f>
        <v>0</v>
      </c>
      <c r="C476" s="120">
        <f>'Merytoryczna-TU WPIS DANE'!C541</f>
        <v>0</v>
      </c>
      <c r="D476" s="120">
        <f>'Merytoryczna-TU WPIS DANE'!D541</f>
        <v>0</v>
      </c>
      <c r="E476" s="120">
        <f>'Merytoryczna-TU WPIS DANE'!E541</f>
        <v>0</v>
      </c>
      <c r="F476" s="106">
        <f>'Merytoryczna-TU WPIS DANE'!F541</f>
        <v>0</v>
      </c>
      <c r="G476" s="107">
        <f>'Merytoryczna-TU WPIS DANE'!H541</f>
        <v>0</v>
      </c>
      <c r="H476" s="107">
        <f>'Merytoryczna-TU WPIS DANE'!I541</f>
        <v>0</v>
      </c>
      <c r="I476" s="107"/>
      <c r="J476" s="108">
        <f>IF('Merytoryczna-TU WPIS DANE'!Q541="tak",'Merytoryczna-TU WPIS DANE'!AJ541,'Merytoryczna-TU WPIS DANE'!R541)</f>
        <v>0</v>
      </c>
      <c r="K476" s="351"/>
      <c r="L476" s="211">
        <f>IF(Strategiczna!L539="tak",Strategiczna!W539,Strategiczna!M539)</f>
        <v>0</v>
      </c>
      <c r="M476" s="109">
        <f t="shared" si="18"/>
        <v>0</v>
      </c>
      <c r="N476" s="109">
        <f>'Merytoryczna-TU WPIS DANE'!O541+Strategiczna!J539</f>
        <v>95</v>
      </c>
      <c r="O476" s="101">
        <f t="shared" si="19"/>
        <v>0</v>
      </c>
      <c r="T476" s="111"/>
      <c r="U476" s="111"/>
      <c r="V476" s="97"/>
      <c r="W476" s="97"/>
      <c r="X476" s="97"/>
    </row>
    <row r="477" spans="1:24" s="110" customFormat="1">
      <c r="A477" s="106">
        <f>'Merytoryczna-TU WPIS DANE'!A542</f>
        <v>0</v>
      </c>
      <c r="B477" s="120">
        <f>'Merytoryczna-TU WPIS DANE'!B542</f>
        <v>0</v>
      </c>
      <c r="C477" s="120">
        <f>'Merytoryczna-TU WPIS DANE'!C542</f>
        <v>0</v>
      </c>
      <c r="D477" s="120">
        <f>'Merytoryczna-TU WPIS DANE'!D542</f>
        <v>0</v>
      </c>
      <c r="E477" s="120">
        <f>'Merytoryczna-TU WPIS DANE'!E542</f>
        <v>0</v>
      </c>
      <c r="F477" s="106">
        <f>'Merytoryczna-TU WPIS DANE'!F542</f>
        <v>0</v>
      </c>
      <c r="G477" s="107">
        <f>'Merytoryczna-TU WPIS DANE'!H542</f>
        <v>0</v>
      </c>
      <c r="H477" s="107">
        <f>'Merytoryczna-TU WPIS DANE'!I542</f>
        <v>0</v>
      </c>
      <c r="I477" s="107"/>
      <c r="J477" s="108">
        <f>IF('Merytoryczna-TU WPIS DANE'!Q542="tak",'Merytoryczna-TU WPIS DANE'!AJ542,'Merytoryczna-TU WPIS DANE'!R542)</f>
        <v>0</v>
      </c>
      <c r="K477" s="351"/>
      <c r="L477" s="211">
        <f>IF(Strategiczna!L540="tak",Strategiczna!W540,Strategiczna!M540)</f>
        <v>0</v>
      </c>
      <c r="M477" s="109">
        <f t="shared" si="18"/>
        <v>0</v>
      </c>
      <c r="N477" s="109">
        <f>'Merytoryczna-TU WPIS DANE'!O542+Strategiczna!J540</f>
        <v>95</v>
      </c>
      <c r="O477" s="101">
        <f t="shared" si="19"/>
        <v>0</v>
      </c>
      <c r="T477" s="111"/>
      <c r="U477" s="111"/>
      <c r="V477" s="97"/>
      <c r="W477" s="97"/>
      <c r="X477" s="97"/>
    </row>
    <row r="478" spans="1:24" s="110" customFormat="1">
      <c r="A478" s="106">
        <f>'Merytoryczna-TU WPIS DANE'!A543</f>
        <v>0</v>
      </c>
      <c r="B478" s="120">
        <f>'Merytoryczna-TU WPIS DANE'!B543</f>
        <v>0</v>
      </c>
      <c r="C478" s="120">
        <f>'Merytoryczna-TU WPIS DANE'!C543</f>
        <v>0</v>
      </c>
      <c r="D478" s="120">
        <f>'Merytoryczna-TU WPIS DANE'!D543</f>
        <v>0</v>
      </c>
      <c r="E478" s="120">
        <f>'Merytoryczna-TU WPIS DANE'!E543</f>
        <v>0</v>
      </c>
      <c r="F478" s="106">
        <f>'Merytoryczna-TU WPIS DANE'!F543</f>
        <v>0</v>
      </c>
      <c r="G478" s="107">
        <f>'Merytoryczna-TU WPIS DANE'!H543</f>
        <v>0</v>
      </c>
      <c r="H478" s="107">
        <f>'Merytoryczna-TU WPIS DANE'!I543</f>
        <v>0</v>
      </c>
      <c r="I478" s="107"/>
      <c r="J478" s="108">
        <f>IF('Merytoryczna-TU WPIS DANE'!Q543="tak",'Merytoryczna-TU WPIS DANE'!AJ543,'Merytoryczna-TU WPIS DANE'!R543)</f>
        <v>0</v>
      </c>
      <c r="K478" s="351"/>
      <c r="L478" s="211">
        <f>IF(Strategiczna!L541="tak",Strategiczna!W541,Strategiczna!M541)</f>
        <v>0</v>
      </c>
      <c r="M478" s="109">
        <f t="shared" si="18"/>
        <v>0</v>
      </c>
      <c r="N478" s="109">
        <f>'Merytoryczna-TU WPIS DANE'!O543+Strategiczna!J541</f>
        <v>95</v>
      </c>
      <c r="O478" s="101">
        <f t="shared" si="19"/>
        <v>0</v>
      </c>
      <c r="T478" s="111"/>
      <c r="U478" s="111"/>
      <c r="V478" s="97"/>
      <c r="W478" s="97"/>
      <c r="X478" s="97"/>
    </row>
    <row r="479" spans="1:24" s="110" customFormat="1">
      <c r="A479" s="106">
        <f>'Merytoryczna-TU WPIS DANE'!A544</f>
        <v>0</v>
      </c>
      <c r="B479" s="120">
        <f>'Merytoryczna-TU WPIS DANE'!B544</f>
        <v>0</v>
      </c>
      <c r="C479" s="120">
        <f>'Merytoryczna-TU WPIS DANE'!C544</f>
        <v>0</v>
      </c>
      <c r="D479" s="120">
        <f>'Merytoryczna-TU WPIS DANE'!D544</f>
        <v>0</v>
      </c>
      <c r="E479" s="120">
        <f>'Merytoryczna-TU WPIS DANE'!E544</f>
        <v>0</v>
      </c>
      <c r="F479" s="106">
        <f>'Merytoryczna-TU WPIS DANE'!F544</f>
        <v>0</v>
      </c>
      <c r="G479" s="107">
        <f>'Merytoryczna-TU WPIS DANE'!H544</f>
        <v>0</v>
      </c>
      <c r="H479" s="107">
        <f>'Merytoryczna-TU WPIS DANE'!I544</f>
        <v>0</v>
      </c>
      <c r="I479" s="107"/>
      <c r="J479" s="108">
        <f>IF('Merytoryczna-TU WPIS DANE'!Q544="tak",'Merytoryczna-TU WPIS DANE'!AJ544,'Merytoryczna-TU WPIS DANE'!R544)</f>
        <v>0</v>
      </c>
      <c r="K479" s="351"/>
      <c r="L479" s="211">
        <f>IF(Strategiczna!L542="tak",Strategiczna!W542,Strategiczna!M542)</f>
        <v>0</v>
      </c>
      <c r="M479" s="109">
        <f t="shared" si="18"/>
        <v>0</v>
      </c>
      <c r="N479" s="109">
        <f>'Merytoryczna-TU WPIS DANE'!O544+Strategiczna!J542</f>
        <v>95</v>
      </c>
      <c r="O479" s="101">
        <f t="shared" si="19"/>
        <v>0</v>
      </c>
      <c r="T479" s="111"/>
      <c r="U479" s="111"/>
      <c r="V479" s="97"/>
      <c r="W479" s="97"/>
      <c r="X479" s="97"/>
    </row>
    <row r="480" spans="1:24" s="110" customFormat="1">
      <c r="A480" s="106">
        <f>'Merytoryczna-TU WPIS DANE'!A545</f>
        <v>0</v>
      </c>
      <c r="B480" s="120">
        <f>'Merytoryczna-TU WPIS DANE'!B545</f>
        <v>0</v>
      </c>
      <c r="C480" s="120">
        <f>'Merytoryczna-TU WPIS DANE'!C545</f>
        <v>0</v>
      </c>
      <c r="D480" s="120">
        <f>'Merytoryczna-TU WPIS DANE'!D545</f>
        <v>0</v>
      </c>
      <c r="E480" s="120">
        <f>'Merytoryczna-TU WPIS DANE'!E545</f>
        <v>0</v>
      </c>
      <c r="F480" s="106">
        <f>'Merytoryczna-TU WPIS DANE'!F545</f>
        <v>0</v>
      </c>
      <c r="G480" s="107">
        <f>'Merytoryczna-TU WPIS DANE'!H545</f>
        <v>0</v>
      </c>
      <c r="H480" s="107">
        <f>'Merytoryczna-TU WPIS DANE'!I545</f>
        <v>0</v>
      </c>
      <c r="I480" s="107"/>
      <c r="J480" s="108">
        <f>IF('Merytoryczna-TU WPIS DANE'!Q545="tak",'Merytoryczna-TU WPIS DANE'!AJ545,'Merytoryczna-TU WPIS DANE'!R545)</f>
        <v>0</v>
      </c>
      <c r="K480" s="351"/>
      <c r="L480" s="211">
        <f>IF(Strategiczna!L543="tak",Strategiczna!W543,Strategiczna!M543)</f>
        <v>0</v>
      </c>
      <c r="M480" s="109">
        <f t="shared" si="18"/>
        <v>0</v>
      </c>
      <c r="N480" s="109">
        <f>'Merytoryczna-TU WPIS DANE'!O545+Strategiczna!J543</f>
        <v>95</v>
      </c>
      <c r="O480" s="101">
        <f t="shared" si="19"/>
        <v>0</v>
      </c>
      <c r="T480" s="111"/>
      <c r="U480" s="111"/>
      <c r="V480" s="97"/>
      <c r="W480" s="97"/>
      <c r="X480" s="97"/>
    </row>
    <row r="481" spans="1:24" s="110" customFormat="1">
      <c r="A481" s="106">
        <f>'Merytoryczna-TU WPIS DANE'!A546</f>
        <v>0</v>
      </c>
      <c r="B481" s="120">
        <f>'Merytoryczna-TU WPIS DANE'!B546</f>
        <v>0</v>
      </c>
      <c r="C481" s="120">
        <f>'Merytoryczna-TU WPIS DANE'!C546</f>
        <v>0</v>
      </c>
      <c r="D481" s="120">
        <f>'Merytoryczna-TU WPIS DANE'!D546</f>
        <v>0</v>
      </c>
      <c r="E481" s="120">
        <f>'Merytoryczna-TU WPIS DANE'!E546</f>
        <v>0</v>
      </c>
      <c r="F481" s="106">
        <f>'Merytoryczna-TU WPIS DANE'!F546</f>
        <v>0</v>
      </c>
      <c r="G481" s="107">
        <f>'Merytoryczna-TU WPIS DANE'!H546</f>
        <v>0</v>
      </c>
      <c r="H481" s="107">
        <f>'Merytoryczna-TU WPIS DANE'!I546</f>
        <v>0</v>
      </c>
      <c r="I481" s="107"/>
      <c r="J481" s="108">
        <f>IF('Merytoryczna-TU WPIS DANE'!Q546="tak",'Merytoryczna-TU WPIS DANE'!AJ546,'Merytoryczna-TU WPIS DANE'!R546)</f>
        <v>0</v>
      </c>
      <c r="K481" s="351"/>
      <c r="L481" s="211">
        <f>IF(Strategiczna!L544="tak",Strategiczna!W544,Strategiczna!M544)</f>
        <v>0</v>
      </c>
      <c r="M481" s="109">
        <f t="shared" si="18"/>
        <v>0</v>
      </c>
      <c r="N481" s="109">
        <f>'Merytoryczna-TU WPIS DANE'!O546+Strategiczna!J544</f>
        <v>95</v>
      </c>
      <c r="O481" s="101">
        <f t="shared" si="19"/>
        <v>0</v>
      </c>
      <c r="T481" s="111"/>
      <c r="U481" s="111"/>
      <c r="V481" s="97"/>
      <c r="W481" s="97"/>
      <c r="X481" s="97"/>
    </row>
    <row r="482" spans="1:24" s="110" customFormat="1">
      <c r="A482" s="106">
        <f>'Merytoryczna-TU WPIS DANE'!A547</f>
        <v>0</v>
      </c>
      <c r="B482" s="120">
        <f>'Merytoryczna-TU WPIS DANE'!B547</f>
        <v>0</v>
      </c>
      <c r="C482" s="120">
        <f>'Merytoryczna-TU WPIS DANE'!C547</f>
        <v>0</v>
      </c>
      <c r="D482" s="120">
        <f>'Merytoryczna-TU WPIS DANE'!D547</f>
        <v>0</v>
      </c>
      <c r="E482" s="120">
        <f>'Merytoryczna-TU WPIS DANE'!E547</f>
        <v>0</v>
      </c>
      <c r="F482" s="106">
        <f>'Merytoryczna-TU WPIS DANE'!F547</f>
        <v>0</v>
      </c>
      <c r="G482" s="107">
        <f>'Merytoryczna-TU WPIS DANE'!H547</f>
        <v>0</v>
      </c>
      <c r="H482" s="107">
        <f>'Merytoryczna-TU WPIS DANE'!I547</f>
        <v>0</v>
      </c>
      <c r="I482" s="107"/>
      <c r="J482" s="108">
        <f>IF('Merytoryczna-TU WPIS DANE'!Q547="tak",'Merytoryczna-TU WPIS DANE'!AJ547,'Merytoryczna-TU WPIS DANE'!R547)</f>
        <v>0</v>
      </c>
      <c r="K482" s="351"/>
      <c r="L482" s="211">
        <f>IF(Strategiczna!L545="tak",Strategiczna!W545,Strategiczna!M545)</f>
        <v>0</v>
      </c>
      <c r="M482" s="109">
        <f t="shared" si="18"/>
        <v>0</v>
      </c>
      <c r="N482" s="109">
        <f>'Merytoryczna-TU WPIS DANE'!O547+Strategiczna!J545</f>
        <v>95</v>
      </c>
      <c r="O482" s="101">
        <f t="shared" si="19"/>
        <v>0</v>
      </c>
      <c r="T482" s="111"/>
      <c r="U482" s="111"/>
      <c r="V482" s="97"/>
      <c r="W482" s="97"/>
      <c r="X482" s="97"/>
    </row>
    <row r="483" spans="1:24" s="110" customFormat="1">
      <c r="A483" s="106">
        <f>'Merytoryczna-TU WPIS DANE'!A548</f>
        <v>0</v>
      </c>
      <c r="B483" s="120">
        <f>'Merytoryczna-TU WPIS DANE'!B548</f>
        <v>0</v>
      </c>
      <c r="C483" s="120">
        <f>'Merytoryczna-TU WPIS DANE'!C548</f>
        <v>0</v>
      </c>
      <c r="D483" s="120">
        <f>'Merytoryczna-TU WPIS DANE'!D548</f>
        <v>0</v>
      </c>
      <c r="E483" s="120">
        <f>'Merytoryczna-TU WPIS DANE'!E548</f>
        <v>0</v>
      </c>
      <c r="F483" s="106">
        <f>'Merytoryczna-TU WPIS DANE'!F548</f>
        <v>0</v>
      </c>
      <c r="G483" s="107">
        <f>'Merytoryczna-TU WPIS DANE'!H548</f>
        <v>0</v>
      </c>
      <c r="H483" s="107">
        <f>'Merytoryczna-TU WPIS DANE'!I548</f>
        <v>0</v>
      </c>
      <c r="I483" s="107"/>
      <c r="J483" s="108">
        <f>IF('Merytoryczna-TU WPIS DANE'!Q548="tak",'Merytoryczna-TU WPIS DANE'!AJ548,'Merytoryczna-TU WPIS DANE'!R548)</f>
        <v>0</v>
      </c>
      <c r="K483" s="351"/>
      <c r="L483" s="211">
        <f>IF(Strategiczna!L546="tak",Strategiczna!W546,Strategiczna!M546)</f>
        <v>0</v>
      </c>
      <c r="M483" s="109">
        <f t="shared" si="18"/>
        <v>0</v>
      </c>
      <c r="N483" s="109">
        <f>'Merytoryczna-TU WPIS DANE'!O548+Strategiczna!J546</f>
        <v>95</v>
      </c>
      <c r="O483" s="101">
        <f t="shared" si="19"/>
        <v>0</v>
      </c>
      <c r="T483" s="111"/>
      <c r="U483" s="111"/>
      <c r="V483" s="97"/>
      <c r="W483" s="97"/>
      <c r="X483" s="97"/>
    </row>
    <row r="484" spans="1:24" s="110" customFormat="1">
      <c r="A484" s="106">
        <f>'Merytoryczna-TU WPIS DANE'!A549</f>
        <v>0</v>
      </c>
      <c r="B484" s="120">
        <f>'Merytoryczna-TU WPIS DANE'!B549</f>
        <v>0</v>
      </c>
      <c r="C484" s="120">
        <f>'Merytoryczna-TU WPIS DANE'!C549</f>
        <v>0</v>
      </c>
      <c r="D484" s="120">
        <f>'Merytoryczna-TU WPIS DANE'!D549</f>
        <v>0</v>
      </c>
      <c r="E484" s="120">
        <f>'Merytoryczna-TU WPIS DANE'!E549</f>
        <v>0</v>
      </c>
      <c r="F484" s="106">
        <f>'Merytoryczna-TU WPIS DANE'!F549</f>
        <v>0</v>
      </c>
      <c r="G484" s="107">
        <f>'Merytoryczna-TU WPIS DANE'!H549</f>
        <v>0</v>
      </c>
      <c r="H484" s="107">
        <f>'Merytoryczna-TU WPIS DANE'!I549</f>
        <v>0</v>
      </c>
      <c r="I484" s="107"/>
      <c r="J484" s="108">
        <f>IF('Merytoryczna-TU WPIS DANE'!Q549="tak",'Merytoryczna-TU WPIS DANE'!AJ549,'Merytoryczna-TU WPIS DANE'!R549)</f>
        <v>0</v>
      </c>
      <c r="K484" s="351"/>
      <c r="L484" s="211">
        <f>IF(Strategiczna!L547="tak",Strategiczna!W547,Strategiczna!M547)</f>
        <v>0</v>
      </c>
      <c r="M484" s="109">
        <f t="shared" si="18"/>
        <v>0</v>
      </c>
      <c r="N484" s="109">
        <f>'Merytoryczna-TU WPIS DANE'!O549+Strategiczna!J547</f>
        <v>95</v>
      </c>
      <c r="O484" s="101">
        <f t="shared" si="19"/>
        <v>0</v>
      </c>
      <c r="T484" s="111"/>
      <c r="U484" s="111"/>
      <c r="V484" s="97"/>
      <c r="W484" s="97"/>
      <c r="X484" s="97"/>
    </row>
    <row r="485" spans="1:24" s="110" customFormat="1">
      <c r="A485" s="106">
        <f>'Merytoryczna-TU WPIS DANE'!A550</f>
        <v>0</v>
      </c>
      <c r="B485" s="120">
        <f>'Merytoryczna-TU WPIS DANE'!B550</f>
        <v>0</v>
      </c>
      <c r="C485" s="120">
        <f>'Merytoryczna-TU WPIS DANE'!C550</f>
        <v>0</v>
      </c>
      <c r="D485" s="120">
        <f>'Merytoryczna-TU WPIS DANE'!D550</f>
        <v>0</v>
      </c>
      <c r="E485" s="120">
        <f>'Merytoryczna-TU WPIS DANE'!E550</f>
        <v>0</v>
      </c>
      <c r="F485" s="106">
        <f>'Merytoryczna-TU WPIS DANE'!F550</f>
        <v>0</v>
      </c>
      <c r="G485" s="107">
        <f>'Merytoryczna-TU WPIS DANE'!H550</f>
        <v>0</v>
      </c>
      <c r="H485" s="107">
        <f>'Merytoryczna-TU WPIS DANE'!I550</f>
        <v>0</v>
      </c>
      <c r="I485" s="107"/>
      <c r="J485" s="108">
        <f>IF('Merytoryczna-TU WPIS DANE'!Q550="tak",'Merytoryczna-TU WPIS DANE'!AJ550,'Merytoryczna-TU WPIS DANE'!R550)</f>
        <v>0</v>
      </c>
      <c r="K485" s="351"/>
      <c r="L485" s="211">
        <f>IF(Strategiczna!L548="tak",Strategiczna!W548,Strategiczna!M548)</f>
        <v>0</v>
      </c>
      <c r="M485" s="109">
        <f t="shared" si="18"/>
        <v>0</v>
      </c>
      <c r="N485" s="109">
        <f>'Merytoryczna-TU WPIS DANE'!O550+Strategiczna!J548</f>
        <v>95</v>
      </c>
      <c r="O485" s="101">
        <f t="shared" si="19"/>
        <v>0</v>
      </c>
      <c r="T485" s="111"/>
      <c r="U485" s="111"/>
      <c r="V485" s="97"/>
      <c r="W485" s="97"/>
      <c r="X485" s="97"/>
    </row>
    <row r="486" spans="1:24" s="110" customFormat="1">
      <c r="A486" s="106">
        <f>'Merytoryczna-TU WPIS DANE'!A551</f>
        <v>0</v>
      </c>
      <c r="B486" s="120">
        <f>'Merytoryczna-TU WPIS DANE'!B551</f>
        <v>0</v>
      </c>
      <c r="C486" s="120">
        <f>'Merytoryczna-TU WPIS DANE'!C551</f>
        <v>0</v>
      </c>
      <c r="D486" s="120">
        <f>'Merytoryczna-TU WPIS DANE'!D551</f>
        <v>0</v>
      </c>
      <c r="E486" s="120">
        <f>'Merytoryczna-TU WPIS DANE'!E551</f>
        <v>0</v>
      </c>
      <c r="F486" s="106">
        <f>'Merytoryczna-TU WPIS DANE'!F551</f>
        <v>0</v>
      </c>
      <c r="G486" s="107">
        <f>'Merytoryczna-TU WPIS DANE'!H551</f>
        <v>0</v>
      </c>
      <c r="H486" s="107">
        <f>'Merytoryczna-TU WPIS DANE'!I551</f>
        <v>0</v>
      </c>
      <c r="I486" s="107"/>
      <c r="J486" s="108">
        <f>IF('Merytoryczna-TU WPIS DANE'!Q551="tak",'Merytoryczna-TU WPIS DANE'!AJ551,'Merytoryczna-TU WPIS DANE'!R551)</f>
        <v>0</v>
      </c>
      <c r="K486" s="351"/>
      <c r="L486" s="211">
        <f>IF(Strategiczna!L549="tak",Strategiczna!W549,Strategiczna!M549)</f>
        <v>0</v>
      </c>
      <c r="M486" s="109">
        <f t="shared" si="18"/>
        <v>0</v>
      </c>
      <c r="N486" s="109">
        <f>'Merytoryczna-TU WPIS DANE'!O551+Strategiczna!J549</f>
        <v>95</v>
      </c>
      <c r="O486" s="101">
        <f t="shared" si="19"/>
        <v>0</v>
      </c>
      <c r="T486" s="111"/>
      <c r="U486" s="111"/>
      <c r="V486" s="97"/>
      <c r="W486" s="97"/>
      <c r="X486" s="97"/>
    </row>
    <row r="487" spans="1:24" s="110" customFormat="1">
      <c r="A487" s="106">
        <f>'Merytoryczna-TU WPIS DANE'!A552</f>
        <v>0</v>
      </c>
      <c r="B487" s="120">
        <f>'Merytoryczna-TU WPIS DANE'!B552</f>
        <v>0</v>
      </c>
      <c r="C487" s="120">
        <f>'Merytoryczna-TU WPIS DANE'!C552</f>
        <v>0</v>
      </c>
      <c r="D487" s="120">
        <f>'Merytoryczna-TU WPIS DANE'!D552</f>
        <v>0</v>
      </c>
      <c r="E487" s="120">
        <f>'Merytoryczna-TU WPIS DANE'!E552</f>
        <v>0</v>
      </c>
      <c r="F487" s="106">
        <f>'Merytoryczna-TU WPIS DANE'!F552</f>
        <v>0</v>
      </c>
      <c r="G487" s="107">
        <f>'Merytoryczna-TU WPIS DANE'!H552</f>
        <v>0</v>
      </c>
      <c r="H487" s="107">
        <f>'Merytoryczna-TU WPIS DANE'!I552</f>
        <v>0</v>
      </c>
      <c r="I487" s="107"/>
      <c r="J487" s="108">
        <f>IF('Merytoryczna-TU WPIS DANE'!Q552="tak",'Merytoryczna-TU WPIS DANE'!AJ552,'Merytoryczna-TU WPIS DANE'!R552)</f>
        <v>0</v>
      </c>
      <c r="K487" s="351"/>
      <c r="L487" s="211">
        <f>IF(Strategiczna!L550="tak",Strategiczna!W550,Strategiczna!M550)</f>
        <v>0</v>
      </c>
      <c r="M487" s="109">
        <f t="shared" si="18"/>
        <v>0</v>
      </c>
      <c r="N487" s="109">
        <f>'Merytoryczna-TU WPIS DANE'!O552+Strategiczna!J550</f>
        <v>95</v>
      </c>
      <c r="O487" s="101">
        <f t="shared" si="19"/>
        <v>0</v>
      </c>
      <c r="T487" s="111"/>
      <c r="U487" s="111"/>
      <c r="V487" s="97"/>
      <c r="W487" s="97"/>
      <c r="X487" s="97"/>
    </row>
    <row r="488" spans="1:24" s="110" customFormat="1">
      <c r="A488" s="106">
        <f>'Merytoryczna-TU WPIS DANE'!A553</f>
        <v>0</v>
      </c>
      <c r="B488" s="120">
        <f>'Merytoryczna-TU WPIS DANE'!B553</f>
        <v>0</v>
      </c>
      <c r="C488" s="120">
        <f>'Merytoryczna-TU WPIS DANE'!C553</f>
        <v>0</v>
      </c>
      <c r="D488" s="120">
        <f>'Merytoryczna-TU WPIS DANE'!D553</f>
        <v>0</v>
      </c>
      <c r="E488" s="120">
        <f>'Merytoryczna-TU WPIS DANE'!E553</f>
        <v>0</v>
      </c>
      <c r="F488" s="106">
        <f>'Merytoryczna-TU WPIS DANE'!F553</f>
        <v>0</v>
      </c>
      <c r="G488" s="107">
        <f>'Merytoryczna-TU WPIS DANE'!H553</f>
        <v>0</v>
      </c>
      <c r="H488" s="107">
        <f>'Merytoryczna-TU WPIS DANE'!I553</f>
        <v>0</v>
      </c>
      <c r="I488" s="107"/>
      <c r="J488" s="108">
        <f>IF('Merytoryczna-TU WPIS DANE'!Q553="tak",'Merytoryczna-TU WPIS DANE'!AJ553,'Merytoryczna-TU WPIS DANE'!R553)</f>
        <v>0</v>
      </c>
      <c r="K488" s="351"/>
      <c r="L488" s="211">
        <f>IF(Strategiczna!L551="tak",Strategiczna!W551,Strategiczna!M551)</f>
        <v>0</v>
      </c>
      <c r="M488" s="109">
        <f t="shared" si="18"/>
        <v>0</v>
      </c>
      <c r="N488" s="109">
        <f>'Merytoryczna-TU WPIS DANE'!O553+Strategiczna!J551</f>
        <v>95</v>
      </c>
      <c r="O488" s="101">
        <f t="shared" si="19"/>
        <v>0</v>
      </c>
      <c r="T488" s="111"/>
      <c r="U488" s="111"/>
      <c r="V488" s="97"/>
      <c r="W488" s="97"/>
      <c r="X488" s="97"/>
    </row>
    <row r="489" spans="1:24" s="110" customFormat="1">
      <c r="A489" s="106">
        <f>'Merytoryczna-TU WPIS DANE'!A554</f>
        <v>0</v>
      </c>
      <c r="B489" s="120">
        <f>'Merytoryczna-TU WPIS DANE'!B554</f>
        <v>0</v>
      </c>
      <c r="C489" s="120">
        <f>'Merytoryczna-TU WPIS DANE'!C554</f>
        <v>0</v>
      </c>
      <c r="D489" s="120">
        <f>'Merytoryczna-TU WPIS DANE'!D554</f>
        <v>0</v>
      </c>
      <c r="E489" s="120">
        <f>'Merytoryczna-TU WPIS DANE'!E554</f>
        <v>0</v>
      </c>
      <c r="F489" s="106">
        <f>'Merytoryczna-TU WPIS DANE'!F554</f>
        <v>0</v>
      </c>
      <c r="G489" s="107">
        <f>'Merytoryczna-TU WPIS DANE'!H554</f>
        <v>0</v>
      </c>
      <c r="H489" s="107">
        <f>'Merytoryczna-TU WPIS DANE'!I554</f>
        <v>0</v>
      </c>
      <c r="I489" s="107"/>
      <c r="J489" s="108">
        <f>IF('Merytoryczna-TU WPIS DANE'!Q554="tak",'Merytoryczna-TU WPIS DANE'!AJ554,'Merytoryczna-TU WPIS DANE'!R554)</f>
        <v>0</v>
      </c>
      <c r="K489" s="351"/>
      <c r="L489" s="211">
        <f>IF(Strategiczna!L552="tak",Strategiczna!W552,Strategiczna!M552)</f>
        <v>0</v>
      </c>
      <c r="M489" s="109">
        <f t="shared" si="18"/>
        <v>0</v>
      </c>
      <c r="N489" s="109">
        <f>'Merytoryczna-TU WPIS DANE'!O554+Strategiczna!J552</f>
        <v>95</v>
      </c>
      <c r="O489" s="101">
        <f t="shared" si="19"/>
        <v>0</v>
      </c>
      <c r="T489" s="111"/>
      <c r="U489" s="111"/>
      <c r="V489" s="97"/>
      <c r="W489" s="97"/>
      <c r="X489" s="97"/>
    </row>
    <row r="490" spans="1:24" s="110" customFormat="1">
      <c r="A490" s="106">
        <f>'Merytoryczna-TU WPIS DANE'!A555</f>
        <v>0</v>
      </c>
      <c r="B490" s="120">
        <f>'Merytoryczna-TU WPIS DANE'!B555</f>
        <v>0</v>
      </c>
      <c r="C490" s="120">
        <f>'Merytoryczna-TU WPIS DANE'!C555</f>
        <v>0</v>
      </c>
      <c r="D490" s="120">
        <f>'Merytoryczna-TU WPIS DANE'!D555</f>
        <v>0</v>
      </c>
      <c r="E490" s="120">
        <f>'Merytoryczna-TU WPIS DANE'!E555</f>
        <v>0</v>
      </c>
      <c r="F490" s="106">
        <f>'Merytoryczna-TU WPIS DANE'!F555</f>
        <v>0</v>
      </c>
      <c r="G490" s="107">
        <f>'Merytoryczna-TU WPIS DANE'!H555</f>
        <v>0</v>
      </c>
      <c r="H490" s="107">
        <f>'Merytoryczna-TU WPIS DANE'!I555</f>
        <v>0</v>
      </c>
      <c r="I490" s="107"/>
      <c r="J490" s="108">
        <f>IF('Merytoryczna-TU WPIS DANE'!Q555="tak",'Merytoryczna-TU WPIS DANE'!AJ555,'Merytoryczna-TU WPIS DANE'!R555)</f>
        <v>0</v>
      </c>
      <c r="K490" s="351"/>
      <c r="L490" s="211">
        <f>IF(Strategiczna!L553="tak",Strategiczna!W553,Strategiczna!M553)</f>
        <v>0</v>
      </c>
      <c r="M490" s="109">
        <f t="shared" si="18"/>
        <v>0</v>
      </c>
      <c r="N490" s="109">
        <f>'Merytoryczna-TU WPIS DANE'!O555+Strategiczna!J553</f>
        <v>95</v>
      </c>
      <c r="O490" s="101">
        <f t="shared" si="19"/>
        <v>0</v>
      </c>
      <c r="T490" s="111"/>
      <c r="U490" s="111"/>
      <c r="V490" s="97"/>
      <c r="W490" s="97"/>
      <c r="X490" s="97"/>
    </row>
    <row r="491" spans="1:24" s="110" customFormat="1">
      <c r="A491" s="106">
        <f>'Merytoryczna-TU WPIS DANE'!A556</f>
        <v>0</v>
      </c>
      <c r="B491" s="120">
        <f>'Merytoryczna-TU WPIS DANE'!B556</f>
        <v>0</v>
      </c>
      <c r="C491" s="120">
        <f>'Merytoryczna-TU WPIS DANE'!C556</f>
        <v>0</v>
      </c>
      <c r="D491" s="120">
        <f>'Merytoryczna-TU WPIS DANE'!D556</f>
        <v>0</v>
      </c>
      <c r="E491" s="120">
        <f>'Merytoryczna-TU WPIS DANE'!E556</f>
        <v>0</v>
      </c>
      <c r="F491" s="106">
        <f>'Merytoryczna-TU WPIS DANE'!F556</f>
        <v>0</v>
      </c>
      <c r="G491" s="107">
        <f>'Merytoryczna-TU WPIS DANE'!H556</f>
        <v>0</v>
      </c>
      <c r="H491" s="107">
        <f>'Merytoryczna-TU WPIS DANE'!I556</f>
        <v>0</v>
      </c>
      <c r="I491" s="107"/>
      <c r="J491" s="108">
        <f>IF('Merytoryczna-TU WPIS DANE'!Q556="tak",'Merytoryczna-TU WPIS DANE'!AJ556,'Merytoryczna-TU WPIS DANE'!R556)</f>
        <v>0</v>
      </c>
      <c r="K491" s="351"/>
      <c r="L491" s="211">
        <f>IF(Strategiczna!L554="tak",Strategiczna!W554,Strategiczna!M554)</f>
        <v>0</v>
      </c>
      <c r="M491" s="109">
        <f t="shared" si="18"/>
        <v>0</v>
      </c>
      <c r="N491" s="109">
        <f>'Merytoryczna-TU WPIS DANE'!O556+Strategiczna!J554</f>
        <v>95</v>
      </c>
      <c r="O491" s="101">
        <f t="shared" si="19"/>
        <v>0</v>
      </c>
      <c r="T491" s="111"/>
      <c r="U491" s="111"/>
      <c r="V491" s="97"/>
      <c r="W491" s="97"/>
      <c r="X491" s="97"/>
    </row>
    <row r="492" spans="1:24" s="110" customFormat="1">
      <c r="A492" s="106">
        <f>'Merytoryczna-TU WPIS DANE'!A557</f>
        <v>0</v>
      </c>
      <c r="B492" s="120">
        <f>'Merytoryczna-TU WPIS DANE'!B557</f>
        <v>0</v>
      </c>
      <c r="C492" s="120">
        <f>'Merytoryczna-TU WPIS DANE'!C557</f>
        <v>0</v>
      </c>
      <c r="D492" s="120">
        <f>'Merytoryczna-TU WPIS DANE'!D557</f>
        <v>0</v>
      </c>
      <c r="E492" s="120">
        <f>'Merytoryczna-TU WPIS DANE'!E557</f>
        <v>0</v>
      </c>
      <c r="F492" s="106">
        <f>'Merytoryczna-TU WPIS DANE'!F557</f>
        <v>0</v>
      </c>
      <c r="G492" s="107">
        <f>'Merytoryczna-TU WPIS DANE'!H557</f>
        <v>0</v>
      </c>
      <c r="H492" s="107">
        <f>'Merytoryczna-TU WPIS DANE'!I557</f>
        <v>0</v>
      </c>
      <c r="I492" s="107"/>
      <c r="J492" s="108">
        <f>IF('Merytoryczna-TU WPIS DANE'!Q557="tak",'Merytoryczna-TU WPIS DANE'!AJ557,'Merytoryczna-TU WPIS DANE'!R557)</f>
        <v>0</v>
      </c>
      <c r="K492" s="351"/>
      <c r="L492" s="211">
        <f>IF(Strategiczna!L555="tak",Strategiczna!W555,Strategiczna!M555)</f>
        <v>0</v>
      </c>
      <c r="M492" s="109">
        <f t="shared" si="18"/>
        <v>0</v>
      </c>
      <c r="N492" s="109">
        <f>'Merytoryczna-TU WPIS DANE'!O557+Strategiczna!J555</f>
        <v>95</v>
      </c>
      <c r="O492" s="101">
        <f t="shared" si="19"/>
        <v>0</v>
      </c>
      <c r="T492" s="111"/>
      <c r="U492" s="111"/>
      <c r="V492" s="97"/>
      <c r="W492" s="97"/>
      <c r="X492" s="97"/>
    </row>
    <row r="493" spans="1:24" s="110" customFormat="1">
      <c r="A493" s="106">
        <f>'Merytoryczna-TU WPIS DANE'!A558</f>
        <v>0</v>
      </c>
      <c r="B493" s="120">
        <f>'Merytoryczna-TU WPIS DANE'!B558</f>
        <v>0</v>
      </c>
      <c r="C493" s="120">
        <f>'Merytoryczna-TU WPIS DANE'!C558</f>
        <v>0</v>
      </c>
      <c r="D493" s="120">
        <f>'Merytoryczna-TU WPIS DANE'!D558</f>
        <v>0</v>
      </c>
      <c r="E493" s="120">
        <f>'Merytoryczna-TU WPIS DANE'!E558</f>
        <v>0</v>
      </c>
      <c r="F493" s="106">
        <f>'Merytoryczna-TU WPIS DANE'!F558</f>
        <v>0</v>
      </c>
      <c r="G493" s="107">
        <f>'Merytoryczna-TU WPIS DANE'!H558</f>
        <v>0</v>
      </c>
      <c r="H493" s="107">
        <f>'Merytoryczna-TU WPIS DANE'!I558</f>
        <v>0</v>
      </c>
      <c r="I493" s="107"/>
      <c r="J493" s="108">
        <f>IF('Merytoryczna-TU WPIS DANE'!Q558="tak",'Merytoryczna-TU WPIS DANE'!AJ558,'Merytoryczna-TU WPIS DANE'!R558)</f>
        <v>0</v>
      </c>
      <c r="K493" s="351"/>
      <c r="L493" s="211">
        <f>IF(Strategiczna!L556="tak",Strategiczna!W556,Strategiczna!M556)</f>
        <v>0</v>
      </c>
      <c r="M493" s="109">
        <f t="shared" si="18"/>
        <v>0</v>
      </c>
      <c r="N493" s="109">
        <f>'Merytoryczna-TU WPIS DANE'!O558+Strategiczna!J556</f>
        <v>95</v>
      </c>
      <c r="O493" s="101">
        <f t="shared" si="19"/>
        <v>0</v>
      </c>
      <c r="T493" s="111"/>
      <c r="U493" s="111"/>
      <c r="V493" s="97"/>
      <c r="W493" s="97"/>
      <c r="X493" s="97"/>
    </row>
    <row r="494" spans="1:24" s="110" customFormat="1">
      <c r="A494" s="106">
        <f>'Merytoryczna-TU WPIS DANE'!A559</f>
        <v>0</v>
      </c>
      <c r="B494" s="120">
        <f>'Merytoryczna-TU WPIS DANE'!B559</f>
        <v>0</v>
      </c>
      <c r="C494" s="120">
        <f>'Merytoryczna-TU WPIS DANE'!C559</f>
        <v>0</v>
      </c>
      <c r="D494" s="120">
        <f>'Merytoryczna-TU WPIS DANE'!D559</f>
        <v>0</v>
      </c>
      <c r="E494" s="120">
        <f>'Merytoryczna-TU WPIS DANE'!E559</f>
        <v>0</v>
      </c>
      <c r="F494" s="106">
        <f>'Merytoryczna-TU WPIS DANE'!F559</f>
        <v>0</v>
      </c>
      <c r="G494" s="107">
        <f>'Merytoryczna-TU WPIS DANE'!H559</f>
        <v>0</v>
      </c>
      <c r="H494" s="107">
        <f>'Merytoryczna-TU WPIS DANE'!I559</f>
        <v>0</v>
      </c>
      <c r="I494" s="107"/>
      <c r="J494" s="108">
        <f>IF('Merytoryczna-TU WPIS DANE'!Q559="tak",'Merytoryczna-TU WPIS DANE'!AJ559,'Merytoryczna-TU WPIS DANE'!R559)</f>
        <v>0</v>
      </c>
      <c r="K494" s="351"/>
      <c r="L494" s="211">
        <f>IF(Strategiczna!L557="tak",Strategiczna!W557,Strategiczna!M557)</f>
        <v>0</v>
      </c>
      <c r="M494" s="109">
        <f t="shared" si="18"/>
        <v>0</v>
      </c>
      <c r="N494" s="109">
        <f>'Merytoryczna-TU WPIS DANE'!O559+Strategiczna!J557</f>
        <v>95</v>
      </c>
      <c r="O494" s="101">
        <f t="shared" si="19"/>
        <v>0</v>
      </c>
      <c r="T494" s="111"/>
      <c r="U494" s="111"/>
      <c r="V494" s="97"/>
      <c r="W494" s="97"/>
      <c r="X494" s="97"/>
    </row>
    <row r="495" spans="1:24" s="110" customFormat="1">
      <c r="A495" s="106">
        <f>'Merytoryczna-TU WPIS DANE'!A560</f>
        <v>0</v>
      </c>
      <c r="B495" s="120">
        <f>'Merytoryczna-TU WPIS DANE'!B560</f>
        <v>0</v>
      </c>
      <c r="C495" s="120">
        <f>'Merytoryczna-TU WPIS DANE'!C560</f>
        <v>0</v>
      </c>
      <c r="D495" s="120">
        <f>'Merytoryczna-TU WPIS DANE'!D560</f>
        <v>0</v>
      </c>
      <c r="E495" s="120">
        <f>'Merytoryczna-TU WPIS DANE'!E560</f>
        <v>0</v>
      </c>
      <c r="F495" s="106">
        <f>'Merytoryczna-TU WPIS DANE'!F560</f>
        <v>0</v>
      </c>
      <c r="G495" s="107">
        <f>'Merytoryczna-TU WPIS DANE'!H560</f>
        <v>0</v>
      </c>
      <c r="H495" s="107">
        <f>'Merytoryczna-TU WPIS DANE'!I560</f>
        <v>0</v>
      </c>
      <c r="I495" s="107"/>
      <c r="J495" s="108">
        <f>IF('Merytoryczna-TU WPIS DANE'!Q560="tak",'Merytoryczna-TU WPIS DANE'!AJ560,'Merytoryczna-TU WPIS DANE'!R560)</f>
        <v>0</v>
      </c>
      <c r="K495" s="351"/>
      <c r="L495" s="211">
        <f>IF(Strategiczna!L558="tak",Strategiczna!W558,Strategiczna!M558)</f>
        <v>0</v>
      </c>
      <c r="M495" s="109">
        <f t="shared" si="18"/>
        <v>0</v>
      </c>
      <c r="N495" s="109">
        <f>'Merytoryczna-TU WPIS DANE'!O560+Strategiczna!J558</f>
        <v>95</v>
      </c>
      <c r="O495" s="101">
        <f t="shared" si="19"/>
        <v>0</v>
      </c>
      <c r="T495" s="111"/>
      <c r="U495" s="111"/>
      <c r="V495" s="97"/>
      <c r="W495" s="97"/>
      <c r="X495" s="97"/>
    </row>
    <row r="496" spans="1:24" s="110" customFormat="1">
      <c r="A496" s="106">
        <f>'Merytoryczna-TU WPIS DANE'!A561</f>
        <v>0</v>
      </c>
      <c r="B496" s="120">
        <f>'Merytoryczna-TU WPIS DANE'!B561</f>
        <v>0</v>
      </c>
      <c r="C496" s="120">
        <f>'Merytoryczna-TU WPIS DANE'!C561</f>
        <v>0</v>
      </c>
      <c r="D496" s="120">
        <f>'Merytoryczna-TU WPIS DANE'!D561</f>
        <v>0</v>
      </c>
      <c r="E496" s="120">
        <f>'Merytoryczna-TU WPIS DANE'!E561</f>
        <v>0</v>
      </c>
      <c r="F496" s="106">
        <f>'Merytoryczna-TU WPIS DANE'!F561</f>
        <v>0</v>
      </c>
      <c r="G496" s="107">
        <f>'Merytoryczna-TU WPIS DANE'!H561</f>
        <v>0</v>
      </c>
      <c r="H496" s="107">
        <f>'Merytoryczna-TU WPIS DANE'!I561</f>
        <v>0</v>
      </c>
      <c r="I496" s="107"/>
      <c r="J496" s="108">
        <f>IF('Merytoryczna-TU WPIS DANE'!Q561="tak",'Merytoryczna-TU WPIS DANE'!AJ561,'Merytoryczna-TU WPIS DANE'!R561)</f>
        <v>0</v>
      </c>
      <c r="K496" s="351"/>
      <c r="L496" s="211">
        <f>IF(Strategiczna!L559="tak",Strategiczna!W559,Strategiczna!M559)</f>
        <v>0</v>
      </c>
      <c r="M496" s="109">
        <f t="shared" si="18"/>
        <v>0</v>
      </c>
      <c r="N496" s="109">
        <f>'Merytoryczna-TU WPIS DANE'!O561+Strategiczna!J559</f>
        <v>95</v>
      </c>
      <c r="O496" s="101">
        <f t="shared" si="19"/>
        <v>0</v>
      </c>
      <c r="T496" s="111"/>
      <c r="U496" s="111"/>
      <c r="V496" s="97"/>
      <c r="W496" s="97"/>
      <c r="X496" s="97"/>
    </row>
    <row r="497" spans="1:24" s="110" customFormat="1">
      <c r="A497" s="106">
        <f>'Merytoryczna-TU WPIS DANE'!A562</f>
        <v>0</v>
      </c>
      <c r="B497" s="120">
        <f>'Merytoryczna-TU WPIS DANE'!B562</f>
        <v>0</v>
      </c>
      <c r="C497" s="120">
        <f>'Merytoryczna-TU WPIS DANE'!C562</f>
        <v>0</v>
      </c>
      <c r="D497" s="120">
        <f>'Merytoryczna-TU WPIS DANE'!D562</f>
        <v>0</v>
      </c>
      <c r="E497" s="120">
        <f>'Merytoryczna-TU WPIS DANE'!E562</f>
        <v>0</v>
      </c>
      <c r="F497" s="106">
        <f>'Merytoryczna-TU WPIS DANE'!F562</f>
        <v>0</v>
      </c>
      <c r="G497" s="107">
        <f>'Merytoryczna-TU WPIS DANE'!H562</f>
        <v>0</v>
      </c>
      <c r="H497" s="107">
        <f>'Merytoryczna-TU WPIS DANE'!I562</f>
        <v>0</v>
      </c>
      <c r="I497" s="107"/>
      <c r="J497" s="108">
        <f>IF('Merytoryczna-TU WPIS DANE'!Q562="tak",'Merytoryczna-TU WPIS DANE'!AJ562,'Merytoryczna-TU WPIS DANE'!R562)</f>
        <v>0</v>
      </c>
      <c r="K497" s="351"/>
      <c r="L497" s="211">
        <f>IF(Strategiczna!L560="tak",Strategiczna!W560,Strategiczna!M560)</f>
        <v>0</v>
      </c>
      <c r="M497" s="109">
        <f t="shared" si="18"/>
        <v>0</v>
      </c>
      <c r="N497" s="109">
        <f>'Merytoryczna-TU WPIS DANE'!O562+Strategiczna!J560</f>
        <v>95</v>
      </c>
      <c r="O497" s="101">
        <f t="shared" si="19"/>
        <v>0</v>
      </c>
      <c r="T497" s="111"/>
      <c r="U497" s="111"/>
      <c r="V497" s="97"/>
      <c r="W497" s="97"/>
      <c r="X497" s="97"/>
    </row>
    <row r="498" spans="1:24" s="110" customFormat="1">
      <c r="A498" s="106">
        <f>'Merytoryczna-TU WPIS DANE'!A563</f>
        <v>0</v>
      </c>
      <c r="B498" s="120">
        <f>'Merytoryczna-TU WPIS DANE'!B563</f>
        <v>0</v>
      </c>
      <c r="C498" s="120">
        <f>'Merytoryczna-TU WPIS DANE'!C563</f>
        <v>0</v>
      </c>
      <c r="D498" s="120">
        <f>'Merytoryczna-TU WPIS DANE'!D563</f>
        <v>0</v>
      </c>
      <c r="E498" s="120">
        <f>'Merytoryczna-TU WPIS DANE'!E563</f>
        <v>0</v>
      </c>
      <c r="F498" s="106">
        <f>'Merytoryczna-TU WPIS DANE'!F563</f>
        <v>0</v>
      </c>
      <c r="G498" s="107">
        <f>'Merytoryczna-TU WPIS DANE'!H563</f>
        <v>0</v>
      </c>
      <c r="H498" s="107">
        <f>'Merytoryczna-TU WPIS DANE'!I563</f>
        <v>0</v>
      </c>
      <c r="I498" s="107"/>
      <c r="J498" s="108">
        <f>IF('Merytoryczna-TU WPIS DANE'!Q563="tak",'Merytoryczna-TU WPIS DANE'!AJ563,'Merytoryczna-TU WPIS DANE'!R563)</f>
        <v>0</v>
      </c>
      <c r="K498" s="351"/>
      <c r="L498" s="211">
        <f>IF(Strategiczna!L561="tak",Strategiczna!W561,Strategiczna!M561)</f>
        <v>0</v>
      </c>
      <c r="M498" s="109">
        <f t="shared" si="18"/>
        <v>0</v>
      </c>
      <c r="N498" s="109">
        <f>'Merytoryczna-TU WPIS DANE'!O563+Strategiczna!J561</f>
        <v>95</v>
      </c>
      <c r="O498" s="101">
        <f t="shared" si="19"/>
        <v>0</v>
      </c>
      <c r="T498" s="111"/>
      <c r="U498" s="111"/>
      <c r="V498" s="97"/>
      <c r="W498" s="97"/>
      <c r="X498" s="97"/>
    </row>
    <row r="499" spans="1:24" s="110" customFormat="1">
      <c r="A499" s="106">
        <f>'Merytoryczna-TU WPIS DANE'!A564</f>
        <v>0</v>
      </c>
      <c r="B499" s="120">
        <f>'Merytoryczna-TU WPIS DANE'!B564</f>
        <v>0</v>
      </c>
      <c r="C499" s="120">
        <f>'Merytoryczna-TU WPIS DANE'!C564</f>
        <v>0</v>
      </c>
      <c r="D499" s="120">
        <f>'Merytoryczna-TU WPIS DANE'!D564</f>
        <v>0</v>
      </c>
      <c r="E499" s="120">
        <f>'Merytoryczna-TU WPIS DANE'!E564</f>
        <v>0</v>
      </c>
      <c r="F499" s="106">
        <f>'Merytoryczna-TU WPIS DANE'!F564</f>
        <v>0</v>
      </c>
      <c r="G499" s="107">
        <f>'Merytoryczna-TU WPIS DANE'!H564</f>
        <v>0</v>
      </c>
      <c r="H499" s="107">
        <f>'Merytoryczna-TU WPIS DANE'!I564</f>
        <v>0</v>
      </c>
      <c r="I499" s="107"/>
      <c r="J499" s="108">
        <f>IF('Merytoryczna-TU WPIS DANE'!Q564="tak",'Merytoryczna-TU WPIS DANE'!AJ564,'Merytoryczna-TU WPIS DANE'!R564)</f>
        <v>0</v>
      </c>
      <c r="K499" s="351"/>
      <c r="L499" s="211">
        <f>IF(Strategiczna!L562="tak",Strategiczna!W562,Strategiczna!M562)</f>
        <v>0</v>
      </c>
      <c r="M499" s="109">
        <f t="shared" si="18"/>
        <v>0</v>
      </c>
      <c r="N499" s="109">
        <f>'Merytoryczna-TU WPIS DANE'!O564+Strategiczna!J562</f>
        <v>95</v>
      </c>
      <c r="O499" s="101">
        <f t="shared" si="19"/>
        <v>0</v>
      </c>
      <c r="T499" s="111"/>
      <c r="U499" s="111"/>
      <c r="V499" s="97"/>
      <c r="W499" s="97"/>
      <c r="X499" s="97"/>
    </row>
    <row r="500" spans="1:24" s="110" customFormat="1">
      <c r="A500" s="106">
        <f>'Merytoryczna-TU WPIS DANE'!A565</f>
        <v>0</v>
      </c>
      <c r="B500" s="120">
        <f>'Merytoryczna-TU WPIS DANE'!B565</f>
        <v>0</v>
      </c>
      <c r="C500" s="120">
        <f>'Merytoryczna-TU WPIS DANE'!C565</f>
        <v>0</v>
      </c>
      <c r="D500" s="120">
        <f>'Merytoryczna-TU WPIS DANE'!D565</f>
        <v>0</v>
      </c>
      <c r="E500" s="120">
        <f>'Merytoryczna-TU WPIS DANE'!E565</f>
        <v>0</v>
      </c>
      <c r="F500" s="106">
        <f>'Merytoryczna-TU WPIS DANE'!F565</f>
        <v>0</v>
      </c>
      <c r="G500" s="107">
        <f>'Merytoryczna-TU WPIS DANE'!H565</f>
        <v>0</v>
      </c>
      <c r="H500" s="107">
        <f>'Merytoryczna-TU WPIS DANE'!I565</f>
        <v>0</v>
      </c>
      <c r="I500" s="107"/>
      <c r="J500" s="108">
        <f>IF('Merytoryczna-TU WPIS DANE'!Q565="tak",'Merytoryczna-TU WPIS DANE'!AJ565,'Merytoryczna-TU WPIS DANE'!R565)</f>
        <v>0</v>
      </c>
      <c r="K500" s="351"/>
      <c r="L500" s="211">
        <f>IF(Strategiczna!L563="tak",Strategiczna!W563,Strategiczna!M563)</f>
        <v>0</v>
      </c>
      <c r="M500" s="109">
        <f t="shared" si="18"/>
        <v>0</v>
      </c>
      <c r="N500" s="109">
        <f>'Merytoryczna-TU WPIS DANE'!O565+Strategiczna!J563</f>
        <v>95</v>
      </c>
      <c r="O500" s="101">
        <f t="shared" si="19"/>
        <v>0</v>
      </c>
      <c r="T500" s="111"/>
      <c r="U500" s="111"/>
      <c r="V500" s="97"/>
      <c r="W500" s="97"/>
      <c r="X500" s="97"/>
    </row>
    <row r="501" spans="1:24" s="110" customFormat="1">
      <c r="A501" s="106">
        <f>'Merytoryczna-TU WPIS DANE'!A566</f>
        <v>0</v>
      </c>
      <c r="B501" s="120">
        <f>'Merytoryczna-TU WPIS DANE'!B566</f>
        <v>0</v>
      </c>
      <c r="C501" s="120">
        <f>'Merytoryczna-TU WPIS DANE'!C566</f>
        <v>0</v>
      </c>
      <c r="D501" s="120">
        <f>'Merytoryczna-TU WPIS DANE'!D566</f>
        <v>0</v>
      </c>
      <c r="E501" s="120">
        <f>'Merytoryczna-TU WPIS DANE'!E566</f>
        <v>0</v>
      </c>
      <c r="F501" s="106">
        <f>'Merytoryczna-TU WPIS DANE'!F566</f>
        <v>0</v>
      </c>
      <c r="G501" s="107">
        <f>'Merytoryczna-TU WPIS DANE'!H566</f>
        <v>0</v>
      </c>
      <c r="H501" s="107">
        <f>'Merytoryczna-TU WPIS DANE'!I566</f>
        <v>0</v>
      </c>
      <c r="I501" s="107"/>
      <c r="J501" s="108">
        <f>IF('Merytoryczna-TU WPIS DANE'!Q566="tak",'Merytoryczna-TU WPIS DANE'!AJ566,'Merytoryczna-TU WPIS DANE'!R566)</f>
        <v>0</v>
      </c>
      <c r="K501" s="351"/>
      <c r="L501" s="211">
        <f>IF(Strategiczna!L564="tak",Strategiczna!W564,Strategiczna!M564)</f>
        <v>0</v>
      </c>
      <c r="M501" s="109">
        <f t="shared" si="18"/>
        <v>0</v>
      </c>
      <c r="N501" s="109">
        <f>'Merytoryczna-TU WPIS DANE'!O566+Strategiczna!J564</f>
        <v>95</v>
      </c>
      <c r="O501" s="101">
        <f t="shared" si="19"/>
        <v>0</v>
      </c>
      <c r="T501" s="111"/>
      <c r="U501" s="111"/>
      <c r="V501" s="97"/>
      <c r="W501" s="97"/>
      <c r="X501" s="97"/>
    </row>
    <row r="502" spans="1:24" s="110" customFormat="1">
      <c r="A502" s="106">
        <f>'Merytoryczna-TU WPIS DANE'!A567</f>
        <v>0</v>
      </c>
      <c r="B502" s="120">
        <f>'Merytoryczna-TU WPIS DANE'!B567</f>
        <v>0</v>
      </c>
      <c r="C502" s="120">
        <f>'Merytoryczna-TU WPIS DANE'!C567</f>
        <v>0</v>
      </c>
      <c r="D502" s="120">
        <f>'Merytoryczna-TU WPIS DANE'!D567</f>
        <v>0</v>
      </c>
      <c r="E502" s="120">
        <f>'Merytoryczna-TU WPIS DANE'!E567</f>
        <v>0</v>
      </c>
      <c r="F502" s="106">
        <f>'Merytoryczna-TU WPIS DANE'!F567</f>
        <v>0</v>
      </c>
      <c r="G502" s="107">
        <f>'Merytoryczna-TU WPIS DANE'!H567</f>
        <v>0</v>
      </c>
      <c r="H502" s="107">
        <f>'Merytoryczna-TU WPIS DANE'!I567</f>
        <v>0</v>
      </c>
      <c r="I502" s="107"/>
      <c r="J502" s="108">
        <f>IF('Merytoryczna-TU WPIS DANE'!Q567="tak",'Merytoryczna-TU WPIS DANE'!AJ567,'Merytoryczna-TU WPIS DANE'!R567)</f>
        <v>0</v>
      </c>
      <c r="K502" s="351"/>
      <c r="L502" s="211">
        <f>IF(Strategiczna!L565="tak",Strategiczna!W565,Strategiczna!M565)</f>
        <v>0</v>
      </c>
      <c r="M502" s="109">
        <f t="shared" si="18"/>
        <v>0</v>
      </c>
      <c r="N502" s="109">
        <f>'Merytoryczna-TU WPIS DANE'!O567+Strategiczna!J565</f>
        <v>95</v>
      </c>
      <c r="O502" s="101">
        <f t="shared" si="19"/>
        <v>0</v>
      </c>
      <c r="T502" s="111"/>
      <c r="U502" s="111"/>
      <c r="V502" s="97"/>
      <c r="W502" s="97"/>
      <c r="X502" s="97"/>
    </row>
    <row r="503" spans="1:24" s="110" customFormat="1">
      <c r="A503" s="106">
        <f>'Merytoryczna-TU WPIS DANE'!A568</f>
        <v>0</v>
      </c>
      <c r="B503" s="120">
        <f>'Merytoryczna-TU WPIS DANE'!B568</f>
        <v>0</v>
      </c>
      <c r="C503" s="120">
        <f>'Merytoryczna-TU WPIS DANE'!C568</f>
        <v>0</v>
      </c>
      <c r="D503" s="120">
        <f>'Merytoryczna-TU WPIS DANE'!D568</f>
        <v>0</v>
      </c>
      <c r="E503" s="120">
        <f>'Merytoryczna-TU WPIS DANE'!E568</f>
        <v>0</v>
      </c>
      <c r="F503" s="106">
        <f>'Merytoryczna-TU WPIS DANE'!F568</f>
        <v>0</v>
      </c>
      <c r="G503" s="107">
        <f>'Merytoryczna-TU WPIS DANE'!H568</f>
        <v>0</v>
      </c>
      <c r="H503" s="107">
        <f>'Merytoryczna-TU WPIS DANE'!I568</f>
        <v>0</v>
      </c>
      <c r="I503" s="107"/>
      <c r="J503" s="108">
        <f>IF('Merytoryczna-TU WPIS DANE'!Q568="tak",'Merytoryczna-TU WPIS DANE'!AJ568,'Merytoryczna-TU WPIS DANE'!R568)</f>
        <v>0</v>
      </c>
      <c r="K503" s="351"/>
      <c r="L503" s="211">
        <f>IF(Strategiczna!L566="tak",Strategiczna!W566,Strategiczna!M566)</f>
        <v>0</v>
      </c>
      <c r="M503" s="109">
        <f t="shared" si="18"/>
        <v>0</v>
      </c>
      <c r="N503" s="109">
        <f>'Merytoryczna-TU WPIS DANE'!O568+Strategiczna!J566</f>
        <v>95</v>
      </c>
      <c r="O503" s="101">
        <f t="shared" si="19"/>
        <v>0</v>
      </c>
      <c r="T503" s="111"/>
      <c r="U503" s="111"/>
      <c r="V503" s="97"/>
      <c r="W503" s="97"/>
      <c r="X503" s="97"/>
    </row>
    <row r="504" spans="1:24" s="110" customFormat="1">
      <c r="A504" s="106">
        <f>'Merytoryczna-TU WPIS DANE'!A569</f>
        <v>0</v>
      </c>
      <c r="B504" s="120">
        <f>'Merytoryczna-TU WPIS DANE'!B569</f>
        <v>0</v>
      </c>
      <c r="C504" s="120">
        <f>'Merytoryczna-TU WPIS DANE'!C569</f>
        <v>0</v>
      </c>
      <c r="D504" s="120">
        <f>'Merytoryczna-TU WPIS DANE'!D569</f>
        <v>0</v>
      </c>
      <c r="E504" s="120">
        <f>'Merytoryczna-TU WPIS DANE'!E569</f>
        <v>0</v>
      </c>
      <c r="F504" s="106">
        <f>'Merytoryczna-TU WPIS DANE'!F569</f>
        <v>0</v>
      </c>
      <c r="G504" s="107">
        <f>'Merytoryczna-TU WPIS DANE'!H569</f>
        <v>0</v>
      </c>
      <c r="H504" s="107">
        <f>'Merytoryczna-TU WPIS DANE'!I569</f>
        <v>0</v>
      </c>
      <c r="I504" s="107"/>
      <c r="J504" s="108">
        <f>IF('Merytoryczna-TU WPIS DANE'!Q569="tak",'Merytoryczna-TU WPIS DANE'!AJ569,'Merytoryczna-TU WPIS DANE'!R569)</f>
        <v>0</v>
      </c>
      <c r="K504" s="351"/>
      <c r="L504" s="211">
        <f>IF(Strategiczna!L567="tak",Strategiczna!W567,Strategiczna!M567)</f>
        <v>0</v>
      </c>
      <c r="M504" s="109">
        <f t="shared" si="18"/>
        <v>0</v>
      </c>
      <c r="N504" s="109">
        <f>'Merytoryczna-TU WPIS DANE'!O569+Strategiczna!J567</f>
        <v>95</v>
      </c>
      <c r="O504" s="101">
        <f t="shared" si="19"/>
        <v>0</v>
      </c>
      <c r="T504" s="111"/>
      <c r="U504" s="111"/>
      <c r="V504" s="97"/>
      <c r="W504" s="97"/>
      <c r="X504" s="97"/>
    </row>
    <row r="505" spans="1:24" s="110" customFormat="1">
      <c r="A505" s="106">
        <f>'Merytoryczna-TU WPIS DANE'!A570</f>
        <v>0</v>
      </c>
      <c r="B505" s="120">
        <f>'Merytoryczna-TU WPIS DANE'!B570</f>
        <v>0</v>
      </c>
      <c r="C505" s="120">
        <f>'Merytoryczna-TU WPIS DANE'!C570</f>
        <v>0</v>
      </c>
      <c r="D505" s="120">
        <f>'Merytoryczna-TU WPIS DANE'!D570</f>
        <v>0</v>
      </c>
      <c r="E505" s="120">
        <f>'Merytoryczna-TU WPIS DANE'!E570</f>
        <v>0</v>
      </c>
      <c r="F505" s="106">
        <f>'Merytoryczna-TU WPIS DANE'!F570</f>
        <v>0</v>
      </c>
      <c r="G505" s="107">
        <f>'Merytoryczna-TU WPIS DANE'!H570</f>
        <v>0</v>
      </c>
      <c r="H505" s="107">
        <f>'Merytoryczna-TU WPIS DANE'!I570</f>
        <v>0</v>
      </c>
      <c r="I505" s="107"/>
      <c r="J505" s="108">
        <f>IF('Merytoryczna-TU WPIS DANE'!Q570="tak",'Merytoryczna-TU WPIS DANE'!AJ570,'Merytoryczna-TU WPIS DANE'!R570)</f>
        <v>0</v>
      </c>
      <c r="K505" s="351"/>
      <c r="L505" s="211">
        <f>IF(Strategiczna!L568="tak",Strategiczna!W568,Strategiczna!M568)</f>
        <v>0</v>
      </c>
      <c r="M505" s="109">
        <f t="shared" si="18"/>
        <v>0</v>
      </c>
      <c r="N505" s="109">
        <f>'Merytoryczna-TU WPIS DANE'!O570+Strategiczna!J568</f>
        <v>95</v>
      </c>
      <c r="O505" s="101">
        <f t="shared" si="19"/>
        <v>0</v>
      </c>
      <c r="T505" s="111"/>
      <c r="U505" s="111"/>
      <c r="V505" s="97"/>
      <c r="W505" s="97"/>
      <c r="X505" s="97"/>
    </row>
    <row r="506" spans="1:24" s="110" customFormat="1">
      <c r="A506" s="106">
        <f>'Merytoryczna-TU WPIS DANE'!A571</f>
        <v>0</v>
      </c>
      <c r="B506" s="120">
        <f>'Merytoryczna-TU WPIS DANE'!B571</f>
        <v>0</v>
      </c>
      <c r="C506" s="120">
        <f>'Merytoryczna-TU WPIS DANE'!C571</f>
        <v>0</v>
      </c>
      <c r="D506" s="120">
        <f>'Merytoryczna-TU WPIS DANE'!D571</f>
        <v>0</v>
      </c>
      <c r="E506" s="120">
        <f>'Merytoryczna-TU WPIS DANE'!E571</f>
        <v>0</v>
      </c>
      <c r="F506" s="106">
        <f>'Merytoryczna-TU WPIS DANE'!F571</f>
        <v>0</v>
      </c>
      <c r="G506" s="107">
        <f>'Merytoryczna-TU WPIS DANE'!H571</f>
        <v>0</v>
      </c>
      <c r="H506" s="107">
        <f>'Merytoryczna-TU WPIS DANE'!I571</f>
        <v>0</v>
      </c>
      <c r="I506" s="107"/>
      <c r="J506" s="108">
        <f>IF('Merytoryczna-TU WPIS DANE'!Q571="tak",'Merytoryczna-TU WPIS DANE'!AJ571,'Merytoryczna-TU WPIS DANE'!R571)</f>
        <v>0</v>
      </c>
      <c r="K506" s="351"/>
      <c r="L506" s="211">
        <f>IF(Strategiczna!L569="tak",Strategiczna!W569,Strategiczna!M569)</f>
        <v>0</v>
      </c>
      <c r="M506" s="109">
        <f t="shared" ref="M506:M566" si="20">SUM(J506:L506)</f>
        <v>0</v>
      </c>
      <c r="N506" s="109">
        <f>'Merytoryczna-TU WPIS DANE'!O571+Strategiczna!J569</f>
        <v>95</v>
      </c>
      <c r="O506" s="101">
        <f t="shared" ref="O506:O566" si="21">M506/N506</f>
        <v>0</v>
      </c>
      <c r="T506" s="111"/>
      <c r="U506" s="111"/>
      <c r="V506" s="97"/>
      <c r="W506" s="97"/>
      <c r="X506" s="97"/>
    </row>
    <row r="507" spans="1:24" s="110" customFormat="1">
      <c r="A507" s="106">
        <f>'Merytoryczna-TU WPIS DANE'!A572</f>
        <v>0</v>
      </c>
      <c r="B507" s="120">
        <f>'Merytoryczna-TU WPIS DANE'!B572</f>
        <v>0</v>
      </c>
      <c r="C507" s="120">
        <f>'Merytoryczna-TU WPIS DANE'!C572</f>
        <v>0</v>
      </c>
      <c r="D507" s="120">
        <f>'Merytoryczna-TU WPIS DANE'!D572</f>
        <v>0</v>
      </c>
      <c r="E507" s="120">
        <f>'Merytoryczna-TU WPIS DANE'!E572</f>
        <v>0</v>
      </c>
      <c r="F507" s="106">
        <f>'Merytoryczna-TU WPIS DANE'!F572</f>
        <v>0</v>
      </c>
      <c r="G507" s="107">
        <f>'Merytoryczna-TU WPIS DANE'!H572</f>
        <v>0</v>
      </c>
      <c r="H507" s="107">
        <f>'Merytoryczna-TU WPIS DANE'!I572</f>
        <v>0</v>
      </c>
      <c r="I507" s="107"/>
      <c r="J507" s="108">
        <f>IF('Merytoryczna-TU WPIS DANE'!Q572="tak",'Merytoryczna-TU WPIS DANE'!AJ572,'Merytoryczna-TU WPIS DANE'!R572)</f>
        <v>0</v>
      </c>
      <c r="K507" s="351"/>
      <c r="L507" s="211">
        <f>IF(Strategiczna!L570="tak",Strategiczna!W570,Strategiczna!M570)</f>
        <v>0</v>
      </c>
      <c r="M507" s="109">
        <f t="shared" si="20"/>
        <v>0</v>
      </c>
      <c r="N507" s="109">
        <f>'Merytoryczna-TU WPIS DANE'!O572+Strategiczna!J570</f>
        <v>95</v>
      </c>
      <c r="O507" s="101">
        <f t="shared" si="21"/>
        <v>0</v>
      </c>
      <c r="T507" s="111"/>
      <c r="U507" s="111"/>
      <c r="V507" s="97"/>
      <c r="W507" s="97"/>
      <c r="X507" s="97"/>
    </row>
    <row r="508" spans="1:24" s="110" customFormat="1">
      <c r="A508" s="106">
        <f>'Merytoryczna-TU WPIS DANE'!A573</f>
        <v>0</v>
      </c>
      <c r="B508" s="120">
        <f>'Merytoryczna-TU WPIS DANE'!B573</f>
        <v>0</v>
      </c>
      <c r="C508" s="120">
        <f>'Merytoryczna-TU WPIS DANE'!C573</f>
        <v>0</v>
      </c>
      <c r="D508" s="120">
        <f>'Merytoryczna-TU WPIS DANE'!D573</f>
        <v>0</v>
      </c>
      <c r="E508" s="120">
        <f>'Merytoryczna-TU WPIS DANE'!E573</f>
        <v>0</v>
      </c>
      <c r="F508" s="106">
        <f>'Merytoryczna-TU WPIS DANE'!F573</f>
        <v>0</v>
      </c>
      <c r="G508" s="107">
        <f>'Merytoryczna-TU WPIS DANE'!H573</f>
        <v>0</v>
      </c>
      <c r="H508" s="107">
        <f>'Merytoryczna-TU WPIS DANE'!I573</f>
        <v>0</v>
      </c>
      <c r="I508" s="107"/>
      <c r="J508" s="108">
        <f>IF('Merytoryczna-TU WPIS DANE'!Q573="tak",'Merytoryczna-TU WPIS DANE'!AJ573,'Merytoryczna-TU WPIS DANE'!R573)</f>
        <v>0</v>
      </c>
      <c r="K508" s="351"/>
      <c r="L508" s="211">
        <f>IF(Strategiczna!L571="tak",Strategiczna!W571,Strategiczna!M571)</f>
        <v>0</v>
      </c>
      <c r="M508" s="109">
        <f t="shared" si="20"/>
        <v>0</v>
      </c>
      <c r="N508" s="109">
        <f>'Merytoryczna-TU WPIS DANE'!O573+Strategiczna!J571</f>
        <v>95</v>
      </c>
      <c r="O508" s="101">
        <f t="shared" si="21"/>
        <v>0</v>
      </c>
      <c r="T508" s="111"/>
      <c r="U508" s="111"/>
      <c r="V508" s="97"/>
      <c r="W508" s="97"/>
      <c r="X508" s="97"/>
    </row>
    <row r="509" spans="1:24" s="110" customFormat="1">
      <c r="A509" s="106">
        <f>'Merytoryczna-TU WPIS DANE'!A574</f>
        <v>0</v>
      </c>
      <c r="B509" s="120">
        <f>'Merytoryczna-TU WPIS DANE'!B574</f>
        <v>0</v>
      </c>
      <c r="C509" s="120">
        <f>'Merytoryczna-TU WPIS DANE'!C574</f>
        <v>0</v>
      </c>
      <c r="D509" s="120">
        <f>'Merytoryczna-TU WPIS DANE'!D574</f>
        <v>0</v>
      </c>
      <c r="E509" s="120">
        <f>'Merytoryczna-TU WPIS DANE'!E574</f>
        <v>0</v>
      </c>
      <c r="F509" s="106">
        <f>'Merytoryczna-TU WPIS DANE'!F574</f>
        <v>0</v>
      </c>
      <c r="G509" s="107">
        <f>'Merytoryczna-TU WPIS DANE'!H574</f>
        <v>0</v>
      </c>
      <c r="H509" s="107">
        <f>'Merytoryczna-TU WPIS DANE'!I574</f>
        <v>0</v>
      </c>
      <c r="I509" s="107"/>
      <c r="J509" s="108">
        <f>IF('Merytoryczna-TU WPIS DANE'!Q574="tak",'Merytoryczna-TU WPIS DANE'!AJ574,'Merytoryczna-TU WPIS DANE'!R574)</f>
        <v>0</v>
      </c>
      <c r="K509" s="351"/>
      <c r="L509" s="211">
        <f>IF(Strategiczna!L572="tak",Strategiczna!W572,Strategiczna!M572)</f>
        <v>0</v>
      </c>
      <c r="M509" s="109">
        <f t="shared" si="20"/>
        <v>0</v>
      </c>
      <c r="N509" s="109">
        <f>'Merytoryczna-TU WPIS DANE'!O574+Strategiczna!J572</f>
        <v>95</v>
      </c>
      <c r="O509" s="101">
        <f t="shared" si="21"/>
        <v>0</v>
      </c>
      <c r="T509" s="111"/>
      <c r="U509" s="111"/>
      <c r="V509" s="97"/>
      <c r="W509" s="97"/>
      <c r="X509" s="97"/>
    </row>
    <row r="510" spans="1:24" s="110" customFormat="1">
      <c r="A510" s="106">
        <f>'Merytoryczna-TU WPIS DANE'!A575</f>
        <v>0</v>
      </c>
      <c r="B510" s="120">
        <f>'Merytoryczna-TU WPIS DANE'!B575</f>
        <v>0</v>
      </c>
      <c r="C510" s="120">
        <f>'Merytoryczna-TU WPIS DANE'!C575</f>
        <v>0</v>
      </c>
      <c r="D510" s="120">
        <f>'Merytoryczna-TU WPIS DANE'!D575</f>
        <v>0</v>
      </c>
      <c r="E510" s="120">
        <f>'Merytoryczna-TU WPIS DANE'!E575</f>
        <v>0</v>
      </c>
      <c r="F510" s="106">
        <f>'Merytoryczna-TU WPIS DANE'!F575</f>
        <v>0</v>
      </c>
      <c r="G510" s="107">
        <f>'Merytoryczna-TU WPIS DANE'!H575</f>
        <v>0</v>
      </c>
      <c r="H510" s="107">
        <f>'Merytoryczna-TU WPIS DANE'!I575</f>
        <v>0</v>
      </c>
      <c r="I510" s="107"/>
      <c r="J510" s="108">
        <f>IF('Merytoryczna-TU WPIS DANE'!Q575="tak",'Merytoryczna-TU WPIS DANE'!AJ575,'Merytoryczna-TU WPIS DANE'!R575)</f>
        <v>0</v>
      </c>
      <c r="K510" s="351"/>
      <c r="L510" s="211">
        <f>IF(Strategiczna!L573="tak",Strategiczna!W573,Strategiczna!M573)</f>
        <v>0</v>
      </c>
      <c r="M510" s="109">
        <f t="shared" si="20"/>
        <v>0</v>
      </c>
      <c r="N510" s="109">
        <f>'Merytoryczna-TU WPIS DANE'!O575+Strategiczna!J573</f>
        <v>95</v>
      </c>
      <c r="O510" s="101">
        <f t="shared" si="21"/>
        <v>0</v>
      </c>
      <c r="T510" s="111"/>
      <c r="U510" s="111"/>
      <c r="V510" s="97"/>
      <c r="W510" s="97"/>
      <c r="X510" s="97"/>
    </row>
    <row r="511" spans="1:24" s="110" customFormat="1">
      <c r="A511" s="106">
        <f>'Merytoryczna-TU WPIS DANE'!A576</f>
        <v>0</v>
      </c>
      <c r="B511" s="120">
        <f>'Merytoryczna-TU WPIS DANE'!B576</f>
        <v>0</v>
      </c>
      <c r="C511" s="120">
        <f>'Merytoryczna-TU WPIS DANE'!C576</f>
        <v>0</v>
      </c>
      <c r="D511" s="120">
        <f>'Merytoryczna-TU WPIS DANE'!D576</f>
        <v>0</v>
      </c>
      <c r="E511" s="120">
        <f>'Merytoryczna-TU WPIS DANE'!E576</f>
        <v>0</v>
      </c>
      <c r="F511" s="106">
        <f>'Merytoryczna-TU WPIS DANE'!F576</f>
        <v>0</v>
      </c>
      <c r="G511" s="107">
        <f>'Merytoryczna-TU WPIS DANE'!H576</f>
        <v>0</v>
      </c>
      <c r="H511" s="107">
        <f>'Merytoryczna-TU WPIS DANE'!I576</f>
        <v>0</v>
      </c>
      <c r="I511" s="107"/>
      <c r="J511" s="108">
        <f>IF('Merytoryczna-TU WPIS DANE'!Q576="tak",'Merytoryczna-TU WPIS DANE'!AJ576,'Merytoryczna-TU WPIS DANE'!R576)</f>
        <v>0</v>
      </c>
      <c r="K511" s="351"/>
      <c r="L511" s="211">
        <f>IF(Strategiczna!L574="tak",Strategiczna!W574,Strategiczna!M574)</f>
        <v>0</v>
      </c>
      <c r="M511" s="109">
        <f t="shared" si="20"/>
        <v>0</v>
      </c>
      <c r="N511" s="109">
        <f>'Merytoryczna-TU WPIS DANE'!O576+Strategiczna!J574</f>
        <v>95</v>
      </c>
      <c r="O511" s="101">
        <f t="shared" si="21"/>
        <v>0</v>
      </c>
      <c r="T511" s="111"/>
      <c r="U511" s="111"/>
      <c r="V511" s="97"/>
      <c r="W511" s="97"/>
      <c r="X511" s="97"/>
    </row>
    <row r="512" spans="1:24" s="110" customFormat="1">
      <c r="A512" s="106">
        <f>'Merytoryczna-TU WPIS DANE'!A577</f>
        <v>0</v>
      </c>
      <c r="B512" s="120">
        <f>'Merytoryczna-TU WPIS DANE'!B577</f>
        <v>0</v>
      </c>
      <c r="C512" s="120">
        <f>'Merytoryczna-TU WPIS DANE'!C577</f>
        <v>0</v>
      </c>
      <c r="D512" s="120">
        <f>'Merytoryczna-TU WPIS DANE'!D577</f>
        <v>0</v>
      </c>
      <c r="E512" s="120">
        <f>'Merytoryczna-TU WPIS DANE'!E577</f>
        <v>0</v>
      </c>
      <c r="F512" s="106">
        <f>'Merytoryczna-TU WPIS DANE'!F577</f>
        <v>0</v>
      </c>
      <c r="G512" s="107">
        <f>'Merytoryczna-TU WPIS DANE'!H577</f>
        <v>0</v>
      </c>
      <c r="H512" s="107">
        <f>'Merytoryczna-TU WPIS DANE'!I577</f>
        <v>0</v>
      </c>
      <c r="I512" s="107"/>
      <c r="J512" s="108">
        <f>IF('Merytoryczna-TU WPIS DANE'!Q577="tak",'Merytoryczna-TU WPIS DANE'!AJ577,'Merytoryczna-TU WPIS DANE'!R577)</f>
        <v>0</v>
      </c>
      <c r="K512" s="351"/>
      <c r="L512" s="211">
        <f>IF(Strategiczna!L575="tak",Strategiczna!W575,Strategiczna!M575)</f>
        <v>0</v>
      </c>
      <c r="M512" s="109">
        <f t="shared" si="20"/>
        <v>0</v>
      </c>
      <c r="N512" s="109">
        <f>'Merytoryczna-TU WPIS DANE'!O577+Strategiczna!J575</f>
        <v>95</v>
      </c>
      <c r="O512" s="101">
        <f t="shared" si="21"/>
        <v>0</v>
      </c>
      <c r="T512" s="111"/>
      <c r="U512" s="111"/>
      <c r="V512" s="97"/>
      <c r="W512" s="97"/>
      <c r="X512" s="97"/>
    </row>
    <row r="513" spans="1:24" s="110" customFormat="1">
      <c r="A513" s="106">
        <f>'Merytoryczna-TU WPIS DANE'!A578</f>
        <v>0</v>
      </c>
      <c r="B513" s="120">
        <f>'Merytoryczna-TU WPIS DANE'!B578</f>
        <v>0</v>
      </c>
      <c r="C513" s="120">
        <f>'Merytoryczna-TU WPIS DANE'!C578</f>
        <v>0</v>
      </c>
      <c r="D513" s="120">
        <f>'Merytoryczna-TU WPIS DANE'!D578</f>
        <v>0</v>
      </c>
      <c r="E513" s="120">
        <f>'Merytoryczna-TU WPIS DANE'!E578</f>
        <v>0</v>
      </c>
      <c r="F513" s="106">
        <f>'Merytoryczna-TU WPIS DANE'!F578</f>
        <v>0</v>
      </c>
      <c r="G513" s="107">
        <f>'Merytoryczna-TU WPIS DANE'!H578</f>
        <v>0</v>
      </c>
      <c r="H513" s="107">
        <f>'Merytoryczna-TU WPIS DANE'!I578</f>
        <v>0</v>
      </c>
      <c r="I513" s="107"/>
      <c r="J513" s="108">
        <f>IF('Merytoryczna-TU WPIS DANE'!Q578="tak",'Merytoryczna-TU WPIS DANE'!AJ578,'Merytoryczna-TU WPIS DANE'!R578)</f>
        <v>0</v>
      </c>
      <c r="K513" s="351"/>
      <c r="L513" s="211">
        <f>IF(Strategiczna!L576="tak",Strategiczna!W576,Strategiczna!M576)</f>
        <v>0</v>
      </c>
      <c r="M513" s="109">
        <f t="shared" si="20"/>
        <v>0</v>
      </c>
      <c r="N513" s="109">
        <f>'Merytoryczna-TU WPIS DANE'!O578+Strategiczna!J576</f>
        <v>95</v>
      </c>
      <c r="O513" s="101">
        <f t="shared" si="21"/>
        <v>0</v>
      </c>
      <c r="T513" s="111"/>
      <c r="U513" s="111"/>
      <c r="V513" s="97"/>
      <c r="W513" s="97"/>
      <c r="X513" s="97"/>
    </row>
    <row r="514" spans="1:24" s="110" customFormat="1">
      <c r="A514" s="106">
        <f>'Merytoryczna-TU WPIS DANE'!A579</f>
        <v>0</v>
      </c>
      <c r="B514" s="120">
        <f>'Merytoryczna-TU WPIS DANE'!B579</f>
        <v>0</v>
      </c>
      <c r="C514" s="120">
        <f>'Merytoryczna-TU WPIS DANE'!C579</f>
        <v>0</v>
      </c>
      <c r="D514" s="120">
        <f>'Merytoryczna-TU WPIS DANE'!D579</f>
        <v>0</v>
      </c>
      <c r="E514" s="120">
        <f>'Merytoryczna-TU WPIS DANE'!E579</f>
        <v>0</v>
      </c>
      <c r="F514" s="106">
        <f>'Merytoryczna-TU WPIS DANE'!F579</f>
        <v>0</v>
      </c>
      <c r="G514" s="107">
        <f>'Merytoryczna-TU WPIS DANE'!H579</f>
        <v>0</v>
      </c>
      <c r="H514" s="107">
        <f>'Merytoryczna-TU WPIS DANE'!I579</f>
        <v>0</v>
      </c>
      <c r="I514" s="107"/>
      <c r="J514" s="108">
        <f>IF('Merytoryczna-TU WPIS DANE'!Q579="tak",'Merytoryczna-TU WPIS DANE'!AJ579,'Merytoryczna-TU WPIS DANE'!R579)</f>
        <v>0</v>
      </c>
      <c r="K514" s="351"/>
      <c r="L514" s="211">
        <f>IF(Strategiczna!L577="tak",Strategiczna!W577,Strategiczna!M577)</f>
        <v>0</v>
      </c>
      <c r="M514" s="109">
        <f t="shared" si="20"/>
        <v>0</v>
      </c>
      <c r="N514" s="109">
        <f>'Merytoryczna-TU WPIS DANE'!O579+Strategiczna!J577</f>
        <v>95</v>
      </c>
      <c r="O514" s="101">
        <f t="shared" si="21"/>
        <v>0</v>
      </c>
      <c r="T514" s="111"/>
      <c r="U514" s="111"/>
      <c r="V514" s="97"/>
      <c r="W514" s="97"/>
      <c r="X514" s="97"/>
    </row>
    <row r="515" spans="1:24" s="110" customFormat="1">
      <c r="A515" s="106">
        <f>'Merytoryczna-TU WPIS DANE'!A580</f>
        <v>0</v>
      </c>
      <c r="B515" s="120">
        <f>'Merytoryczna-TU WPIS DANE'!B580</f>
        <v>0</v>
      </c>
      <c r="C515" s="120">
        <f>'Merytoryczna-TU WPIS DANE'!C580</f>
        <v>0</v>
      </c>
      <c r="D515" s="120">
        <f>'Merytoryczna-TU WPIS DANE'!D580</f>
        <v>0</v>
      </c>
      <c r="E515" s="120">
        <f>'Merytoryczna-TU WPIS DANE'!E580</f>
        <v>0</v>
      </c>
      <c r="F515" s="106">
        <f>'Merytoryczna-TU WPIS DANE'!F580</f>
        <v>0</v>
      </c>
      <c r="G515" s="107">
        <f>'Merytoryczna-TU WPIS DANE'!H580</f>
        <v>0</v>
      </c>
      <c r="H515" s="107">
        <f>'Merytoryczna-TU WPIS DANE'!I580</f>
        <v>0</v>
      </c>
      <c r="I515" s="107"/>
      <c r="J515" s="108">
        <f>IF('Merytoryczna-TU WPIS DANE'!Q580="tak",'Merytoryczna-TU WPIS DANE'!AJ580,'Merytoryczna-TU WPIS DANE'!R580)</f>
        <v>0</v>
      </c>
      <c r="K515" s="351"/>
      <c r="L515" s="211">
        <f>IF(Strategiczna!L578="tak",Strategiczna!W578,Strategiczna!M578)</f>
        <v>0</v>
      </c>
      <c r="M515" s="109">
        <f t="shared" si="20"/>
        <v>0</v>
      </c>
      <c r="N515" s="109">
        <f>'Merytoryczna-TU WPIS DANE'!O580+Strategiczna!J578</f>
        <v>95</v>
      </c>
      <c r="O515" s="101">
        <f t="shared" si="21"/>
        <v>0</v>
      </c>
      <c r="T515" s="111"/>
      <c r="U515" s="111"/>
      <c r="V515" s="97"/>
      <c r="W515" s="97"/>
      <c r="X515" s="97"/>
    </row>
    <row r="516" spans="1:24" s="110" customFormat="1">
      <c r="A516" s="106">
        <f>'Merytoryczna-TU WPIS DANE'!A581</f>
        <v>0</v>
      </c>
      <c r="B516" s="120">
        <f>'Merytoryczna-TU WPIS DANE'!B581</f>
        <v>0</v>
      </c>
      <c r="C516" s="120">
        <f>'Merytoryczna-TU WPIS DANE'!C581</f>
        <v>0</v>
      </c>
      <c r="D516" s="120">
        <f>'Merytoryczna-TU WPIS DANE'!D581</f>
        <v>0</v>
      </c>
      <c r="E516" s="120">
        <f>'Merytoryczna-TU WPIS DANE'!E581</f>
        <v>0</v>
      </c>
      <c r="F516" s="106">
        <f>'Merytoryczna-TU WPIS DANE'!F581</f>
        <v>0</v>
      </c>
      <c r="G516" s="107">
        <f>'Merytoryczna-TU WPIS DANE'!H581</f>
        <v>0</v>
      </c>
      <c r="H516" s="107">
        <f>'Merytoryczna-TU WPIS DANE'!I581</f>
        <v>0</v>
      </c>
      <c r="I516" s="107"/>
      <c r="J516" s="108">
        <f>IF('Merytoryczna-TU WPIS DANE'!Q581="tak",'Merytoryczna-TU WPIS DANE'!AJ581,'Merytoryczna-TU WPIS DANE'!R581)</f>
        <v>0</v>
      </c>
      <c r="K516" s="351"/>
      <c r="L516" s="211">
        <f>IF(Strategiczna!L579="tak",Strategiczna!W579,Strategiczna!M579)</f>
        <v>0</v>
      </c>
      <c r="M516" s="109">
        <f t="shared" si="20"/>
        <v>0</v>
      </c>
      <c r="N516" s="109">
        <f>'Merytoryczna-TU WPIS DANE'!O581+Strategiczna!J579</f>
        <v>95</v>
      </c>
      <c r="O516" s="101">
        <f t="shared" si="21"/>
        <v>0</v>
      </c>
      <c r="T516" s="111"/>
      <c r="U516" s="111"/>
      <c r="V516" s="97"/>
      <c r="W516" s="97"/>
      <c r="X516" s="97"/>
    </row>
    <row r="517" spans="1:24" s="110" customFormat="1">
      <c r="A517" s="106">
        <f>'Merytoryczna-TU WPIS DANE'!A582</f>
        <v>0</v>
      </c>
      <c r="B517" s="120">
        <f>'Merytoryczna-TU WPIS DANE'!B582</f>
        <v>0</v>
      </c>
      <c r="C517" s="120">
        <f>'Merytoryczna-TU WPIS DANE'!C582</f>
        <v>0</v>
      </c>
      <c r="D517" s="120">
        <f>'Merytoryczna-TU WPIS DANE'!D582</f>
        <v>0</v>
      </c>
      <c r="E517" s="120">
        <f>'Merytoryczna-TU WPIS DANE'!E582</f>
        <v>0</v>
      </c>
      <c r="F517" s="106">
        <f>'Merytoryczna-TU WPIS DANE'!F582</f>
        <v>0</v>
      </c>
      <c r="G517" s="107">
        <f>'Merytoryczna-TU WPIS DANE'!H582</f>
        <v>0</v>
      </c>
      <c r="H517" s="107">
        <f>'Merytoryczna-TU WPIS DANE'!I582</f>
        <v>0</v>
      </c>
      <c r="I517" s="107"/>
      <c r="J517" s="108">
        <f>IF('Merytoryczna-TU WPIS DANE'!Q582="tak",'Merytoryczna-TU WPIS DANE'!AJ582,'Merytoryczna-TU WPIS DANE'!R582)</f>
        <v>0</v>
      </c>
      <c r="K517" s="351"/>
      <c r="L517" s="211">
        <f>IF(Strategiczna!L580="tak",Strategiczna!W580,Strategiczna!M580)</f>
        <v>0</v>
      </c>
      <c r="M517" s="109">
        <f t="shared" si="20"/>
        <v>0</v>
      </c>
      <c r="N517" s="109">
        <f>'Merytoryczna-TU WPIS DANE'!O582+Strategiczna!J580</f>
        <v>95</v>
      </c>
      <c r="O517" s="101">
        <f t="shared" si="21"/>
        <v>0</v>
      </c>
      <c r="T517" s="111"/>
      <c r="U517" s="111"/>
      <c r="V517" s="97"/>
      <c r="W517" s="97"/>
      <c r="X517" s="97"/>
    </row>
    <row r="518" spans="1:24" s="110" customFormat="1">
      <c r="A518" s="106">
        <f>'Merytoryczna-TU WPIS DANE'!A583</f>
        <v>0</v>
      </c>
      <c r="B518" s="120">
        <f>'Merytoryczna-TU WPIS DANE'!B583</f>
        <v>0</v>
      </c>
      <c r="C518" s="120">
        <f>'Merytoryczna-TU WPIS DANE'!C583</f>
        <v>0</v>
      </c>
      <c r="D518" s="120">
        <f>'Merytoryczna-TU WPIS DANE'!D583</f>
        <v>0</v>
      </c>
      <c r="E518" s="120">
        <f>'Merytoryczna-TU WPIS DANE'!E583</f>
        <v>0</v>
      </c>
      <c r="F518" s="106">
        <f>'Merytoryczna-TU WPIS DANE'!F583</f>
        <v>0</v>
      </c>
      <c r="G518" s="107">
        <f>'Merytoryczna-TU WPIS DANE'!H583</f>
        <v>0</v>
      </c>
      <c r="H518" s="107">
        <f>'Merytoryczna-TU WPIS DANE'!I583</f>
        <v>0</v>
      </c>
      <c r="I518" s="107"/>
      <c r="J518" s="108">
        <f>IF('Merytoryczna-TU WPIS DANE'!Q583="tak",'Merytoryczna-TU WPIS DANE'!AJ583,'Merytoryczna-TU WPIS DANE'!R583)</f>
        <v>0</v>
      </c>
      <c r="K518" s="351"/>
      <c r="L518" s="211">
        <f>IF(Strategiczna!L581="tak",Strategiczna!W581,Strategiczna!M581)</f>
        <v>0</v>
      </c>
      <c r="M518" s="109">
        <f t="shared" si="20"/>
        <v>0</v>
      </c>
      <c r="N518" s="109">
        <f>'Merytoryczna-TU WPIS DANE'!O583+Strategiczna!J581</f>
        <v>95</v>
      </c>
      <c r="O518" s="101">
        <f t="shared" si="21"/>
        <v>0</v>
      </c>
      <c r="T518" s="111"/>
      <c r="U518" s="111"/>
      <c r="V518" s="97"/>
      <c r="W518" s="97"/>
      <c r="X518" s="97"/>
    </row>
    <row r="519" spans="1:24" s="110" customFormat="1">
      <c r="A519" s="106">
        <f>'Merytoryczna-TU WPIS DANE'!A584</f>
        <v>0</v>
      </c>
      <c r="B519" s="120">
        <f>'Merytoryczna-TU WPIS DANE'!B584</f>
        <v>0</v>
      </c>
      <c r="C519" s="120">
        <f>'Merytoryczna-TU WPIS DANE'!C584</f>
        <v>0</v>
      </c>
      <c r="D519" s="120">
        <f>'Merytoryczna-TU WPIS DANE'!D584</f>
        <v>0</v>
      </c>
      <c r="E519" s="120">
        <f>'Merytoryczna-TU WPIS DANE'!E584</f>
        <v>0</v>
      </c>
      <c r="F519" s="106">
        <f>'Merytoryczna-TU WPIS DANE'!F584</f>
        <v>0</v>
      </c>
      <c r="G519" s="107">
        <f>'Merytoryczna-TU WPIS DANE'!H584</f>
        <v>0</v>
      </c>
      <c r="H519" s="107">
        <f>'Merytoryczna-TU WPIS DANE'!I584</f>
        <v>0</v>
      </c>
      <c r="I519" s="107"/>
      <c r="J519" s="108">
        <f>IF('Merytoryczna-TU WPIS DANE'!Q584="tak",'Merytoryczna-TU WPIS DANE'!AJ584,'Merytoryczna-TU WPIS DANE'!R584)</f>
        <v>0</v>
      </c>
      <c r="K519" s="351"/>
      <c r="L519" s="211">
        <f>IF(Strategiczna!L582="tak",Strategiczna!W582,Strategiczna!M582)</f>
        <v>0</v>
      </c>
      <c r="M519" s="109">
        <f t="shared" si="20"/>
        <v>0</v>
      </c>
      <c r="N519" s="109">
        <f>'Merytoryczna-TU WPIS DANE'!O584+Strategiczna!J582</f>
        <v>95</v>
      </c>
      <c r="O519" s="101">
        <f t="shared" si="21"/>
        <v>0</v>
      </c>
      <c r="T519" s="111"/>
      <c r="U519" s="111"/>
      <c r="V519" s="97"/>
      <c r="W519" s="97"/>
      <c r="X519" s="97"/>
    </row>
    <row r="520" spans="1:24" s="110" customFormat="1">
      <c r="A520" s="106">
        <f>'Merytoryczna-TU WPIS DANE'!A585</f>
        <v>0</v>
      </c>
      <c r="B520" s="120">
        <f>'Merytoryczna-TU WPIS DANE'!B585</f>
        <v>0</v>
      </c>
      <c r="C520" s="120">
        <f>'Merytoryczna-TU WPIS DANE'!C585</f>
        <v>0</v>
      </c>
      <c r="D520" s="120">
        <f>'Merytoryczna-TU WPIS DANE'!D585</f>
        <v>0</v>
      </c>
      <c r="E520" s="120">
        <f>'Merytoryczna-TU WPIS DANE'!E585</f>
        <v>0</v>
      </c>
      <c r="F520" s="106">
        <f>'Merytoryczna-TU WPIS DANE'!F585</f>
        <v>0</v>
      </c>
      <c r="G520" s="107">
        <f>'Merytoryczna-TU WPIS DANE'!H585</f>
        <v>0</v>
      </c>
      <c r="H520" s="107">
        <f>'Merytoryczna-TU WPIS DANE'!I585</f>
        <v>0</v>
      </c>
      <c r="I520" s="107"/>
      <c r="J520" s="108">
        <f>IF('Merytoryczna-TU WPIS DANE'!Q585="tak",'Merytoryczna-TU WPIS DANE'!AJ585,'Merytoryczna-TU WPIS DANE'!R585)</f>
        <v>0</v>
      </c>
      <c r="K520" s="351"/>
      <c r="L520" s="211">
        <f>IF(Strategiczna!L583="tak",Strategiczna!W583,Strategiczna!M583)</f>
        <v>0</v>
      </c>
      <c r="M520" s="109">
        <f t="shared" si="20"/>
        <v>0</v>
      </c>
      <c r="N520" s="109">
        <f>'Merytoryczna-TU WPIS DANE'!O585+Strategiczna!J583</f>
        <v>95</v>
      </c>
      <c r="O520" s="101">
        <f t="shared" si="21"/>
        <v>0</v>
      </c>
      <c r="T520" s="111"/>
      <c r="U520" s="111"/>
      <c r="V520" s="97"/>
      <c r="W520" s="97"/>
      <c r="X520" s="97"/>
    </row>
    <row r="521" spans="1:24" s="110" customFormat="1">
      <c r="A521" s="106">
        <f>'Merytoryczna-TU WPIS DANE'!A586</f>
        <v>0</v>
      </c>
      <c r="B521" s="120">
        <f>'Merytoryczna-TU WPIS DANE'!B586</f>
        <v>0</v>
      </c>
      <c r="C521" s="120">
        <f>'Merytoryczna-TU WPIS DANE'!C586</f>
        <v>0</v>
      </c>
      <c r="D521" s="120">
        <f>'Merytoryczna-TU WPIS DANE'!D586</f>
        <v>0</v>
      </c>
      <c r="E521" s="120">
        <f>'Merytoryczna-TU WPIS DANE'!E586</f>
        <v>0</v>
      </c>
      <c r="F521" s="106">
        <f>'Merytoryczna-TU WPIS DANE'!F586</f>
        <v>0</v>
      </c>
      <c r="G521" s="107">
        <f>'Merytoryczna-TU WPIS DANE'!H586</f>
        <v>0</v>
      </c>
      <c r="H521" s="107">
        <f>'Merytoryczna-TU WPIS DANE'!I586</f>
        <v>0</v>
      </c>
      <c r="I521" s="107"/>
      <c r="J521" s="108">
        <f>IF('Merytoryczna-TU WPIS DANE'!Q586="tak",'Merytoryczna-TU WPIS DANE'!AJ586,'Merytoryczna-TU WPIS DANE'!R586)</f>
        <v>0</v>
      </c>
      <c r="K521" s="351"/>
      <c r="L521" s="211">
        <f>IF(Strategiczna!L584="tak",Strategiczna!W584,Strategiczna!M584)</f>
        <v>0</v>
      </c>
      <c r="M521" s="109">
        <f t="shared" si="20"/>
        <v>0</v>
      </c>
      <c r="N521" s="109">
        <f>'Merytoryczna-TU WPIS DANE'!O586+Strategiczna!J584</f>
        <v>95</v>
      </c>
      <c r="O521" s="101">
        <f t="shared" si="21"/>
        <v>0</v>
      </c>
      <c r="T521" s="111"/>
      <c r="U521" s="111"/>
      <c r="V521" s="97"/>
      <c r="W521" s="97"/>
      <c r="X521" s="97"/>
    </row>
    <row r="522" spans="1:24" s="110" customFormat="1">
      <c r="A522" s="106">
        <f>'Merytoryczna-TU WPIS DANE'!A587</f>
        <v>0</v>
      </c>
      <c r="B522" s="120">
        <f>'Merytoryczna-TU WPIS DANE'!B587</f>
        <v>0</v>
      </c>
      <c r="C522" s="120">
        <f>'Merytoryczna-TU WPIS DANE'!C587</f>
        <v>0</v>
      </c>
      <c r="D522" s="120">
        <f>'Merytoryczna-TU WPIS DANE'!D587</f>
        <v>0</v>
      </c>
      <c r="E522" s="120">
        <f>'Merytoryczna-TU WPIS DANE'!E587</f>
        <v>0</v>
      </c>
      <c r="F522" s="106">
        <f>'Merytoryczna-TU WPIS DANE'!F587</f>
        <v>0</v>
      </c>
      <c r="G522" s="107">
        <f>'Merytoryczna-TU WPIS DANE'!H587</f>
        <v>0</v>
      </c>
      <c r="H522" s="107">
        <f>'Merytoryczna-TU WPIS DANE'!I587</f>
        <v>0</v>
      </c>
      <c r="I522" s="107"/>
      <c r="J522" s="108">
        <f>IF('Merytoryczna-TU WPIS DANE'!Q587="tak",'Merytoryczna-TU WPIS DANE'!AJ587,'Merytoryczna-TU WPIS DANE'!R587)</f>
        <v>0</v>
      </c>
      <c r="K522" s="351"/>
      <c r="L522" s="211">
        <f>IF(Strategiczna!L585="tak",Strategiczna!W585,Strategiczna!M585)</f>
        <v>0</v>
      </c>
      <c r="M522" s="109">
        <f t="shared" si="20"/>
        <v>0</v>
      </c>
      <c r="N522" s="109">
        <f>'Merytoryczna-TU WPIS DANE'!O587+Strategiczna!J585</f>
        <v>95</v>
      </c>
      <c r="O522" s="101">
        <f t="shared" si="21"/>
        <v>0</v>
      </c>
      <c r="T522" s="111"/>
      <c r="U522" s="111"/>
      <c r="V522" s="97"/>
      <c r="W522" s="97"/>
      <c r="X522" s="97"/>
    </row>
    <row r="523" spans="1:24" s="110" customFormat="1">
      <c r="A523" s="106">
        <f>'Merytoryczna-TU WPIS DANE'!A588</f>
        <v>0</v>
      </c>
      <c r="B523" s="120">
        <f>'Merytoryczna-TU WPIS DANE'!B588</f>
        <v>0</v>
      </c>
      <c r="C523" s="120">
        <f>'Merytoryczna-TU WPIS DANE'!C588</f>
        <v>0</v>
      </c>
      <c r="D523" s="120">
        <f>'Merytoryczna-TU WPIS DANE'!D588</f>
        <v>0</v>
      </c>
      <c r="E523" s="120">
        <f>'Merytoryczna-TU WPIS DANE'!E588</f>
        <v>0</v>
      </c>
      <c r="F523" s="106">
        <f>'Merytoryczna-TU WPIS DANE'!F588</f>
        <v>0</v>
      </c>
      <c r="G523" s="107">
        <f>'Merytoryczna-TU WPIS DANE'!H588</f>
        <v>0</v>
      </c>
      <c r="H523" s="107">
        <f>'Merytoryczna-TU WPIS DANE'!I588</f>
        <v>0</v>
      </c>
      <c r="I523" s="107"/>
      <c r="J523" s="108">
        <f>IF('Merytoryczna-TU WPIS DANE'!Q588="tak",'Merytoryczna-TU WPIS DANE'!AJ588,'Merytoryczna-TU WPIS DANE'!R588)</f>
        <v>0</v>
      </c>
      <c r="K523" s="351"/>
      <c r="L523" s="211">
        <f>IF(Strategiczna!L586="tak",Strategiczna!W586,Strategiczna!M586)</f>
        <v>0</v>
      </c>
      <c r="M523" s="109">
        <f t="shared" si="20"/>
        <v>0</v>
      </c>
      <c r="N523" s="109">
        <f>'Merytoryczna-TU WPIS DANE'!O588+Strategiczna!J586</f>
        <v>95</v>
      </c>
      <c r="O523" s="101">
        <f t="shared" si="21"/>
        <v>0</v>
      </c>
      <c r="T523" s="111"/>
      <c r="U523" s="111"/>
      <c r="V523" s="97"/>
      <c r="W523" s="97"/>
      <c r="X523" s="97"/>
    </row>
    <row r="524" spans="1:24" s="110" customFormat="1">
      <c r="A524" s="106">
        <f>'Merytoryczna-TU WPIS DANE'!A589</f>
        <v>0</v>
      </c>
      <c r="B524" s="120">
        <f>'Merytoryczna-TU WPIS DANE'!B589</f>
        <v>0</v>
      </c>
      <c r="C524" s="120">
        <f>'Merytoryczna-TU WPIS DANE'!C589</f>
        <v>0</v>
      </c>
      <c r="D524" s="120">
        <f>'Merytoryczna-TU WPIS DANE'!D589</f>
        <v>0</v>
      </c>
      <c r="E524" s="120">
        <f>'Merytoryczna-TU WPIS DANE'!E589</f>
        <v>0</v>
      </c>
      <c r="F524" s="106">
        <f>'Merytoryczna-TU WPIS DANE'!F589</f>
        <v>0</v>
      </c>
      <c r="G524" s="107">
        <f>'Merytoryczna-TU WPIS DANE'!H589</f>
        <v>0</v>
      </c>
      <c r="H524" s="107">
        <f>'Merytoryczna-TU WPIS DANE'!I589</f>
        <v>0</v>
      </c>
      <c r="I524" s="107"/>
      <c r="J524" s="108">
        <f>IF('Merytoryczna-TU WPIS DANE'!Q589="tak",'Merytoryczna-TU WPIS DANE'!AJ589,'Merytoryczna-TU WPIS DANE'!R589)</f>
        <v>0</v>
      </c>
      <c r="K524" s="351"/>
      <c r="L524" s="211">
        <f>IF(Strategiczna!L587="tak",Strategiczna!W587,Strategiczna!M587)</f>
        <v>0</v>
      </c>
      <c r="M524" s="109">
        <f t="shared" si="20"/>
        <v>0</v>
      </c>
      <c r="N524" s="109">
        <f>'Merytoryczna-TU WPIS DANE'!O589+Strategiczna!J587</f>
        <v>95</v>
      </c>
      <c r="O524" s="101">
        <f t="shared" si="21"/>
        <v>0</v>
      </c>
      <c r="T524" s="111"/>
      <c r="U524" s="111"/>
      <c r="V524" s="97"/>
      <c r="W524" s="97"/>
      <c r="X524" s="97"/>
    </row>
    <row r="525" spans="1:24" s="110" customFormat="1">
      <c r="A525" s="106">
        <f>'Merytoryczna-TU WPIS DANE'!A590</f>
        <v>0</v>
      </c>
      <c r="B525" s="120">
        <f>'Merytoryczna-TU WPIS DANE'!B590</f>
        <v>0</v>
      </c>
      <c r="C525" s="120">
        <f>'Merytoryczna-TU WPIS DANE'!C590</f>
        <v>0</v>
      </c>
      <c r="D525" s="120">
        <f>'Merytoryczna-TU WPIS DANE'!D590</f>
        <v>0</v>
      </c>
      <c r="E525" s="120">
        <f>'Merytoryczna-TU WPIS DANE'!E590</f>
        <v>0</v>
      </c>
      <c r="F525" s="106">
        <f>'Merytoryczna-TU WPIS DANE'!F590</f>
        <v>0</v>
      </c>
      <c r="G525" s="107">
        <f>'Merytoryczna-TU WPIS DANE'!H590</f>
        <v>0</v>
      </c>
      <c r="H525" s="107">
        <f>'Merytoryczna-TU WPIS DANE'!I590</f>
        <v>0</v>
      </c>
      <c r="I525" s="107"/>
      <c r="J525" s="108">
        <f>IF('Merytoryczna-TU WPIS DANE'!Q590="tak",'Merytoryczna-TU WPIS DANE'!AJ590,'Merytoryczna-TU WPIS DANE'!R590)</f>
        <v>0</v>
      </c>
      <c r="K525" s="351"/>
      <c r="L525" s="211">
        <f>IF(Strategiczna!L588="tak",Strategiczna!W588,Strategiczna!M588)</f>
        <v>0</v>
      </c>
      <c r="M525" s="109">
        <f t="shared" si="20"/>
        <v>0</v>
      </c>
      <c r="N525" s="109">
        <f>'Merytoryczna-TU WPIS DANE'!O590+Strategiczna!J588</f>
        <v>95</v>
      </c>
      <c r="O525" s="101">
        <f t="shared" si="21"/>
        <v>0</v>
      </c>
      <c r="T525" s="111"/>
      <c r="U525" s="111"/>
      <c r="V525" s="97"/>
      <c r="W525" s="97"/>
      <c r="X525" s="97"/>
    </row>
    <row r="526" spans="1:24" s="110" customFormat="1">
      <c r="A526" s="106">
        <f>'Merytoryczna-TU WPIS DANE'!A591</f>
        <v>0</v>
      </c>
      <c r="B526" s="120">
        <f>'Merytoryczna-TU WPIS DANE'!B591</f>
        <v>0</v>
      </c>
      <c r="C526" s="120">
        <f>'Merytoryczna-TU WPIS DANE'!C591</f>
        <v>0</v>
      </c>
      <c r="D526" s="120">
        <f>'Merytoryczna-TU WPIS DANE'!D591</f>
        <v>0</v>
      </c>
      <c r="E526" s="120">
        <f>'Merytoryczna-TU WPIS DANE'!E591</f>
        <v>0</v>
      </c>
      <c r="F526" s="106">
        <f>'Merytoryczna-TU WPIS DANE'!F591</f>
        <v>0</v>
      </c>
      <c r="G526" s="107">
        <f>'Merytoryczna-TU WPIS DANE'!H591</f>
        <v>0</v>
      </c>
      <c r="H526" s="107">
        <f>'Merytoryczna-TU WPIS DANE'!I591</f>
        <v>0</v>
      </c>
      <c r="I526" s="107"/>
      <c r="J526" s="108">
        <f>IF('Merytoryczna-TU WPIS DANE'!Q591="tak",'Merytoryczna-TU WPIS DANE'!AJ591,'Merytoryczna-TU WPIS DANE'!R591)</f>
        <v>0</v>
      </c>
      <c r="K526" s="351"/>
      <c r="L526" s="211">
        <f>IF(Strategiczna!L589="tak",Strategiczna!W589,Strategiczna!M589)</f>
        <v>0</v>
      </c>
      <c r="M526" s="109">
        <f t="shared" si="20"/>
        <v>0</v>
      </c>
      <c r="N526" s="109">
        <f>'Merytoryczna-TU WPIS DANE'!O591+Strategiczna!J589</f>
        <v>95</v>
      </c>
      <c r="O526" s="101">
        <f t="shared" si="21"/>
        <v>0</v>
      </c>
      <c r="T526" s="111"/>
      <c r="U526" s="111"/>
      <c r="V526" s="97"/>
      <c r="W526" s="97"/>
      <c r="X526" s="97"/>
    </row>
    <row r="527" spans="1:24" s="110" customFormat="1">
      <c r="A527" s="106">
        <f>'Merytoryczna-TU WPIS DANE'!A592</f>
        <v>0</v>
      </c>
      <c r="B527" s="120">
        <f>'Merytoryczna-TU WPIS DANE'!B592</f>
        <v>0</v>
      </c>
      <c r="C527" s="120">
        <f>'Merytoryczna-TU WPIS DANE'!C592</f>
        <v>0</v>
      </c>
      <c r="D527" s="120">
        <f>'Merytoryczna-TU WPIS DANE'!D592</f>
        <v>0</v>
      </c>
      <c r="E527" s="120">
        <f>'Merytoryczna-TU WPIS DANE'!E592</f>
        <v>0</v>
      </c>
      <c r="F527" s="106">
        <f>'Merytoryczna-TU WPIS DANE'!F592</f>
        <v>0</v>
      </c>
      <c r="G527" s="107">
        <f>'Merytoryczna-TU WPIS DANE'!H592</f>
        <v>0</v>
      </c>
      <c r="H527" s="107">
        <f>'Merytoryczna-TU WPIS DANE'!I592</f>
        <v>0</v>
      </c>
      <c r="I527" s="107"/>
      <c r="J527" s="108">
        <f>IF('Merytoryczna-TU WPIS DANE'!Q592="tak",'Merytoryczna-TU WPIS DANE'!AJ592,'Merytoryczna-TU WPIS DANE'!R592)</f>
        <v>0</v>
      </c>
      <c r="K527" s="351"/>
      <c r="L527" s="211">
        <f>IF(Strategiczna!L590="tak",Strategiczna!W590,Strategiczna!M590)</f>
        <v>0</v>
      </c>
      <c r="M527" s="109">
        <f t="shared" si="20"/>
        <v>0</v>
      </c>
      <c r="N527" s="109">
        <f>'Merytoryczna-TU WPIS DANE'!O592+Strategiczna!J590</f>
        <v>95</v>
      </c>
      <c r="O527" s="101">
        <f t="shared" si="21"/>
        <v>0</v>
      </c>
      <c r="T527" s="111"/>
      <c r="U527" s="111"/>
      <c r="V527" s="97"/>
      <c r="W527" s="97"/>
      <c r="X527" s="97"/>
    </row>
    <row r="528" spans="1:24" s="110" customFormat="1">
      <c r="A528" s="106">
        <f>'Merytoryczna-TU WPIS DANE'!A593</f>
        <v>0</v>
      </c>
      <c r="B528" s="120">
        <f>'Merytoryczna-TU WPIS DANE'!B593</f>
        <v>0</v>
      </c>
      <c r="C528" s="120">
        <f>'Merytoryczna-TU WPIS DANE'!C593</f>
        <v>0</v>
      </c>
      <c r="D528" s="120">
        <f>'Merytoryczna-TU WPIS DANE'!D593</f>
        <v>0</v>
      </c>
      <c r="E528" s="120">
        <f>'Merytoryczna-TU WPIS DANE'!E593</f>
        <v>0</v>
      </c>
      <c r="F528" s="106">
        <f>'Merytoryczna-TU WPIS DANE'!F593</f>
        <v>0</v>
      </c>
      <c r="G528" s="107">
        <f>'Merytoryczna-TU WPIS DANE'!H593</f>
        <v>0</v>
      </c>
      <c r="H528" s="107">
        <f>'Merytoryczna-TU WPIS DANE'!I593</f>
        <v>0</v>
      </c>
      <c r="I528" s="107"/>
      <c r="J528" s="108">
        <f>IF('Merytoryczna-TU WPIS DANE'!Q593="tak",'Merytoryczna-TU WPIS DANE'!AJ593,'Merytoryczna-TU WPIS DANE'!R593)</f>
        <v>0</v>
      </c>
      <c r="K528" s="351"/>
      <c r="L528" s="211">
        <f>IF(Strategiczna!L591="tak",Strategiczna!W591,Strategiczna!M591)</f>
        <v>0</v>
      </c>
      <c r="M528" s="109">
        <f t="shared" si="20"/>
        <v>0</v>
      </c>
      <c r="N528" s="109">
        <f>'Merytoryczna-TU WPIS DANE'!O593+Strategiczna!J591</f>
        <v>95</v>
      </c>
      <c r="O528" s="101">
        <f t="shared" si="21"/>
        <v>0</v>
      </c>
      <c r="T528" s="111"/>
      <c r="U528" s="111"/>
      <c r="V528" s="97"/>
      <c r="W528" s="97"/>
      <c r="X528" s="97"/>
    </row>
    <row r="529" spans="1:24" s="110" customFormat="1">
      <c r="A529" s="106">
        <f>'Merytoryczna-TU WPIS DANE'!A594</f>
        <v>0</v>
      </c>
      <c r="B529" s="120">
        <f>'Merytoryczna-TU WPIS DANE'!B594</f>
        <v>0</v>
      </c>
      <c r="C529" s="120">
        <f>'Merytoryczna-TU WPIS DANE'!C594</f>
        <v>0</v>
      </c>
      <c r="D529" s="120">
        <f>'Merytoryczna-TU WPIS DANE'!D594</f>
        <v>0</v>
      </c>
      <c r="E529" s="120">
        <f>'Merytoryczna-TU WPIS DANE'!E594</f>
        <v>0</v>
      </c>
      <c r="F529" s="106">
        <f>'Merytoryczna-TU WPIS DANE'!F594</f>
        <v>0</v>
      </c>
      <c r="G529" s="107">
        <f>'Merytoryczna-TU WPIS DANE'!H594</f>
        <v>0</v>
      </c>
      <c r="H529" s="107">
        <f>'Merytoryczna-TU WPIS DANE'!I594</f>
        <v>0</v>
      </c>
      <c r="I529" s="107"/>
      <c r="J529" s="108">
        <f>IF('Merytoryczna-TU WPIS DANE'!Q594="tak",'Merytoryczna-TU WPIS DANE'!AJ594,'Merytoryczna-TU WPIS DANE'!R594)</f>
        <v>0</v>
      </c>
      <c r="K529" s="351"/>
      <c r="L529" s="211">
        <f>IF(Strategiczna!L592="tak",Strategiczna!W592,Strategiczna!M592)</f>
        <v>0</v>
      </c>
      <c r="M529" s="109">
        <f t="shared" si="20"/>
        <v>0</v>
      </c>
      <c r="N529" s="109">
        <f>'Merytoryczna-TU WPIS DANE'!O594+Strategiczna!J592</f>
        <v>95</v>
      </c>
      <c r="O529" s="101">
        <f t="shared" si="21"/>
        <v>0</v>
      </c>
      <c r="T529" s="111"/>
      <c r="U529" s="111"/>
      <c r="V529" s="97"/>
      <c r="W529" s="97"/>
      <c r="X529" s="97"/>
    </row>
    <row r="530" spans="1:24" s="110" customFormat="1">
      <c r="A530" s="106">
        <f>'Merytoryczna-TU WPIS DANE'!A595</f>
        <v>0</v>
      </c>
      <c r="B530" s="120">
        <f>'Merytoryczna-TU WPIS DANE'!B595</f>
        <v>0</v>
      </c>
      <c r="C530" s="120">
        <f>'Merytoryczna-TU WPIS DANE'!C595</f>
        <v>0</v>
      </c>
      <c r="D530" s="120">
        <f>'Merytoryczna-TU WPIS DANE'!D595</f>
        <v>0</v>
      </c>
      <c r="E530" s="120">
        <f>'Merytoryczna-TU WPIS DANE'!E595</f>
        <v>0</v>
      </c>
      <c r="F530" s="106">
        <f>'Merytoryczna-TU WPIS DANE'!F595</f>
        <v>0</v>
      </c>
      <c r="G530" s="107">
        <f>'Merytoryczna-TU WPIS DANE'!H595</f>
        <v>0</v>
      </c>
      <c r="H530" s="107">
        <f>'Merytoryczna-TU WPIS DANE'!I595</f>
        <v>0</v>
      </c>
      <c r="I530" s="107"/>
      <c r="J530" s="108">
        <f>IF('Merytoryczna-TU WPIS DANE'!Q595="tak",'Merytoryczna-TU WPIS DANE'!AJ595,'Merytoryczna-TU WPIS DANE'!R595)</f>
        <v>0</v>
      </c>
      <c r="K530" s="351"/>
      <c r="L530" s="211">
        <f>IF(Strategiczna!L593="tak",Strategiczna!W593,Strategiczna!M593)</f>
        <v>0</v>
      </c>
      <c r="M530" s="109">
        <f t="shared" si="20"/>
        <v>0</v>
      </c>
      <c r="N530" s="109">
        <f>'Merytoryczna-TU WPIS DANE'!O595+Strategiczna!J593</f>
        <v>95</v>
      </c>
      <c r="O530" s="101">
        <f t="shared" si="21"/>
        <v>0</v>
      </c>
      <c r="T530" s="111"/>
      <c r="U530" s="111"/>
      <c r="V530" s="97"/>
      <c r="W530" s="97"/>
      <c r="X530" s="97"/>
    </row>
    <row r="531" spans="1:24" s="110" customFormat="1">
      <c r="A531" s="106">
        <f>'Merytoryczna-TU WPIS DANE'!A596</f>
        <v>0</v>
      </c>
      <c r="B531" s="120">
        <f>'Merytoryczna-TU WPIS DANE'!B596</f>
        <v>0</v>
      </c>
      <c r="C531" s="120">
        <f>'Merytoryczna-TU WPIS DANE'!C596</f>
        <v>0</v>
      </c>
      <c r="D531" s="120">
        <f>'Merytoryczna-TU WPIS DANE'!D596</f>
        <v>0</v>
      </c>
      <c r="E531" s="120">
        <f>'Merytoryczna-TU WPIS DANE'!E596</f>
        <v>0</v>
      </c>
      <c r="F531" s="106">
        <f>'Merytoryczna-TU WPIS DANE'!F596</f>
        <v>0</v>
      </c>
      <c r="G531" s="107">
        <f>'Merytoryczna-TU WPIS DANE'!H596</f>
        <v>0</v>
      </c>
      <c r="H531" s="107">
        <f>'Merytoryczna-TU WPIS DANE'!I596</f>
        <v>0</v>
      </c>
      <c r="I531" s="107"/>
      <c r="J531" s="108">
        <f>IF('Merytoryczna-TU WPIS DANE'!Q596="tak",'Merytoryczna-TU WPIS DANE'!AJ596,'Merytoryczna-TU WPIS DANE'!R596)</f>
        <v>0</v>
      </c>
      <c r="K531" s="351"/>
      <c r="L531" s="211">
        <f>IF(Strategiczna!L594="tak",Strategiczna!W594,Strategiczna!M594)</f>
        <v>0</v>
      </c>
      <c r="M531" s="109">
        <f t="shared" si="20"/>
        <v>0</v>
      </c>
      <c r="N531" s="109">
        <f>'Merytoryczna-TU WPIS DANE'!O596+Strategiczna!J594</f>
        <v>95</v>
      </c>
      <c r="O531" s="101">
        <f t="shared" si="21"/>
        <v>0</v>
      </c>
      <c r="T531" s="111"/>
      <c r="U531" s="111"/>
      <c r="V531" s="97"/>
      <c r="W531" s="97"/>
      <c r="X531" s="97"/>
    </row>
    <row r="532" spans="1:24" s="110" customFormat="1">
      <c r="A532" s="106">
        <f>'Merytoryczna-TU WPIS DANE'!A597</f>
        <v>0</v>
      </c>
      <c r="B532" s="120">
        <f>'Merytoryczna-TU WPIS DANE'!B597</f>
        <v>0</v>
      </c>
      <c r="C532" s="120">
        <f>'Merytoryczna-TU WPIS DANE'!C597</f>
        <v>0</v>
      </c>
      <c r="D532" s="120">
        <f>'Merytoryczna-TU WPIS DANE'!D597</f>
        <v>0</v>
      </c>
      <c r="E532" s="120">
        <f>'Merytoryczna-TU WPIS DANE'!E597</f>
        <v>0</v>
      </c>
      <c r="F532" s="106">
        <f>'Merytoryczna-TU WPIS DANE'!F597</f>
        <v>0</v>
      </c>
      <c r="G532" s="107">
        <f>'Merytoryczna-TU WPIS DANE'!H597</f>
        <v>0</v>
      </c>
      <c r="H532" s="107">
        <f>'Merytoryczna-TU WPIS DANE'!I597</f>
        <v>0</v>
      </c>
      <c r="I532" s="107"/>
      <c r="J532" s="108">
        <f>IF('Merytoryczna-TU WPIS DANE'!Q597="tak",'Merytoryczna-TU WPIS DANE'!AJ597,'Merytoryczna-TU WPIS DANE'!R597)</f>
        <v>0</v>
      </c>
      <c r="K532" s="351"/>
      <c r="L532" s="211">
        <f>IF(Strategiczna!L595="tak",Strategiczna!W595,Strategiczna!M595)</f>
        <v>0</v>
      </c>
      <c r="M532" s="109">
        <f t="shared" si="20"/>
        <v>0</v>
      </c>
      <c r="N532" s="109">
        <f>'Merytoryczna-TU WPIS DANE'!O597+Strategiczna!J595</f>
        <v>95</v>
      </c>
      <c r="O532" s="101">
        <f t="shared" si="21"/>
        <v>0</v>
      </c>
      <c r="T532" s="111"/>
      <c r="U532" s="111"/>
      <c r="V532" s="97"/>
      <c r="W532" s="97"/>
      <c r="X532" s="97"/>
    </row>
    <row r="533" spans="1:24" s="110" customFormat="1">
      <c r="A533" s="106">
        <f>'Merytoryczna-TU WPIS DANE'!A598</f>
        <v>0</v>
      </c>
      <c r="B533" s="120">
        <f>'Merytoryczna-TU WPIS DANE'!B598</f>
        <v>0</v>
      </c>
      <c r="C533" s="120">
        <f>'Merytoryczna-TU WPIS DANE'!C598</f>
        <v>0</v>
      </c>
      <c r="D533" s="120">
        <f>'Merytoryczna-TU WPIS DANE'!D598</f>
        <v>0</v>
      </c>
      <c r="E533" s="120">
        <f>'Merytoryczna-TU WPIS DANE'!E598</f>
        <v>0</v>
      </c>
      <c r="F533" s="106">
        <f>'Merytoryczna-TU WPIS DANE'!F598</f>
        <v>0</v>
      </c>
      <c r="G533" s="107">
        <f>'Merytoryczna-TU WPIS DANE'!H598</f>
        <v>0</v>
      </c>
      <c r="H533" s="107">
        <f>'Merytoryczna-TU WPIS DANE'!I598</f>
        <v>0</v>
      </c>
      <c r="I533" s="107"/>
      <c r="J533" s="108">
        <f>IF('Merytoryczna-TU WPIS DANE'!Q598="tak",'Merytoryczna-TU WPIS DANE'!AJ598,'Merytoryczna-TU WPIS DANE'!R598)</f>
        <v>0</v>
      </c>
      <c r="K533" s="351"/>
      <c r="L533" s="211">
        <f>IF(Strategiczna!L596="tak",Strategiczna!W596,Strategiczna!M596)</f>
        <v>0</v>
      </c>
      <c r="M533" s="109">
        <f t="shared" si="20"/>
        <v>0</v>
      </c>
      <c r="N533" s="109">
        <f>'Merytoryczna-TU WPIS DANE'!O598+Strategiczna!J596</f>
        <v>95</v>
      </c>
      <c r="O533" s="101">
        <f t="shared" si="21"/>
        <v>0</v>
      </c>
      <c r="T533" s="111"/>
      <c r="U533" s="111"/>
      <c r="V533" s="97"/>
      <c r="W533" s="97"/>
      <c r="X533" s="97"/>
    </row>
    <row r="534" spans="1:24" s="110" customFormat="1">
      <c r="A534" s="106">
        <f>'Merytoryczna-TU WPIS DANE'!A599</f>
        <v>0</v>
      </c>
      <c r="B534" s="120">
        <f>'Merytoryczna-TU WPIS DANE'!B599</f>
        <v>0</v>
      </c>
      <c r="C534" s="120">
        <f>'Merytoryczna-TU WPIS DANE'!C599</f>
        <v>0</v>
      </c>
      <c r="D534" s="120">
        <f>'Merytoryczna-TU WPIS DANE'!D599</f>
        <v>0</v>
      </c>
      <c r="E534" s="120">
        <f>'Merytoryczna-TU WPIS DANE'!E599</f>
        <v>0</v>
      </c>
      <c r="F534" s="106">
        <f>'Merytoryczna-TU WPIS DANE'!F599</f>
        <v>0</v>
      </c>
      <c r="G534" s="107">
        <f>'Merytoryczna-TU WPIS DANE'!H599</f>
        <v>0</v>
      </c>
      <c r="H534" s="107">
        <f>'Merytoryczna-TU WPIS DANE'!I599</f>
        <v>0</v>
      </c>
      <c r="I534" s="107"/>
      <c r="J534" s="108">
        <f>IF('Merytoryczna-TU WPIS DANE'!Q599="tak",'Merytoryczna-TU WPIS DANE'!AJ599,'Merytoryczna-TU WPIS DANE'!R599)</f>
        <v>0</v>
      </c>
      <c r="K534" s="351"/>
      <c r="L534" s="211">
        <f>IF(Strategiczna!L597="tak",Strategiczna!W597,Strategiczna!M597)</f>
        <v>0</v>
      </c>
      <c r="M534" s="109">
        <f t="shared" si="20"/>
        <v>0</v>
      </c>
      <c r="N534" s="109">
        <f>'Merytoryczna-TU WPIS DANE'!O599+Strategiczna!J597</f>
        <v>95</v>
      </c>
      <c r="O534" s="101">
        <f t="shared" si="21"/>
        <v>0</v>
      </c>
      <c r="T534" s="111"/>
      <c r="U534" s="111"/>
      <c r="V534" s="97"/>
      <c r="W534" s="97"/>
      <c r="X534" s="97"/>
    </row>
    <row r="535" spans="1:24" s="110" customFormat="1">
      <c r="A535" s="106">
        <f>'Merytoryczna-TU WPIS DANE'!A600</f>
        <v>0</v>
      </c>
      <c r="B535" s="120">
        <f>'Merytoryczna-TU WPIS DANE'!B600</f>
        <v>0</v>
      </c>
      <c r="C535" s="120">
        <f>'Merytoryczna-TU WPIS DANE'!C600</f>
        <v>0</v>
      </c>
      <c r="D535" s="120">
        <f>'Merytoryczna-TU WPIS DANE'!D600</f>
        <v>0</v>
      </c>
      <c r="E535" s="120">
        <f>'Merytoryczna-TU WPIS DANE'!E600</f>
        <v>0</v>
      </c>
      <c r="F535" s="106">
        <f>'Merytoryczna-TU WPIS DANE'!F600</f>
        <v>0</v>
      </c>
      <c r="G535" s="107">
        <f>'Merytoryczna-TU WPIS DANE'!H600</f>
        <v>0</v>
      </c>
      <c r="H535" s="107">
        <f>'Merytoryczna-TU WPIS DANE'!I600</f>
        <v>0</v>
      </c>
      <c r="I535" s="107"/>
      <c r="J535" s="108">
        <f>IF('Merytoryczna-TU WPIS DANE'!Q600="tak",'Merytoryczna-TU WPIS DANE'!AJ600,'Merytoryczna-TU WPIS DANE'!R600)</f>
        <v>0</v>
      </c>
      <c r="K535" s="351"/>
      <c r="L535" s="211">
        <f>IF(Strategiczna!L598="tak",Strategiczna!W598,Strategiczna!M598)</f>
        <v>0</v>
      </c>
      <c r="M535" s="109">
        <f t="shared" si="20"/>
        <v>0</v>
      </c>
      <c r="N535" s="109">
        <f>'Merytoryczna-TU WPIS DANE'!O600+Strategiczna!J598</f>
        <v>95</v>
      </c>
      <c r="O535" s="101">
        <f t="shared" si="21"/>
        <v>0</v>
      </c>
      <c r="T535" s="111"/>
      <c r="U535" s="111"/>
      <c r="V535" s="97"/>
      <c r="W535" s="97"/>
      <c r="X535" s="97"/>
    </row>
    <row r="536" spans="1:24" s="110" customFormat="1">
      <c r="A536" s="106">
        <f>'Merytoryczna-TU WPIS DANE'!A601</f>
        <v>0</v>
      </c>
      <c r="B536" s="120">
        <f>'Merytoryczna-TU WPIS DANE'!B601</f>
        <v>0</v>
      </c>
      <c r="C536" s="120">
        <f>'Merytoryczna-TU WPIS DANE'!C601</f>
        <v>0</v>
      </c>
      <c r="D536" s="120">
        <f>'Merytoryczna-TU WPIS DANE'!D601</f>
        <v>0</v>
      </c>
      <c r="E536" s="120">
        <f>'Merytoryczna-TU WPIS DANE'!E601</f>
        <v>0</v>
      </c>
      <c r="F536" s="106">
        <f>'Merytoryczna-TU WPIS DANE'!F601</f>
        <v>0</v>
      </c>
      <c r="G536" s="107">
        <f>'Merytoryczna-TU WPIS DANE'!H601</f>
        <v>0</v>
      </c>
      <c r="H536" s="107">
        <f>'Merytoryczna-TU WPIS DANE'!I601</f>
        <v>0</v>
      </c>
      <c r="I536" s="107"/>
      <c r="J536" s="108">
        <f>IF('Merytoryczna-TU WPIS DANE'!Q601="tak",'Merytoryczna-TU WPIS DANE'!AJ601,'Merytoryczna-TU WPIS DANE'!R601)</f>
        <v>0</v>
      </c>
      <c r="K536" s="351"/>
      <c r="L536" s="211">
        <f>IF(Strategiczna!L599="tak",Strategiczna!W599,Strategiczna!M599)</f>
        <v>0</v>
      </c>
      <c r="M536" s="109">
        <f t="shared" si="20"/>
        <v>0</v>
      </c>
      <c r="N536" s="109">
        <f>'Merytoryczna-TU WPIS DANE'!O601+Strategiczna!J599</f>
        <v>95</v>
      </c>
      <c r="O536" s="101">
        <f t="shared" si="21"/>
        <v>0</v>
      </c>
      <c r="T536" s="111"/>
      <c r="U536" s="111"/>
      <c r="V536" s="97"/>
      <c r="W536" s="97"/>
      <c r="X536" s="97"/>
    </row>
    <row r="537" spans="1:24" s="110" customFormat="1">
      <c r="A537" s="106">
        <f>'Merytoryczna-TU WPIS DANE'!A602</f>
        <v>0</v>
      </c>
      <c r="B537" s="120">
        <f>'Merytoryczna-TU WPIS DANE'!B602</f>
        <v>0</v>
      </c>
      <c r="C537" s="120">
        <f>'Merytoryczna-TU WPIS DANE'!C602</f>
        <v>0</v>
      </c>
      <c r="D537" s="120">
        <f>'Merytoryczna-TU WPIS DANE'!D602</f>
        <v>0</v>
      </c>
      <c r="E537" s="120">
        <f>'Merytoryczna-TU WPIS DANE'!E602</f>
        <v>0</v>
      </c>
      <c r="F537" s="106">
        <f>'Merytoryczna-TU WPIS DANE'!F602</f>
        <v>0</v>
      </c>
      <c r="G537" s="107">
        <f>'Merytoryczna-TU WPIS DANE'!H602</f>
        <v>0</v>
      </c>
      <c r="H537" s="107">
        <f>'Merytoryczna-TU WPIS DANE'!I602</f>
        <v>0</v>
      </c>
      <c r="I537" s="107"/>
      <c r="J537" s="108">
        <f>IF('Merytoryczna-TU WPIS DANE'!Q602="tak",'Merytoryczna-TU WPIS DANE'!AJ602,'Merytoryczna-TU WPIS DANE'!R602)</f>
        <v>0</v>
      </c>
      <c r="K537" s="351"/>
      <c r="L537" s="211">
        <f>IF(Strategiczna!L600="tak",Strategiczna!W600,Strategiczna!M600)</f>
        <v>0</v>
      </c>
      <c r="M537" s="109">
        <f t="shared" si="20"/>
        <v>0</v>
      </c>
      <c r="N537" s="109">
        <f>'Merytoryczna-TU WPIS DANE'!O602+Strategiczna!J600</f>
        <v>95</v>
      </c>
      <c r="O537" s="101">
        <f t="shared" si="21"/>
        <v>0</v>
      </c>
      <c r="T537" s="111"/>
      <c r="U537" s="111"/>
      <c r="V537" s="97"/>
      <c r="W537" s="97"/>
      <c r="X537" s="97"/>
    </row>
    <row r="538" spans="1:24" s="110" customFormat="1">
      <c r="A538" s="106">
        <f>'Merytoryczna-TU WPIS DANE'!A603</f>
        <v>0</v>
      </c>
      <c r="B538" s="120">
        <f>'Merytoryczna-TU WPIS DANE'!B603</f>
        <v>0</v>
      </c>
      <c r="C538" s="120">
        <f>'Merytoryczna-TU WPIS DANE'!C603</f>
        <v>0</v>
      </c>
      <c r="D538" s="120">
        <f>'Merytoryczna-TU WPIS DANE'!D603</f>
        <v>0</v>
      </c>
      <c r="E538" s="120">
        <f>'Merytoryczna-TU WPIS DANE'!E603</f>
        <v>0</v>
      </c>
      <c r="F538" s="106">
        <f>'Merytoryczna-TU WPIS DANE'!F603</f>
        <v>0</v>
      </c>
      <c r="G538" s="107">
        <f>'Merytoryczna-TU WPIS DANE'!H603</f>
        <v>0</v>
      </c>
      <c r="H538" s="107">
        <f>'Merytoryczna-TU WPIS DANE'!I603</f>
        <v>0</v>
      </c>
      <c r="I538" s="107"/>
      <c r="J538" s="108">
        <f>IF('Merytoryczna-TU WPIS DANE'!Q603="tak",'Merytoryczna-TU WPIS DANE'!AJ603,'Merytoryczna-TU WPIS DANE'!R603)</f>
        <v>0</v>
      </c>
      <c r="K538" s="351"/>
      <c r="L538" s="211">
        <f>IF(Strategiczna!L601="tak",Strategiczna!W601,Strategiczna!M601)</f>
        <v>0</v>
      </c>
      <c r="M538" s="109">
        <f t="shared" si="20"/>
        <v>0</v>
      </c>
      <c r="N538" s="109">
        <f>'Merytoryczna-TU WPIS DANE'!O603+Strategiczna!J601</f>
        <v>95</v>
      </c>
      <c r="O538" s="101">
        <f t="shared" si="21"/>
        <v>0</v>
      </c>
      <c r="T538" s="111"/>
      <c r="U538" s="111"/>
      <c r="V538" s="97"/>
      <c r="W538" s="97"/>
      <c r="X538" s="97"/>
    </row>
    <row r="539" spans="1:24" s="110" customFormat="1">
      <c r="A539" s="106">
        <f>'Merytoryczna-TU WPIS DANE'!A604</f>
        <v>0</v>
      </c>
      <c r="B539" s="120">
        <f>'Merytoryczna-TU WPIS DANE'!B604</f>
        <v>0</v>
      </c>
      <c r="C539" s="120">
        <f>'Merytoryczna-TU WPIS DANE'!C604</f>
        <v>0</v>
      </c>
      <c r="D539" s="120">
        <f>'Merytoryczna-TU WPIS DANE'!D604</f>
        <v>0</v>
      </c>
      <c r="E539" s="120">
        <f>'Merytoryczna-TU WPIS DANE'!E604</f>
        <v>0</v>
      </c>
      <c r="F539" s="106">
        <f>'Merytoryczna-TU WPIS DANE'!F604</f>
        <v>0</v>
      </c>
      <c r="G539" s="107">
        <f>'Merytoryczna-TU WPIS DANE'!H604</f>
        <v>0</v>
      </c>
      <c r="H539" s="107">
        <f>'Merytoryczna-TU WPIS DANE'!I604</f>
        <v>0</v>
      </c>
      <c r="I539" s="107"/>
      <c r="J539" s="108">
        <f>IF('Merytoryczna-TU WPIS DANE'!Q604="tak",'Merytoryczna-TU WPIS DANE'!AJ604,'Merytoryczna-TU WPIS DANE'!R604)</f>
        <v>0</v>
      </c>
      <c r="K539" s="351"/>
      <c r="L539" s="211">
        <f>IF(Strategiczna!L602="tak",Strategiczna!W602,Strategiczna!M602)</f>
        <v>0</v>
      </c>
      <c r="M539" s="109">
        <f t="shared" si="20"/>
        <v>0</v>
      </c>
      <c r="N539" s="109">
        <f>'Merytoryczna-TU WPIS DANE'!O604+Strategiczna!J602</f>
        <v>95</v>
      </c>
      <c r="O539" s="101">
        <f t="shared" si="21"/>
        <v>0</v>
      </c>
      <c r="T539" s="111"/>
      <c r="U539" s="111"/>
      <c r="V539" s="97"/>
      <c r="W539" s="97"/>
      <c r="X539" s="97"/>
    </row>
    <row r="540" spans="1:24" s="110" customFormat="1">
      <c r="A540" s="106">
        <f>'Merytoryczna-TU WPIS DANE'!A605</f>
        <v>0</v>
      </c>
      <c r="B540" s="120">
        <f>'Merytoryczna-TU WPIS DANE'!B605</f>
        <v>0</v>
      </c>
      <c r="C540" s="120">
        <f>'Merytoryczna-TU WPIS DANE'!C605</f>
        <v>0</v>
      </c>
      <c r="D540" s="120">
        <f>'Merytoryczna-TU WPIS DANE'!D605</f>
        <v>0</v>
      </c>
      <c r="E540" s="120">
        <f>'Merytoryczna-TU WPIS DANE'!E605</f>
        <v>0</v>
      </c>
      <c r="F540" s="106">
        <f>'Merytoryczna-TU WPIS DANE'!F605</f>
        <v>0</v>
      </c>
      <c r="G540" s="107">
        <f>'Merytoryczna-TU WPIS DANE'!H605</f>
        <v>0</v>
      </c>
      <c r="H540" s="107">
        <f>'Merytoryczna-TU WPIS DANE'!I605</f>
        <v>0</v>
      </c>
      <c r="I540" s="107"/>
      <c r="J540" s="108">
        <f>IF('Merytoryczna-TU WPIS DANE'!Q605="tak",'Merytoryczna-TU WPIS DANE'!AJ605,'Merytoryczna-TU WPIS DANE'!R605)</f>
        <v>0</v>
      </c>
      <c r="K540" s="351"/>
      <c r="L540" s="211">
        <f>IF(Strategiczna!L603="tak",Strategiczna!W603,Strategiczna!M603)</f>
        <v>0</v>
      </c>
      <c r="M540" s="109">
        <f t="shared" si="20"/>
        <v>0</v>
      </c>
      <c r="N540" s="109">
        <f>'Merytoryczna-TU WPIS DANE'!O605+Strategiczna!J603</f>
        <v>95</v>
      </c>
      <c r="O540" s="101">
        <f t="shared" si="21"/>
        <v>0</v>
      </c>
      <c r="T540" s="111"/>
      <c r="U540" s="111"/>
      <c r="V540" s="97"/>
      <c r="W540" s="97"/>
      <c r="X540" s="97"/>
    </row>
    <row r="541" spans="1:24" s="110" customFormat="1">
      <c r="A541" s="106">
        <f>'Merytoryczna-TU WPIS DANE'!A606</f>
        <v>0</v>
      </c>
      <c r="B541" s="120">
        <f>'Merytoryczna-TU WPIS DANE'!B606</f>
        <v>0</v>
      </c>
      <c r="C541" s="120">
        <f>'Merytoryczna-TU WPIS DANE'!C606</f>
        <v>0</v>
      </c>
      <c r="D541" s="120">
        <f>'Merytoryczna-TU WPIS DANE'!D606</f>
        <v>0</v>
      </c>
      <c r="E541" s="120">
        <f>'Merytoryczna-TU WPIS DANE'!E606</f>
        <v>0</v>
      </c>
      <c r="F541" s="106">
        <f>'Merytoryczna-TU WPIS DANE'!F606</f>
        <v>0</v>
      </c>
      <c r="G541" s="107">
        <f>'Merytoryczna-TU WPIS DANE'!H606</f>
        <v>0</v>
      </c>
      <c r="H541" s="107">
        <f>'Merytoryczna-TU WPIS DANE'!I606</f>
        <v>0</v>
      </c>
      <c r="I541" s="107"/>
      <c r="J541" s="108">
        <f>IF('Merytoryczna-TU WPIS DANE'!Q606="tak",'Merytoryczna-TU WPIS DANE'!AJ606,'Merytoryczna-TU WPIS DANE'!R606)</f>
        <v>0</v>
      </c>
      <c r="K541" s="351"/>
      <c r="L541" s="211">
        <f>IF(Strategiczna!L604="tak",Strategiczna!W604,Strategiczna!M604)</f>
        <v>0</v>
      </c>
      <c r="M541" s="109">
        <f t="shared" si="20"/>
        <v>0</v>
      </c>
      <c r="N541" s="109">
        <f>'Merytoryczna-TU WPIS DANE'!O606+Strategiczna!J604</f>
        <v>95</v>
      </c>
      <c r="O541" s="101">
        <f t="shared" si="21"/>
        <v>0</v>
      </c>
      <c r="T541" s="111"/>
      <c r="U541" s="111"/>
      <c r="V541" s="97"/>
      <c r="W541" s="97"/>
      <c r="X541" s="97"/>
    </row>
    <row r="542" spans="1:24" s="110" customFormat="1">
      <c r="A542" s="106">
        <f>'Merytoryczna-TU WPIS DANE'!A607</f>
        <v>0</v>
      </c>
      <c r="B542" s="120">
        <f>'Merytoryczna-TU WPIS DANE'!B607</f>
        <v>0</v>
      </c>
      <c r="C542" s="120">
        <f>'Merytoryczna-TU WPIS DANE'!C607</f>
        <v>0</v>
      </c>
      <c r="D542" s="120">
        <f>'Merytoryczna-TU WPIS DANE'!D607</f>
        <v>0</v>
      </c>
      <c r="E542" s="120">
        <f>'Merytoryczna-TU WPIS DANE'!E607</f>
        <v>0</v>
      </c>
      <c r="F542" s="106">
        <f>'Merytoryczna-TU WPIS DANE'!F607</f>
        <v>0</v>
      </c>
      <c r="G542" s="107">
        <f>'Merytoryczna-TU WPIS DANE'!H607</f>
        <v>0</v>
      </c>
      <c r="H542" s="107">
        <f>'Merytoryczna-TU WPIS DANE'!I607</f>
        <v>0</v>
      </c>
      <c r="I542" s="107"/>
      <c r="J542" s="108">
        <f>IF('Merytoryczna-TU WPIS DANE'!Q607="tak",'Merytoryczna-TU WPIS DANE'!AJ607,'Merytoryczna-TU WPIS DANE'!R607)</f>
        <v>0</v>
      </c>
      <c r="K542" s="351"/>
      <c r="L542" s="211">
        <f>IF(Strategiczna!L605="tak",Strategiczna!W605,Strategiczna!M605)</f>
        <v>0</v>
      </c>
      <c r="M542" s="109">
        <f t="shared" si="20"/>
        <v>0</v>
      </c>
      <c r="N542" s="109">
        <f>'Merytoryczna-TU WPIS DANE'!O607+Strategiczna!J605</f>
        <v>95</v>
      </c>
      <c r="O542" s="101">
        <f t="shared" si="21"/>
        <v>0</v>
      </c>
      <c r="T542" s="111"/>
      <c r="U542" s="111"/>
      <c r="V542" s="97"/>
      <c r="W542" s="97"/>
      <c r="X542" s="97"/>
    </row>
    <row r="543" spans="1:24" s="110" customFormat="1">
      <c r="A543" s="106">
        <f>'Merytoryczna-TU WPIS DANE'!A608</f>
        <v>0</v>
      </c>
      <c r="B543" s="120">
        <f>'Merytoryczna-TU WPIS DANE'!B608</f>
        <v>0</v>
      </c>
      <c r="C543" s="120">
        <f>'Merytoryczna-TU WPIS DANE'!C608</f>
        <v>0</v>
      </c>
      <c r="D543" s="120">
        <f>'Merytoryczna-TU WPIS DANE'!D608</f>
        <v>0</v>
      </c>
      <c r="E543" s="120">
        <f>'Merytoryczna-TU WPIS DANE'!E608</f>
        <v>0</v>
      </c>
      <c r="F543" s="106">
        <f>'Merytoryczna-TU WPIS DANE'!F608</f>
        <v>0</v>
      </c>
      <c r="G543" s="107">
        <f>'Merytoryczna-TU WPIS DANE'!H608</f>
        <v>0</v>
      </c>
      <c r="H543" s="107">
        <f>'Merytoryczna-TU WPIS DANE'!I608</f>
        <v>0</v>
      </c>
      <c r="I543" s="107"/>
      <c r="J543" s="108">
        <f>IF('Merytoryczna-TU WPIS DANE'!Q608="tak",'Merytoryczna-TU WPIS DANE'!AJ608,'Merytoryczna-TU WPIS DANE'!R608)</f>
        <v>0</v>
      </c>
      <c r="K543" s="351"/>
      <c r="L543" s="211">
        <f>IF(Strategiczna!L606="tak",Strategiczna!W606,Strategiczna!M606)</f>
        <v>0</v>
      </c>
      <c r="M543" s="109">
        <f t="shared" si="20"/>
        <v>0</v>
      </c>
      <c r="N543" s="109">
        <f>'Merytoryczna-TU WPIS DANE'!O608+Strategiczna!J606</f>
        <v>95</v>
      </c>
      <c r="O543" s="101">
        <f t="shared" si="21"/>
        <v>0</v>
      </c>
      <c r="T543" s="111"/>
      <c r="U543" s="111"/>
      <c r="V543" s="97"/>
      <c r="W543" s="97"/>
      <c r="X543" s="97"/>
    </row>
    <row r="544" spans="1:24" s="110" customFormat="1">
      <c r="A544" s="106">
        <f>'Merytoryczna-TU WPIS DANE'!A609</f>
        <v>0</v>
      </c>
      <c r="B544" s="120">
        <f>'Merytoryczna-TU WPIS DANE'!B609</f>
        <v>0</v>
      </c>
      <c r="C544" s="120">
        <f>'Merytoryczna-TU WPIS DANE'!C609</f>
        <v>0</v>
      </c>
      <c r="D544" s="120">
        <f>'Merytoryczna-TU WPIS DANE'!D609</f>
        <v>0</v>
      </c>
      <c r="E544" s="120">
        <f>'Merytoryczna-TU WPIS DANE'!E609</f>
        <v>0</v>
      </c>
      <c r="F544" s="106">
        <f>'Merytoryczna-TU WPIS DANE'!F609</f>
        <v>0</v>
      </c>
      <c r="G544" s="107">
        <f>'Merytoryczna-TU WPIS DANE'!H609</f>
        <v>0</v>
      </c>
      <c r="H544" s="107">
        <f>'Merytoryczna-TU WPIS DANE'!I609</f>
        <v>0</v>
      </c>
      <c r="I544" s="107"/>
      <c r="J544" s="108">
        <f>IF('Merytoryczna-TU WPIS DANE'!Q609="tak",'Merytoryczna-TU WPIS DANE'!AJ609,'Merytoryczna-TU WPIS DANE'!R609)</f>
        <v>0</v>
      </c>
      <c r="K544" s="351"/>
      <c r="L544" s="211">
        <f>IF(Strategiczna!L607="tak",Strategiczna!W607,Strategiczna!M607)</f>
        <v>0</v>
      </c>
      <c r="M544" s="109">
        <f t="shared" si="20"/>
        <v>0</v>
      </c>
      <c r="N544" s="109">
        <f>'Merytoryczna-TU WPIS DANE'!O609+Strategiczna!J607</f>
        <v>95</v>
      </c>
      <c r="O544" s="101">
        <f t="shared" si="21"/>
        <v>0</v>
      </c>
      <c r="T544" s="111"/>
      <c r="U544" s="111"/>
      <c r="V544" s="97"/>
      <c r="W544" s="97"/>
      <c r="X544" s="97"/>
    </row>
    <row r="545" spans="1:24" s="110" customFormat="1">
      <c r="A545" s="106">
        <f>'Merytoryczna-TU WPIS DANE'!A610</f>
        <v>0</v>
      </c>
      <c r="B545" s="120">
        <f>'Merytoryczna-TU WPIS DANE'!B610</f>
        <v>0</v>
      </c>
      <c r="C545" s="120">
        <f>'Merytoryczna-TU WPIS DANE'!C610</f>
        <v>0</v>
      </c>
      <c r="D545" s="120">
        <f>'Merytoryczna-TU WPIS DANE'!D610</f>
        <v>0</v>
      </c>
      <c r="E545" s="120">
        <f>'Merytoryczna-TU WPIS DANE'!E610</f>
        <v>0</v>
      </c>
      <c r="F545" s="106">
        <f>'Merytoryczna-TU WPIS DANE'!F610</f>
        <v>0</v>
      </c>
      <c r="G545" s="107">
        <f>'Merytoryczna-TU WPIS DANE'!H610</f>
        <v>0</v>
      </c>
      <c r="H545" s="107">
        <f>'Merytoryczna-TU WPIS DANE'!I610</f>
        <v>0</v>
      </c>
      <c r="I545" s="107"/>
      <c r="J545" s="108">
        <f>IF('Merytoryczna-TU WPIS DANE'!Q610="tak",'Merytoryczna-TU WPIS DANE'!AJ610,'Merytoryczna-TU WPIS DANE'!R610)</f>
        <v>0</v>
      </c>
      <c r="K545" s="351"/>
      <c r="L545" s="211">
        <f>IF(Strategiczna!L608="tak",Strategiczna!W608,Strategiczna!M608)</f>
        <v>0</v>
      </c>
      <c r="M545" s="109">
        <f t="shared" si="20"/>
        <v>0</v>
      </c>
      <c r="N545" s="109">
        <f>'Merytoryczna-TU WPIS DANE'!O610+Strategiczna!J608</f>
        <v>95</v>
      </c>
      <c r="O545" s="101">
        <f t="shared" si="21"/>
        <v>0</v>
      </c>
      <c r="T545" s="111"/>
      <c r="U545" s="111"/>
      <c r="V545" s="97"/>
      <c r="W545" s="97"/>
      <c r="X545" s="97"/>
    </row>
    <row r="546" spans="1:24" s="110" customFormat="1">
      <c r="A546" s="106">
        <f>'Merytoryczna-TU WPIS DANE'!A611</f>
        <v>0</v>
      </c>
      <c r="B546" s="120">
        <f>'Merytoryczna-TU WPIS DANE'!B611</f>
        <v>0</v>
      </c>
      <c r="C546" s="120">
        <f>'Merytoryczna-TU WPIS DANE'!C611</f>
        <v>0</v>
      </c>
      <c r="D546" s="120">
        <f>'Merytoryczna-TU WPIS DANE'!D611</f>
        <v>0</v>
      </c>
      <c r="E546" s="120">
        <f>'Merytoryczna-TU WPIS DANE'!E611</f>
        <v>0</v>
      </c>
      <c r="F546" s="106">
        <f>'Merytoryczna-TU WPIS DANE'!F611</f>
        <v>0</v>
      </c>
      <c r="G546" s="107">
        <f>'Merytoryczna-TU WPIS DANE'!H611</f>
        <v>0</v>
      </c>
      <c r="H546" s="107">
        <f>'Merytoryczna-TU WPIS DANE'!I611</f>
        <v>0</v>
      </c>
      <c r="I546" s="107"/>
      <c r="J546" s="108">
        <f>IF('Merytoryczna-TU WPIS DANE'!Q611="tak",'Merytoryczna-TU WPIS DANE'!AJ611,'Merytoryczna-TU WPIS DANE'!R611)</f>
        <v>0</v>
      </c>
      <c r="K546" s="351"/>
      <c r="L546" s="211">
        <f>IF(Strategiczna!L609="tak",Strategiczna!W609,Strategiczna!M609)</f>
        <v>0</v>
      </c>
      <c r="M546" s="109">
        <f t="shared" si="20"/>
        <v>0</v>
      </c>
      <c r="N546" s="109">
        <f>'Merytoryczna-TU WPIS DANE'!O611+Strategiczna!J609</f>
        <v>95</v>
      </c>
      <c r="O546" s="101">
        <f t="shared" si="21"/>
        <v>0</v>
      </c>
      <c r="T546" s="111"/>
      <c r="U546" s="111"/>
      <c r="V546" s="97"/>
      <c r="W546" s="97"/>
      <c r="X546" s="97"/>
    </row>
    <row r="547" spans="1:24" s="110" customFormat="1">
      <c r="A547" s="106">
        <f>'Merytoryczna-TU WPIS DANE'!A612</f>
        <v>0</v>
      </c>
      <c r="B547" s="120">
        <f>'Merytoryczna-TU WPIS DANE'!B612</f>
        <v>0</v>
      </c>
      <c r="C547" s="120">
        <f>'Merytoryczna-TU WPIS DANE'!C612</f>
        <v>0</v>
      </c>
      <c r="D547" s="120">
        <f>'Merytoryczna-TU WPIS DANE'!D612</f>
        <v>0</v>
      </c>
      <c r="E547" s="120">
        <f>'Merytoryczna-TU WPIS DANE'!E612</f>
        <v>0</v>
      </c>
      <c r="F547" s="106">
        <f>'Merytoryczna-TU WPIS DANE'!F612</f>
        <v>0</v>
      </c>
      <c r="G547" s="107">
        <f>'Merytoryczna-TU WPIS DANE'!H612</f>
        <v>0</v>
      </c>
      <c r="H547" s="107">
        <f>'Merytoryczna-TU WPIS DANE'!I612</f>
        <v>0</v>
      </c>
      <c r="I547" s="107"/>
      <c r="J547" s="108">
        <f>IF('Merytoryczna-TU WPIS DANE'!Q612="tak",'Merytoryczna-TU WPIS DANE'!AJ612,'Merytoryczna-TU WPIS DANE'!R612)</f>
        <v>0</v>
      </c>
      <c r="K547" s="351"/>
      <c r="L547" s="211">
        <f>IF(Strategiczna!L610="tak",Strategiczna!W610,Strategiczna!M610)</f>
        <v>0</v>
      </c>
      <c r="M547" s="109">
        <f t="shared" si="20"/>
        <v>0</v>
      </c>
      <c r="N547" s="109">
        <f>'Merytoryczna-TU WPIS DANE'!O612+Strategiczna!J610</f>
        <v>95</v>
      </c>
      <c r="O547" s="101">
        <f t="shared" si="21"/>
        <v>0</v>
      </c>
      <c r="T547" s="111"/>
      <c r="U547" s="111"/>
      <c r="V547" s="97"/>
      <c r="W547" s="97"/>
      <c r="X547" s="97"/>
    </row>
    <row r="548" spans="1:24" s="110" customFormat="1">
      <c r="A548" s="106">
        <f>'Merytoryczna-TU WPIS DANE'!A613</f>
        <v>0</v>
      </c>
      <c r="B548" s="120">
        <f>'Merytoryczna-TU WPIS DANE'!B613</f>
        <v>0</v>
      </c>
      <c r="C548" s="120">
        <f>'Merytoryczna-TU WPIS DANE'!C613</f>
        <v>0</v>
      </c>
      <c r="D548" s="120">
        <f>'Merytoryczna-TU WPIS DANE'!D613</f>
        <v>0</v>
      </c>
      <c r="E548" s="120">
        <f>'Merytoryczna-TU WPIS DANE'!E613</f>
        <v>0</v>
      </c>
      <c r="F548" s="106">
        <f>'Merytoryczna-TU WPIS DANE'!F613</f>
        <v>0</v>
      </c>
      <c r="G548" s="107">
        <f>'Merytoryczna-TU WPIS DANE'!H613</f>
        <v>0</v>
      </c>
      <c r="H548" s="107">
        <f>'Merytoryczna-TU WPIS DANE'!I613</f>
        <v>0</v>
      </c>
      <c r="I548" s="107"/>
      <c r="J548" s="108">
        <f>IF('Merytoryczna-TU WPIS DANE'!Q613="tak",'Merytoryczna-TU WPIS DANE'!AJ613,'Merytoryczna-TU WPIS DANE'!R613)</f>
        <v>0</v>
      </c>
      <c r="K548" s="351"/>
      <c r="L548" s="211">
        <f>IF(Strategiczna!L611="tak",Strategiczna!W611,Strategiczna!M611)</f>
        <v>0</v>
      </c>
      <c r="M548" s="109">
        <f t="shared" si="20"/>
        <v>0</v>
      </c>
      <c r="N548" s="109">
        <f>'Merytoryczna-TU WPIS DANE'!O613+Strategiczna!J611</f>
        <v>95</v>
      </c>
      <c r="O548" s="101">
        <f t="shared" si="21"/>
        <v>0</v>
      </c>
      <c r="T548" s="111"/>
      <c r="U548" s="111"/>
      <c r="V548" s="97"/>
      <c r="W548" s="97"/>
      <c r="X548" s="97"/>
    </row>
    <row r="549" spans="1:24" s="110" customFormat="1">
      <c r="A549" s="106">
        <f>'Merytoryczna-TU WPIS DANE'!A614</f>
        <v>0</v>
      </c>
      <c r="B549" s="120">
        <f>'Merytoryczna-TU WPIS DANE'!B614</f>
        <v>0</v>
      </c>
      <c r="C549" s="120">
        <f>'Merytoryczna-TU WPIS DANE'!C614</f>
        <v>0</v>
      </c>
      <c r="D549" s="120">
        <f>'Merytoryczna-TU WPIS DANE'!D614</f>
        <v>0</v>
      </c>
      <c r="E549" s="120">
        <f>'Merytoryczna-TU WPIS DANE'!E614</f>
        <v>0</v>
      </c>
      <c r="F549" s="106">
        <f>'Merytoryczna-TU WPIS DANE'!F614</f>
        <v>0</v>
      </c>
      <c r="G549" s="107">
        <f>'Merytoryczna-TU WPIS DANE'!H614</f>
        <v>0</v>
      </c>
      <c r="H549" s="107">
        <f>'Merytoryczna-TU WPIS DANE'!I614</f>
        <v>0</v>
      </c>
      <c r="I549" s="107"/>
      <c r="J549" s="108">
        <f>IF('Merytoryczna-TU WPIS DANE'!Q614="tak",'Merytoryczna-TU WPIS DANE'!AJ614,'Merytoryczna-TU WPIS DANE'!R614)</f>
        <v>0</v>
      </c>
      <c r="K549" s="351"/>
      <c r="L549" s="211">
        <f>IF(Strategiczna!L612="tak",Strategiczna!W612,Strategiczna!M612)</f>
        <v>0</v>
      </c>
      <c r="M549" s="109">
        <f t="shared" si="20"/>
        <v>0</v>
      </c>
      <c r="N549" s="109">
        <f>'Merytoryczna-TU WPIS DANE'!O614+Strategiczna!J612</f>
        <v>95</v>
      </c>
      <c r="O549" s="101">
        <f t="shared" si="21"/>
        <v>0</v>
      </c>
      <c r="T549" s="111"/>
      <c r="U549" s="111"/>
      <c r="V549" s="97"/>
      <c r="W549" s="97"/>
      <c r="X549" s="97"/>
    </row>
    <row r="550" spans="1:24" s="110" customFormat="1">
      <c r="A550" s="106">
        <f>'Merytoryczna-TU WPIS DANE'!A615</f>
        <v>0</v>
      </c>
      <c r="B550" s="120">
        <f>'Merytoryczna-TU WPIS DANE'!B615</f>
        <v>0</v>
      </c>
      <c r="C550" s="120">
        <f>'Merytoryczna-TU WPIS DANE'!C615</f>
        <v>0</v>
      </c>
      <c r="D550" s="120">
        <f>'Merytoryczna-TU WPIS DANE'!D615</f>
        <v>0</v>
      </c>
      <c r="E550" s="120">
        <f>'Merytoryczna-TU WPIS DANE'!E615</f>
        <v>0</v>
      </c>
      <c r="F550" s="106">
        <f>'Merytoryczna-TU WPIS DANE'!F615</f>
        <v>0</v>
      </c>
      <c r="G550" s="107">
        <f>'Merytoryczna-TU WPIS DANE'!H615</f>
        <v>0</v>
      </c>
      <c r="H550" s="107">
        <f>'Merytoryczna-TU WPIS DANE'!I615</f>
        <v>0</v>
      </c>
      <c r="I550" s="107"/>
      <c r="J550" s="108">
        <f>IF('Merytoryczna-TU WPIS DANE'!Q615="tak",'Merytoryczna-TU WPIS DANE'!AJ615,'Merytoryczna-TU WPIS DANE'!R615)</f>
        <v>0</v>
      </c>
      <c r="K550" s="351"/>
      <c r="L550" s="211">
        <f>IF(Strategiczna!L613="tak",Strategiczna!W613,Strategiczna!M613)</f>
        <v>0</v>
      </c>
      <c r="M550" s="109">
        <f t="shared" si="20"/>
        <v>0</v>
      </c>
      <c r="N550" s="109">
        <f>'Merytoryczna-TU WPIS DANE'!O615+Strategiczna!J613</f>
        <v>95</v>
      </c>
      <c r="O550" s="101">
        <f t="shared" si="21"/>
        <v>0</v>
      </c>
      <c r="T550" s="111"/>
      <c r="U550" s="111"/>
      <c r="V550" s="97"/>
      <c r="W550" s="97"/>
      <c r="X550" s="97"/>
    </row>
    <row r="551" spans="1:24" s="110" customFormat="1">
      <c r="A551" s="106">
        <f>'Merytoryczna-TU WPIS DANE'!A616</f>
        <v>0</v>
      </c>
      <c r="B551" s="120">
        <f>'Merytoryczna-TU WPIS DANE'!B616</f>
        <v>0</v>
      </c>
      <c r="C551" s="120">
        <f>'Merytoryczna-TU WPIS DANE'!C616</f>
        <v>0</v>
      </c>
      <c r="D551" s="120">
        <f>'Merytoryczna-TU WPIS DANE'!D616</f>
        <v>0</v>
      </c>
      <c r="E551" s="120">
        <f>'Merytoryczna-TU WPIS DANE'!E616</f>
        <v>0</v>
      </c>
      <c r="F551" s="106">
        <f>'Merytoryczna-TU WPIS DANE'!F616</f>
        <v>0</v>
      </c>
      <c r="G551" s="107">
        <f>'Merytoryczna-TU WPIS DANE'!H616</f>
        <v>0</v>
      </c>
      <c r="H551" s="107">
        <f>'Merytoryczna-TU WPIS DANE'!I616</f>
        <v>0</v>
      </c>
      <c r="I551" s="107"/>
      <c r="J551" s="108">
        <f>IF('Merytoryczna-TU WPIS DANE'!Q616="tak",'Merytoryczna-TU WPIS DANE'!AJ616,'Merytoryczna-TU WPIS DANE'!R616)</f>
        <v>0</v>
      </c>
      <c r="K551" s="351"/>
      <c r="L551" s="211">
        <f>IF(Strategiczna!L614="tak",Strategiczna!W614,Strategiczna!M614)</f>
        <v>0</v>
      </c>
      <c r="M551" s="109">
        <f t="shared" si="20"/>
        <v>0</v>
      </c>
      <c r="N551" s="109">
        <f>'Merytoryczna-TU WPIS DANE'!O616+Strategiczna!J614</f>
        <v>95</v>
      </c>
      <c r="O551" s="101">
        <f t="shared" si="21"/>
        <v>0</v>
      </c>
      <c r="T551" s="111"/>
      <c r="U551" s="111"/>
      <c r="V551" s="97"/>
      <c r="W551" s="97"/>
      <c r="X551" s="97"/>
    </row>
    <row r="552" spans="1:24" s="110" customFormat="1">
      <c r="A552" s="106">
        <f>'Merytoryczna-TU WPIS DANE'!A617</f>
        <v>0</v>
      </c>
      <c r="B552" s="120">
        <f>'Merytoryczna-TU WPIS DANE'!B617</f>
        <v>0</v>
      </c>
      <c r="C552" s="120">
        <f>'Merytoryczna-TU WPIS DANE'!C617</f>
        <v>0</v>
      </c>
      <c r="D552" s="120">
        <f>'Merytoryczna-TU WPIS DANE'!D617</f>
        <v>0</v>
      </c>
      <c r="E552" s="120">
        <f>'Merytoryczna-TU WPIS DANE'!E617</f>
        <v>0</v>
      </c>
      <c r="F552" s="106">
        <f>'Merytoryczna-TU WPIS DANE'!F617</f>
        <v>0</v>
      </c>
      <c r="G552" s="107">
        <f>'Merytoryczna-TU WPIS DANE'!H617</f>
        <v>0</v>
      </c>
      <c r="H552" s="107">
        <f>'Merytoryczna-TU WPIS DANE'!I617</f>
        <v>0</v>
      </c>
      <c r="I552" s="107"/>
      <c r="J552" s="108">
        <f>IF('Merytoryczna-TU WPIS DANE'!Q617="tak",'Merytoryczna-TU WPIS DANE'!AJ617,'Merytoryczna-TU WPIS DANE'!R617)</f>
        <v>0</v>
      </c>
      <c r="K552" s="351"/>
      <c r="L552" s="211">
        <f>IF(Strategiczna!L615="tak",Strategiczna!W615,Strategiczna!M615)</f>
        <v>0</v>
      </c>
      <c r="M552" s="109">
        <f t="shared" si="20"/>
        <v>0</v>
      </c>
      <c r="N552" s="109">
        <f>'Merytoryczna-TU WPIS DANE'!O617+Strategiczna!J615</f>
        <v>95</v>
      </c>
      <c r="O552" s="101">
        <f t="shared" si="21"/>
        <v>0</v>
      </c>
      <c r="T552" s="111"/>
      <c r="U552" s="111"/>
      <c r="V552" s="97"/>
      <c r="W552" s="97"/>
      <c r="X552" s="97"/>
    </row>
    <row r="553" spans="1:24" s="110" customFormat="1">
      <c r="A553" s="106">
        <f>'Merytoryczna-TU WPIS DANE'!A618</f>
        <v>0</v>
      </c>
      <c r="B553" s="120">
        <f>'Merytoryczna-TU WPIS DANE'!B618</f>
        <v>0</v>
      </c>
      <c r="C553" s="120">
        <f>'Merytoryczna-TU WPIS DANE'!C618</f>
        <v>0</v>
      </c>
      <c r="D553" s="120">
        <f>'Merytoryczna-TU WPIS DANE'!D618</f>
        <v>0</v>
      </c>
      <c r="E553" s="120">
        <f>'Merytoryczna-TU WPIS DANE'!E618</f>
        <v>0</v>
      </c>
      <c r="F553" s="106">
        <f>'Merytoryczna-TU WPIS DANE'!F618</f>
        <v>0</v>
      </c>
      <c r="G553" s="107">
        <f>'Merytoryczna-TU WPIS DANE'!H618</f>
        <v>0</v>
      </c>
      <c r="H553" s="107">
        <f>'Merytoryczna-TU WPIS DANE'!I618</f>
        <v>0</v>
      </c>
      <c r="I553" s="107"/>
      <c r="J553" s="108">
        <f>IF('Merytoryczna-TU WPIS DANE'!Q618="tak",'Merytoryczna-TU WPIS DANE'!AJ618,'Merytoryczna-TU WPIS DANE'!R618)</f>
        <v>0</v>
      </c>
      <c r="K553" s="351"/>
      <c r="L553" s="211">
        <f>IF(Strategiczna!L616="tak",Strategiczna!W616,Strategiczna!M616)</f>
        <v>0</v>
      </c>
      <c r="M553" s="109">
        <f t="shared" si="20"/>
        <v>0</v>
      </c>
      <c r="N553" s="109">
        <f>'Merytoryczna-TU WPIS DANE'!O618+Strategiczna!J616</f>
        <v>95</v>
      </c>
      <c r="O553" s="101">
        <f t="shared" si="21"/>
        <v>0</v>
      </c>
      <c r="T553" s="111"/>
      <c r="U553" s="111"/>
      <c r="V553" s="97"/>
      <c r="W553" s="97"/>
      <c r="X553" s="97"/>
    </row>
    <row r="554" spans="1:24" s="110" customFormat="1">
      <c r="A554" s="106">
        <f>'Merytoryczna-TU WPIS DANE'!A619</f>
        <v>0</v>
      </c>
      <c r="B554" s="120">
        <f>'Merytoryczna-TU WPIS DANE'!B619</f>
        <v>0</v>
      </c>
      <c r="C554" s="120">
        <f>'Merytoryczna-TU WPIS DANE'!C619</f>
        <v>0</v>
      </c>
      <c r="D554" s="120">
        <f>'Merytoryczna-TU WPIS DANE'!D619</f>
        <v>0</v>
      </c>
      <c r="E554" s="120">
        <f>'Merytoryczna-TU WPIS DANE'!E619</f>
        <v>0</v>
      </c>
      <c r="F554" s="106">
        <f>'Merytoryczna-TU WPIS DANE'!F619</f>
        <v>0</v>
      </c>
      <c r="G554" s="107">
        <f>'Merytoryczna-TU WPIS DANE'!H619</f>
        <v>0</v>
      </c>
      <c r="H554" s="107">
        <f>'Merytoryczna-TU WPIS DANE'!I619</f>
        <v>0</v>
      </c>
      <c r="I554" s="107"/>
      <c r="J554" s="108">
        <f>IF('Merytoryczna-TU WPIS DANE'!Q619="tak",'Merytoryczna-TU WPIS DANE'!AJ619,'Merytoryczna-TU WPIS DANE'!R619)</f>
        <v>0</v>
      </c>
      <c r="K554" s="351"/>
      <c r="L554" s="211">
        <f>IF(Strategiczna!L617="tak",Strategiczna!W617,Strategiczna!M617)</f>
        <v>0</v>
      </c>
      <c r="M554" s="109">
        <f t="shared" si="20"/>
        <v>0</v>
      </c>
      <c r="N554" s="109">
        <f>'Merytoryczna-TU WPIS DANE'!O619+Strategiczna!J617</f>
        <v>95</v>
      </c>
      <c r="O554" s="101">
        <f t="shared" si="21"/>
        <v>0</v>
      </c>
      <c r="T554" s="111"/>
      <c r="U554" s="111"/>
      <c r="V554" s="97"/>
      <c r="W554" s="97"/>
      <c r="X554" s="97"/>
    </row>
    <row r="555" spans="1:24" s="110" customFormat="1">
      <c r="A555" s="106">
        <f>'Merytoryczna-TU WPIS DANE'!A620</f>
        <v>0</v>
      </c>
      <c r="B555" s="120">
        <f>'Merytoryczna-TU WPIS DANE'!B620</f>
        <v>0</v>
      </c>
      <c r="C555" s="120">
        <f>'Merytoryczna-TU WPIS DANE'!C620</f>
        <v>0</v>
      </c>
      <c r="D555" s="120">
        <f>'Merytoryczna-TU WPIS DANE'!D620</f>
        <v>0</v>
      </c>
      <c r="E555" s="120">
        <f>'Merytoryczna-TU WPIS DANE'!E620</f>
        <v>0</v>
      </c>
      <c r="F555" s="106">
        <f>'Merytoryczna-TU WPIS DANE'!F620</f>
        <v>0</v>
      </c>
      <c r="G555" s="107">
        <f>'Merytoryczna-TU WPIS DANE'!H620</f>
        <v>0</v>
      </c>
      <c r="H555" s="107">
        <f>'Merytoryczna-TU WPIS DANE'!I620</f>
        <v>0</v>
      </c>
      <c r="I555" s="107"/>
      <c r="J555" s="108">
        <f>IF('Merytoryczna-TU WPIS DANE'!Q620="tak",'Merytoryczna-TU WPIS DANE'!AJ620,'Merytoryczna-TU WPIS DANE'!R620)</f>
        <v>0</v>
      </c>
      <c r="K555" s="351"/>
      <c r="L555" s="211">
        <f>IF(Strategiczna!L618="tak",Strategiczna!W618,Strategiczna!M618)</f>
        <v>0</v>
      </c>
      <c r="M555" s="109">
        <f t="shared" si="20"/>
        <v>0</v>
      </c>
      <c r="N555" s="109">
        <f>'Merytoryczna-TU WPIS DANE'!O620+Strategiczna!J618</f>
        <v>95</v>
      </c>
      <c r="O555" s="101">
        <f t="shared" si="21"/>
        <v>0</v>
      </c>
      <c r="T555" s="111"/>
      <c r="U555" s="111"/>
      <c r="V555" s="97"/>
      <c r="W555" s="97"/>
      <c r="X555" s="97"/>
    </row>
    <row r="556" spans="1:24" s="110" customFormat="1">
      <c r="A556" s="106">
        <f>'Merytoryczna-TU WPIS DANE'!A621</f>
        <v>0</v>
      </c>
      <c r="B556" s="120">
        <f>'Merytoryczna-TU WPIS DANE'!B621</f>
        <v>0</v>
      </c>
      <c r="C556" s="120">
        <f>'Merytoryczna-TU WPIS DANE'!C621</f>
        <v>0</v>
      </c>
      <c r="D556" s="120">
        <f>'Merytoryczna-TU WPIS DANE'!D621</f>
        <v>0</v>
      </c>
      <c r="E556" s="120">
        <f>'Merytoryczna-TU WPIS DANE'!E621</f>
        <v>0</v>
      </c>
      <c r="F556" s="106">
        <f>'Merytoryczna-TU WPIS DANE'!F621</f>
        <v>0</v>
      </c>
      <c r="G556" s="107">
        <f>'Merytoryczna-TU WPIS DANE'!H621</f>
        <v>0</v>
      </c>
      <c r="H556" s="107">
        <f>'Merytoryczna-TU WPIS DANE'!I621</f>
        <v>0</v>
      </c>
      <c r="I556" s="107"/>
      <c r="J556" s="108">
        <f>IF('Merytoryczna-TU WPIS DANE'!Q621="tak",'Merytoryczna-TU WPIS DANE'!AJ621,'Merytoryczna-TU WPIS DANE'!R621)</f>
        <v>0</v>
      </c>
      <c r="K556" s="351"/>
      <c r="L556" s="211">
        <f>IF(Strategiczna!L619="tak",Strategiczna!W619,Strategiczna!M619)</f>
        <v>0</v>
      </c>
      <c r="M556" s="109">
        <f t="shared" si="20"/>
        <v>0</v>
      </c>
      <c r="N556" s="109">
        <f>'Merytoryczna-TU WPIS DANE'!O621+Strategiczna!J619</f>
        <v>95</v>
      </c>
      <c r="O556" s="101">
        <f t="shared" si="21"/>
        <v>0</v>
      </c>
      <c r="T556" s="111"/>
      <c r="U556" s="111"/>
      <c r="V556" s="97"/>
      <c r="W556" s="97"/>
      <c r="X556" s="97"/>
    </row>
    <row r="557" spans="1:24" s="110" customFormat="1">
      <c r="A557" s="106">
        <f>'Merytoryczna-TU WPIS DANE'!A622</f>
        <v>0</v>
      </c>
      <c r="B557" s="120">
        <f>'Merytoryczna-TU WPIS DANE'!B622</f>
        <v>0</v>
      </c>
      <c r="C557" s="120">
        <f>'Merytoryczna-TU WPIS DANE'!C622</f>
        <v>0</v>
      </c>
      <c r="D557" s="120">
        <f>'Merytoryczna-TU WPIS DANE'!D622</f>
        <v>0</v>
      </c>
      <c r="E557" s="120">
        <f>'Merytoryczna-TU WPIS DANE'!E622</f>
        <v>0</v>
      </c>
      <c r="F557" s="106">
        <f>'Merytoryczna-TU WPIS DANE'!F622</f>
        <v>0</v>
      </c>
      <c r="G557" s="107">
        <f>'Merytoryczna-TU WPIS DANE'!H622</f>
        <v>0</v>
      </c>
      <c r="H557" s="107">
        <f>'Merytoryczna-TU WPIS DANE'!I622</f>
        <v>0</v>
      </c>
      <c r="I557" s="107"/>
      <c r="J557" s="108">
        <f>IF('Merytoryczna-TU WPIS DANE'!Q622="tak",'Merytoryczna-TU WPIS DANE'!AJ622,'Merytoryczna-TU WPIS DANE'!R622)</f>
        <v>0</v>
      </c>
      <c r="K557" s="351"/>
      <c r="L557" s="211">
        <f>IF(Strategiczna!L620="tak",Strategiczna!W620,Strategiczna!M620)</f>
        <v>0</v>
      </c>
      <c r="M557" s="109">
        <f t="shared" si="20"/>
        <v>0</v>
      </c>
      <c r="N557" s="109">
        <f>'Merytoryczna-TU WPIS DANE'!O622+Strategiczna!J620</f>
        <v>95</v>
      </c>
      <c r="O557" s="101">
        <f t="shared" si="21"/>
        <v>0</v>
      </c>
      <c r="T557" s="111"/>
      <c r="U557" s="111"/>
      <c r="V557" s="97"/>
      <c r="W557" s="97"/>
      <c r="X557" s="97"/>
    </row>
    <row r="558" spans="1:24" s="110" customFormat="1">
      <c r="A558" s="106">
        <f>'Merytoryczna-TU WPIS DANE'!A623</f>
        <v>0</v>
      </c>
      <c r="B558" s="120">
        <f>'Merytoryczna-TU WPIS DANE'!B623</f>
        <v>0</v>
      </c>
      <c r="C558" s="120">
        <f>'Merytoryczna-TU WPIS DANE'!C623</f>
        <v>0</v>
      </c>
      <c r="D558" s="120">
        <f>'Merytoryczna-TU WPIS DANE'!D623</f>
        <v>0</v>
      </c>
      <c r="E558" s="120">
        <f>'Merytoryczna-TU WPIS DANE'!E623</f>
        <v>0</v>
      </c>
      <c r="F558" s="106">
        <f>'Merytoryczna-TU WPIS DANE'!F623</f>
        <v>0</v>
      </c>
      <c r="G558" s="107">
        <f>'Merytoryczna-TU WPIS DANE'!H623</f>
        <v>0</v>
      </c>
      <c r="H558" s="107">
        <f>'Merytoryczna-TU WPIS DANE'!I623</f>
        <v>0</v>
      </c>
      <c r="I558" s="107"/>
      <c r="J558" s="108">
        <f>IF('Merytoryczna-TU WPIS DANE'!Q623="tak",'Merytoryczna-TU WPIS DANE'!AJ623,'Merytoryczna-TU WPIS DANE'!R623)</f>
        <v>0</v>
      </c>
      <c r="K558" s="351"/>
      <c r="L558" s="211">
        <f>IF(Strategiczna!L621="tak",Strategiczna!W621,Strategiczna!M621)</f>
        <v>0</v>
      </c>
      <c r="M558" s="109">
        <f t="shared" si="20"/>
        <v>0</v>
      </c>
      <c r="N558" s="109">
        <f>'Merytoryczna-TU WPIS DANE'!O623+Strategiczna!J621</f>
        <v>95</v>
      </c>
      <c r="O558" s="101">
        <f t="shared" si="21"/>
        <v>0</v>
      </c>
      <c r="T558" s="111"/>
      <c r="U558" s="111"/>
      <c r="V558" s="97"/>
      <c r="W558" s="97"/>
      <c r="X558" s="97"/>
    </row>
    <row r="559" spans="1:24" s="110" customFormat="1">
      <c r="A559" s="106">
        <f>'Merytoryczna-TU WPIS DANE'!A624</f>
        <v>0</v>
      </c>
      <c r="B559" s="120">
        <f>'Merytoryczna-TU WPIS DANE'!B624</f>
        <v>0</v>
      </c>
      <c r="C559" s="120">
        <f>'Merytoryczna-TU WPIS DANE'!C624</f>
        <v>0</v>
      </c>
      <c r="D559" s="120">
        <f>'Merytoryczna-TU WPIS DANE'!D624</f>
        <v>0</v>
      </c>
      <c r="E559" s="120">
        <f>'Merytoryczna-TU WPIS DANE'!E624</f>
        <v>0</v>
      </c>
      <c r="F559" s="106">
        <f>'Merytoryczna-TU WPIS DANE'!F624</f>
        <v>0</v>
      </c>
      <c r="G559" s="107">
        <f>'Merytoryczna-TU WPIS DANE'!H624</f>
        <v>0</v>
      </c>
      <c r="H559" s="107">
        <f>'Merytoryczna-TU WPIS DANE'!I624</f>
        <v>0</v>
      </c>
      <c r="I559" s="107"/>
      <c r="J559" s="108">
        <f>IF('Merytoryczna-TU WPIS DANE'!Q624="tak",'Merytoryczna-TU WPIS DANE'!AJ624,'Merytoryczna-TU WPIS DANE'!R624)</f>
        <v>0</v>
      </c>
      <c r="K559" s="351"/>
      <c r="L559" s="211">
        <f>IF(Strategiczna!L622="tak",Strategiczna!W622,Strategiczna!M622)</f>
        <v>0</v>
      </c>
      <c r="M559" s="109">
        <f t="shared" si="20"/>
        <v>0</v>
      </c>
      <c r="N559" s="109">
        <f>'Merytoryczna-TU WPIS DANE'!O624+Strategiczna!J622</f>
        <v>95</v>
      </c>
      <c r="O559" s="101">
        <f t="shared" si="21"/>
        <v>0</v>
      </c>
      <c r="T559" s="111"/>
      <c r="U559" s="111"/>
      <c r="V559" s="97"/>
      <c r="W559" s="97"/>
      <c r="X559" s="97"/>
    </row>
    <row r="560" spans="1:24" s="110" customFormat="1">
      <c r="A560" s="106">
        <f>'Merytoryczna-TU WPIS DANE'!A625</f>
        <v>0</v>
      </c>
      <c r="B560" s="120">
        <f>'Merytoryczna-TU WPIS DANE'!B625</f>
        <v>0</v>
      </c>
      <c r="C560" s="120">
        <f>'Merytoryczna-TU WPIS DANE'!C625</f>
        <v>0</v>
      </c>
      <c r="D560" s="120">
        <f>'Merytoryczna-TU WPIS DANE'!D625</f>
        <v>0</v>
      </c>
      <c r="E560" s="120">
        <f>'Merytoryczna-TU WPIS DANE'!E625</f>
        <v>0</v>
      </c>
      <c r="F560" s="106">
        <f>'Merytoryczna-TU WPIS DANE'!F625</f>
        <v>0</v>
      </c>
      <c r="G560" s="107">
        <f>'Merytoryczna-TU WPIS DANE'!H625</f>
        <v>0</v>
      </c>
      <c r="H560" s="107">
        <f>'Merytoryczna-TU WPIS DANE'!I625</f>
        <v>0</v>
      </c>
      <c r="I560" s="107"/>
      <c r="J560" s="108">
        <f>IF('Merytoryczna-TU WPIS DANE'!Q625="tak",'Merytoryczna-TU WPIS DANE'!AJ625,'Merytoryczna-TU WPIS DANE'!R625)</f>
        <v>0</v>
      </c>
      <c r="K560" s="351"/>
      <c r="L560" s="211">
        <f>IF(Strategiczna!L623="tak",Strategiczna!W623,Strategiczna!M623)</f>
        <v>0</v>
      </c>
      <c r="M560" s="109">
        <f t="shared" si="20"/>
        <v>0</v>
      </c>
      <c r="N560" s="109">
        <f>'Merytoryczna-TU WPIS DANE'!O625+Strategiczna!J623</f>
        <v>95</v>
      </c>
      <c r="O560" s="101">
        <f t="shared" si="21"/>
        <v>0</v>
      </c>
      <c r="T560" s="111"/>
      <c r="U560" s="111"/>
      <c r="V560" s="97"/>
      <c r="W560" s="97"/>
      <c r="X560" s="97"/>
    </row>
    <row r="561" spans="1:24" s="110" customFormat="1">
      <c r="A561" s="106">
        <f>'Merytoryczna-TU WPIS DANE'!A626</f>
        <v>0</v>
      </c>
      <c r="B561" s="120">
        <f>'Merytoryczna-TU WPIS DANE'!B626</f>
        <v>0</v>
      </c>
      <c r="C561" s="120">
        <f>'Merytoryczna-TU WPIS DANE'!C626</f>
        <v>0</v>
      </c>
      <c r="D561" s="120">
        <f>'Merytoryczna-TU WPIS DANE'!D626</f>
        <v>0</v>
      </c>
      <c r="E561" s="120">
        <f>'Merytoryczna-TU WPIS DANE'!E626</f>
        <v>0</v>
      </c>
      <c r="F561" s="106">
        <f>'Merytoryczna-TU WPIS DANE'!F626</f>
        <v>0</v>
      </c>
      <c r="G561" s="107">
        <f>'Merytoryczna-TU WPIS DANE'!H626</f>
        <v>0</v>
      </c>
      <c r="H561" s="107">
        <f>'Merytoryczna-TU WPIS DANE'!I626</f>
        <v>0</v>
      </c>
      <c r="I561" s="107"/>
      <c r="J561" s="108">
        <f>IF('Merytoryczna-TU WPIS DANE'!Q626="tak",'Merytoryczna-TU WPIS DANE'!AJ626,'Merytoryczna-TU WPIS DANE'!R626)</f>
        <v>0</v>
      </c>
      <c r="K561" s="351"/>
      <c r="L561" s="211">
        <f>IF(Strategiczna!L624="tak",Strategiczna!W624,Strategiczna!M624)</f>
        <v>0</v>
      </c>
      <c r="M561" s="109">
        <f t="shared" si="20"/>
        <v>0</v>
      </c>
      <c r="N561" s="109">
        <f>'Merytoryczna-TU WPIS DANE'!O626+Strategiczna!J624</f>
        <v>95</v>
      </c>
      <c r="O561" s="101">
        <f t="shared" si="21"/>
        <v>0</v>
      </c>
      <c r="T561" s="111"/>
      <c r="U561" s="111"/>
      <c r="V561" s="97"/>
      <c r="W561" s="97"/>
      <c r="X561" s="97"/>
    </row>
    <row r="562" spans="1:24" s="110" customFormat="1">
      <c r="A562" s="106">
        <f>'Merytoryczna-TU WPIS DANE'!A627</f>
        <v>0</v>
      </c>
      <c r="B562" s="120">
        <f>'Merytoryczna-TU WPIS DANE'!B627</f>
        <v>0</v>
      </c>
      <c r="C562" s="120">
        <f>'Merytoryczna-TU WPIS DANE'!C627</f>
        <v>0</v>
      </c>
      <c r="D562" s="120">
        <f>'Merytoryczna-TU WPIS DANE'!D627</f>
        <v>0</v>
      </c>
      <c r="E562" s="120">
        <f>'Merytoryczna-TU WPIS DANE'!E627</f>
        <v>0</v>
      </c>
      <c r="F562" s="106">
        <f>'Merytoryczna-TU WPIS DANE'!F627</f>
        <v>0</v>
      </c>
      <c r="G562" s="107">
        <f>'Merytoryczna-TU WPIS DANE'!H627</f>
        <v>0</v>
      </c>
      <c r="H562" s="107">
        <f>'Merytoryczna-TU WPIS DANE'!I627</f>
        <v>0</v>
      </c>
      <c r="I562" s="107"/>
      <c r="J562" s="108">
        <f>IF('Merytoryczna-TU WPIS DANE'!Q627="tak",'Merytoryczna-TU WPIS DANE'!AJ627,'Merytoryczna-TU WPIS DANE'!R627)</f>
        <v>0</v>
      </c>
      <c r="K562" s="351"/>
      <c r="L562" s="211">
        <f>IF(Strategiczna!L625="tak",Strategiczna!W625,Strategiczna!M625)</f>
        <v>0</v>
      </c>
      <c r="M562" s="109">
        <f t="shared" si="20"/>
        <v>0</v>
      </c>
      <c r="N562" s="109">
        <f>'Merytoryczna-TU WPIS DANE'!O627+Strategiczna!J625</f>
        <v>95</v>
      </c>
      <c r="O562" s="101">
        <f t="shared" si="21"/>
        <v>0</v>
      </c>
      <c r="T562" s="111"/>
      <c r="U562" s="111"/>
      <c r="V562" s="97"/>
      <c r="W562" s="97"/>
      <c r="X562" s="97"/>
    </row>
    <row r="563" spans="1:24" s="110" customFormat="1">
      <c r="A563" s="106">
        <f>'Merytoryczna-TU WPIS DANE'!A628</f>
        <v>0</v>
      </c>
      <c r="B563" s="120">
        <f>'Merytoryczna-TU WPIS DANE'!B628</f>
        <v>0</v>
      </c>
      <c r="C563" s="120">
        <f>'Merytoryczna-TU WPIS DANE'!C628</f>
        <v>0</v>
      </c>
      <c r="D563" s="120">
        <f>'Merytoryczna-TU WPIS DANE'!D628</f>
        <v>0</v>
      </c>
      <c r="E563" s="120">
        <f>'Merytoryczna-TU WPIS DANE'!E628</f>
        <v>0</v>
      </c>
      <c r="F563" s="106">
        <f>'Merytoryczna-TU WPIS DANE'!F628</f>
        <v>0</v>
      </c>
      <c r="G563" s="107">
        <f>'Merytoryczna-TU WPIS DANE'!H628</f>
        <v>0</v>
      </c>
      <c r="H563" s="107">
        <f>'Merytoryczna-TU WPIS DANE'!I628</f>
        <v>0</v>
      </c>
      <c r="I563" s="107"/>
      <c r="J563" s="108">
        <f>IF('Merytoryczna-TU WPIS DANE'!Q628="tak",'Merytoryczna-TU WPIS DANE'!AJ628,'Merytoryczna-TU WPIS DANE'!R628)</f>
        <v>0</v>
      </c>
      <c r="K563" s="351"/>
      <c r="L563" s="211">
        <f>IF(Strategiczna!L626="tak",Strategiczna!W626,Strategiczna!M626)</f>
        <v>0</v>
      </c>
      <c r="M563" s="109">
        <f t="shared" si="20"/>
        <v>0</v>
      </c>
      <c r="N563" s="109">
        <f>'Merytoryczna-TU WPIS DANE'!O628+Strategiczna!J626</f>
        <v>95</v>
      </c>
      <c r="O563" s="101">
        <f t="shared" si="21"/>
        <v>0</v>
      </c>
      <c r="T563" s="111"/>
      <c r="U563" s="111"/>
      <c r="V563" s="97"/>
      <c r="W563" s="97"/>
      <c r="X563" s="97"/>
    </row>
    <row r="564" spans="1:24" s="110" customFormat="1">
      <c r="A564" s="106">
        <f>'Merytoryczna-TU WPIS DANE'!A629</f>
        <v>0</v>
      </c>
      <c r="B564" s="120">
        <f>'Merytoryczna-TU WPIS DANE'!B629</f>
        <v>0</v>
      </c>
      <c r="C564" s="120">
        <f>'Merytoryczna-TU WPIS DANE'!C629</f>
        <v>0</v>
      </c>
      <c r="D564" s="120">
        <f>'Merytoryczna-TU WPIS DANE'!D629</f>
        <v>0</v>
      </c>
      <c r="E564" s="120">
        <f>'Merytoryczna-TU WPIS DANE'!E629</f>
        <v>0</v>
      </c>
      <c r="F564" s="106">
        <f>'Merytoryczna-TU WPIS DANE'!F629</f>
        <v>0</v>
      </c>
      <c r="G564" s="107">
        <f>'Merytoryczna-TU WPIS DANE'!H629</f>
        <v>0</v>
      </c>
      <c r="H564" s="107">
        <f>'Merytoryczna-TU WPIS DANE'!I629</f>
        <v>0</v>
      </c>
      <c r="I564" s="107"/>
      <c r="J564" s="108">
        <f>IF('Merytoryczna-TU WPIS DANE'!Q629="tak",'Merytoryczna-TU WPIS DANE'!AJ629,'Merytoryczna-TU WPIS DANE'!R629)</f>
        <v>0</v>
      </c>
      <c r="K564" s="351"/>
      <c r="L564" s="211">
        <f>IF(Strategiczna!L627="tak",Strategiczna!W627,Strategiczna!M627)</f>
        <v>0</v>
      </c>
      <c r="M564" s="109">
        <f t="shared" si="20"/>
        <v>0</v>
      </c>
      <c r="N564" s="109">
        <f>'Merytoryczna-TU WPIS DANE'!O629+Strategiczna!J627</f>
        <v>95</v>
      </c>
      <c r="O564" s="101">
        <f t="shared" si="21"/>
        <v>0</v>
      </c>
      <c r="T564" s="111"/>
      <c r="U564" s="111"/>
      <c r="V564" s="97"/>
      <c r="W564" s="97"/>
      <c r="X564" s="97"/>
    </row>
    <row r="565" spans="1:24" s="110" customFormat="1">
      <c r="A565" s="106">
        <f>'Merytoryczna-TU WPIS DANE'!A630</f>
        <v>0</v>
      </c>
      <c r="B565" s="120">
        <f>'Merytoryczna-TU WPIS DANE'!B630</f>
        <v>0</v>
      </c>
      <c r="C565" s="120">
        <f>'Merytoryczna-TU WPIS DANE'!C630</f>
        <v>0</v>
      </c>
      <c r="D565" s="120">
        <f>'Merytoryczna-TU WPIS DANE'!D630</f>
        <v>0</v>
      </c>
      <c r="E565" s="120">
        <f>'Merytoryczna-TU WPIS DANE'!E630</f>
        <v>0</v>
      </c>
      <c r="F565" s="106">
        <f>'Merytoryczna-TU WPIS DANE'!F630</f>
        <v>0</v>
      </c>
      <c r="G565" s="107">
        <f>'Merytoryczna-TU WPIS DANE'!H630</f>
        <v>0</v>
      </c>
      <c r="H565" s="107">
        <f>'Merytoryczna-TU WPIS DANE'!I630</f>
        <v>0</v>
      </c>
      <c r="I565" s="107"/>
      <c r="J565" s="108">
        <f>IF('Merytoryczna-TU WPIS DANE'!Q630="tak",'Merytoryczna-TU WPIS DANE'!AJ630,'Merytoryczna-TU WPIS DANE'!R630)</f>
        <v>0</v>
      </c>
      <c r="K565" s="351"/>
      <c r="L565" s="211">
        <f>IF(Strategiczna!L628="tak",Strategiczna!W628,Strategiczna!M628)</f>
        <v>0</v>
      </c>
      <c r="M565" s="109">
        <f t="shared" si="20"/>
        <v>0</v>
      </c>
      <c r="N565" s="109">
        <f>'Merytoryczna-TU WPIS DANE'!O630+Strategiczna!J628</f>
        <v>95</v>
      </c>
      <c r="O565" s="101">
        <f t="shared" si="21"/>
        <v>0</v>
      </c>
      <c r="T565" s="111"/>
      <c r="U565" s="111"/>
      <c r="V565" s="97"/>
      <c r="W565" s="97"/>
      <c r="X565" s="97"/>
    </row>
    <row r="566" spans="1:24" s="110" customFormat="1">
      <c r="A566" s="106">
        <f>'Merytoryczna-TU WPIS DANE'!A631</f>
        <v>0</v>
      </c>
      <c r="B566" s="120">
        <f>'Merytoryczna-TU WPIS DANE'!B631</f>
        <v>0</v>
      </c>
      <c r="C566" s="120">
        <f>'Merytoryczna-TU WPIS DANE'!C631</f>
        <v>0</v>
      </c>
      <c r="D566" s="120">
        <f>'Merytoryczna-TU WPIS DANE'!D631</f>
        <v>0</v>
      </c>
      <c r="E566" s="120">
        <f>'Merytoryczna-TU WPIS DANE'!E631</f>
        <v>0</v>
      </c>
      <c r="F566" s="106">
        <f>'Merytoryczna-TU WPIS DANE'!F631</f>
        <v>0</v>
      </c>
      <c r="G566" s="107">
        <f>'Merytoryczna-TU WPIS DANE'!H631</f>
        <v>0</v>
      </c>
      <c r="H566" s="107">
        <f>'Merytoryczna-TU WPIS DANE'!I631</f>
        <v>0</v>
      </c>
      <c r="I566" s="107"/>
      <c r="J566" s="108">
        <f>IF('Merytoryczna-TU WPIS DANE'!Q631="tak",'Merytoryczna-TU WPIS DANE'!AJ631,'Merytoryczna-TU WPIS DANE'!R631)</f>
        <v>0</v>
      </c>
      <c r="K566" s="351"/>
      <c r="L566" s="211">
        <f>IF(Strategiczna!L629="tak",Strategiczna!W629,Strategiczna!M629)</f>
        <v>0</v>
      </c>
      <c r="M566" s="109">
        <f t="shared" si="20"/>
        <v>0</v>
      </c>
      <c r="N566" s="109">
        <f>'Merytoryczna-TU WPIS DANE'!O631+Strategiczna!J629</f>
        <v>95</v>
      </c>
      <c r="O566" s="101">
        <f t="shared" si="21"/>
        <v>0</v>
      </c>
      <c r="T566" s="111"/>
      <c r="U566" s="111"/>
      <c r="V566" s="97"/>
      <c r="W566" s="97"/>
      <c r="X566" s="97"/>
    </row>
  </sheetData>
  <sheetProtection password="C7A2" sheet="1" objects="1" scenarios="1"/>
  <protectedRanges>
    <protectedRange sqref="B148:E153" name="dane"/>
  </protectedRanges>
  <autoFilter ref="A2:V158">
    <filterColumn colId="1"/>
    <filterColumn colId="3"/>
    <filterColumn colId="8"/>
    <filterColumn colId="10"/>
  </autoFilter>
  <sortState ref="A3:O155">
    <sortCondition descending="1" ref="O3:O155"/>
  </sortState>
  <mergeCells count="4">
    <mergeCell ref="A1:R1"/>
    <mergeCell ref="D29:E29"/>
    <mergeCell ref="B40:E40"/>
    <mergeCell ref="B139:E139"/>
  </mergeCells>
  <conditionalFormatting sqref="B149">
    <cfRule type="expression" dxfId="4" priority="3" stopIfTrue="1">
      <formula>AND(COUNTIF($B$234:$B$275, B149)+COUNTIF($B$61:$B$61, B149)+COUNTIF($B$87:$B$87, B149)+COUNTIF(#REF!, B149)&gt;1,NOT(ISBLANK(B149)))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orientation="landscape" r:id="rId1"/>
  <headerFooter>
    <oddHeader>&amp;RZałacznik 1 do Uchwały nr ..................................Zarządu Województwa Mazowieckiego z dnia.......................................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DS222"/>
  <sheetViews>
    <sheetView tabSelected="1" zoomScale="50" zoomScaleNormal="50" workbookViewId="0">
      <selection activeCell="G4" sqref="G4"/>
    </sheetView>
  </sheetViews>
  <sheetFormatPr defaultRowHeight="99" customHeight="1"/>
  <cols>
    <col min="1" max="1" width="8.75" customWidth="1"/>
    <col min="2" max="2" width="20.625" customWidth="1"/>
    <col min="3" max="3" width="16.625" customWidth="1"/>
    <col min="4" max="4" width="47.25" customWidth="1"/>
    <col min="5" max="5" width="62" customWidth="1"/>
    <col min="6" max="6" width="9.125" style="396" customWidth="1"/>
    <col min="7" max="7" width="22.125" style="396" customWidth="1"/>
    <col min="8" max="8" width="18.5" style="396" customWidth="1"/>
    <col min="9" max="9" width="20" style="396" customWidth="1"/>
    <col min="10" max="10" width="20.75" style="396" customWidth="1"/>
    <col min="11" max="11" width="19.875" style="396" customWidth="1"/>
    <col min="12" max="12" width="25.25" customWidth="1"/>
    <col min="13" max="14" width="26" customWidth="1"/>
    <col min="15" max="15" width="24.375" customWidth="1"/>
    <col min="16" max="16" width="26" customWidth="1"/>
    <col min="17" max="17" width="20.5" customWidth="1"/>
    <col min="18" max="18" width="19.5" style="523" customWidth="1"/>
    <col min="19" max="19" width="19.75" customWidth="1"/>
    <col min="20" max="20" width="19" style="523" customWidth="1"/>
    <col min="21" max="21" width="20.625" customWidth="1"/>
    <col min="22" max="22" width="20.625" style="523" customWidth="1"/>
    <col min="23" max="23" width="20.625" style="458" customWidth="1"/>
    <col min="24" max="24" width="20.625" style="523" customWidth="1"/>
    <col min="25" max="799" width="9" style="401"/>
  </cols>
  <sheetData>
    <row r="1" spans="1:799" ht="117" customHeight="1">
      <c r="A1" s="569" t="s">
        <v>1802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</row>
    <row r="2" spans="1:799" s="428" customFormat="1" ht="174" customHeight="1">
      <c r="A2" s="468" t="s">
        <v>10</v>
      </c>
      <c r="B2" s="468" t="s">
        <v>0</v>
      </c>
      <c r="C2" s="468" t="s">
        <v>3</v>
      </c>
      <c r="D2" s="468" t="s">
        <v>1</v>
      </c>
      <c r="E2" s="468" t="s">
        <v>2</v>
      </c>
      <c r="F2" s="469" t="s">
        <v>8</v>
      </c>
      <c r="G2" s="469" t="s">
        <v>889</v>
      </c>
      <c r="H2" s="469" t="s">
        <v>821</v>
      </c>
      <c r="I2" s="469" t="s">
        <v>822</v>
      </c>
      <c r="J2" s="469" t="s">
        <v>828</v>
      </c>
      <c r="K2" s="469" t="s">
        <v>830</v>
      </c>
      <c r="L2" s="470" t="s">
        <v>820</v>
      </c>
      <c r="M2" s="470" t="s">
        <v>823</v>
      </c>
      <c r="N2" s="470" t="s">
        <v>824</v>
      </c>
      <c r="O2" s="471" t="s">
        <v>887</v>
      </c>
      <c r="P2" s="472" t="s">
        <v>888</v>
      </c>
      <c r="Q2" s="472" t="s">
        <v>1797</v>
      </c>
      <c r="R2" s="473" t="s">
        <v>50</v>
      </c>
      <c r="S2" s="473" t="s">
        <v>825</v>
      </c>
      <c r="T2" s="473" t="s">
        <v>51</v>
      </c>
      <c r="U2" s="471" t="s">
        <v>826</v>
      </c>
      <c r="V2" s="473" t="s">
        <v>1796</v>
      </c>
      <c r="W2" s="473" t="s">
        <v>827</v>
      </c>
      <c r="X2" s="474" t="s">
        <v>909</v>
      </c>
      <c r="Y2" s="427"/>
      <c r="Z2" s="427"/>
      <c r="AA2" s="427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  <c r="BI2" s="464"/>
      <c r="BJ2" s="464"/>
      <c r="BK2" s="464"/>
      <c r="BL2" s="464"/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464"/>
      <c r="CD2" s="464"/>
      <c r="CE2" s="464"/>
      <c r="CF2" s="464"/>
      <c r="CG2" s="464"/>
      <c r="CH2" s="464"/>
      <c r="CI2" s="464"/>
      <c r="CJ2" s="464"/>
      <c r="CK2" s="464"/>
      <c r="CL2" s="464"/>
      <c r="CM2" s="464"/>
      <c r="CN2" s="464"/>
      <c r="CO2" s="464"/>
      <c r="CP2" s="464"/>
      <c r="CQ2" s="464"/>
      <c r="CR2" s="464"/>
      <c r="CS2" s="464"/>
      <c r="CT2" s="464"/>
      <c r="CU2" s="464"/>
      <c r="CV2" s="464"/>
      <c r="CW2" s="464"/>
      <c r="CX2" s="464"/>
      <c r="CY2" s="464"/>
      <c r="CZ2" s="464"/>
      <c r="DA2" s="464"/>
      <c r="DB2" s="464"/>
      <c r="DC2" s="464"/>
      <c r="DD2" s="464"/>
      <c r="DE2" s="464"/>
      <c r="DF2" s="464"/>
      <c r="DG2" s="464"/>
      <c r="DH2" s="464"/>
      <c r="DI2" s="464"/>
      <c r="DJ2" s="464"/>
      <c r="DK2" s="464"/>
      <c r="DL2" s="464"/>
      <c r="DM2" s="464"/>
      <c r="DN2" s="464"/>
      <c r="DO2" s="464"/>
      <c r="DP2" s="464"/>
      <c r="DQ2" s="464"/>
      <c r="DR2" s="464"/>
      <c r="DS2" s="464"/>
      <c r="DT2" s="464"/>
      <c r="DU2" s="464"/>
      <c r="DV2" s="464"/>
      <c r="DW2" s="464"/>
      <c r="DX2" s="464"/>
      <c r="DY2" s="464"/>
      <c r="DZ2" s="464"/>
      <c r="EA2" s="464"/>
      <c r="EB2" s="464"/>
      <c r="EC2" s="464"/>
      <c r="ED2" s="464"/>
      <c r="EE2" s="464"/>
      <c r="EF2" s="464"/>
      <c r="EG2" s="464"/>
      <c r="EH2" s="464"/>
      <c r="EI2" s="464"/>
      <c r="EJ2" s="464"/>
      <c r="EK2" s="464"/>
      <c r="EL2" s="464"/>
      <c r="EM2" s="464"/>
      <c r="EN2" s="464"/>
      <c r="EO2" s="464"/>
      <c r="EP2" s="464"/>
      <c r="EQ2" s="464"/>
      <c r="ER2" s="464"/>
      <c r="ES2" s="464"/>
      <c r="ET2" s="464"/>
      <c r="EU2" s="464"/>
      <c r="EV2" s="464"/>
      <c r="EW2" s="464"/>
      <c r="EX2" s="464"/>
      <c r="EY2" s="464"/>
      <c r="EZ2" s="464"/>
      <c r="FA2" s="464"/>
      <c r="FB2" s="464"/>
      <c r="FC2" s="464"/>
      <c r="FD2" s="464"/>
      <c r="FE2" s="464"/>
      <c r="FF2" s="464"/>
      <c r="FG2" s="464"/>
      <c r="FH2" s="464"/>
      <c r="FI2" s="464"/>
      <c r="FJ2" s="464"/>
      <c r="FK2" s="464"/>
      <c r="FL2" s="464"/>
      <c r="FM2" s="464"/>
      <c r="FN2" s="464"/>
      <c r="FO2" s="464"/>
      <c r="FP2" s="464"/>
      <c r="FQ2" s="464"/>
      <c r="FR2" s="464"/>
      <c r="FS2" s="464"/>
      <c r="FT2" s="464"/>
      <c r="FU2" s="464"/>
      <c r="FV2" s="464"/>
      <c r="FW2" s="464"/>
      <c r="FX2" s="464"/>
      <c r="FY2" s="464"/>
      <c r="FZ2" s="464"/>
      <c r="GA2" s="464"/>
      <c r="GB2" s="464"/>
      <c r="GC2" s="464"/>
      <c r="GD2" s="464"/>
      <c r="GE2" s="464"/>
      <c r="GF2" s="464"/>
      <c r="GG2" s="464"/>
      <c r="GH2" s="464"/>
      <c r="GI2" s="464"/>
      <c r="GJ2" s="464"/>
      <c r="GK2" s="464"/>
      <c r="GL2" s="464"/>
      <c r="GM2" s="464"/>
      <c r="GN2" s="464"/>
      <c r="GO2" s="464"/>
      <c r="GP2" s="464"/>
      <c r="GQ2" s="464"/>
      <c r="GR2" s="464"/>
      <c r="GS2" s="464"/>
      <c r="GT2" s="464"/>
      <c r="GU2" s="464"/>
      <c r="GV2" s="464"/>
      <c r="GW2" s="464"/>
      <c r="GX2" s="464"/>
      <c r="GY2" s="464"/>
      <c r="GZ2" s="464"/>
      <c r="HA2" s="464"/>
      <c r="HB2" s="464"/>
      <c r="HC2" s="464"/>
      <c r="HD2" s="464"/>
      <c r="HE2" s="464"/>
      <c r="HF2" s="464"/>
      <c r="HG2" s="464"/>
      <c r="HH2" s="464"/>
      <c r="HI2" s="464"/>
      <c r="HJ2" s="464"/>
      <c r="HK2" s="464"/>
      <c r="HL2" s="464"/>
      <c r="HM2" s="464"/>
      <c r="HN2" s="464"/>
      <c r="HO2" s="464"/>
      <c r="HP2" s="464"/>
      <c r="HQ2" s="464"/>
      <c r="HR2" s="464"/>
      <c r="HS2" s="464"/>
      <c r="HT2" s="464"/>
      <c r="HU2" s="464"/>
      <c r="HV2" s="464"/>
      <c r="HW2" s="464"/>
      <c r="HX2" s="464"/>
      <c r="HY2" s="464"/>
      <c r="HZ2" s="464"/>
      <c r="IA2" s="464"/>
      <c r="IB2" s="464"/>
      <c r="IC2" s="464"/>
      <c r="ID2" s="464"/>
      <c r="IE2" s="464"/>
      <c r="IF2" s="464"/>
      <c r="IG2" s="464"/>
      <c r="IH2" s="464"/>
      <c r="II2" s="464"/>
      <c r="IJ2" s="464"/>
      <c r="IK2" s="464"/>
      <c r="IL2" s="464"/>
      <c r="IM2" s="464"/>
      <c r="IN2" s="464"/>
      <c r="IO2" s="464"/>
      <c r="IP2" s="464"/>
      <c r="IQ2" s="464"/>
      <c r="IR2" s="464"/>
      <c r="IS2" s="464"/>
      <c r="IT2" s="464"/>
      <c r="IU2" s="464"/>
      <c r="IV2" s="464"/>
      <c r="IW2" s="464"/>
      <c r="IX2" s="464"/>
      <c r="IY2" s="464"/>
      <c r="IZ2" s="464"/>
      <c r="JA2" s="464"/>
      <c r="JB2" s="464"/>
      <c r="JC2" s="464"/>
      <c r="JD2" s="464"/>
      <c r="JE2" s="464"/>
      <c r="JF2" s="464"/>
      <c r="JG2" s="464"/>
      <c r="JH2" s="464"/>
      <c r="JI2" s="464"/>
      <c r="JJ2" s="464"/>
      <c r="JK2" s="464"/>
      <c r="JL2" s="464"/>
      <c r="JM2" s="464"/>
      <c r="JN2" s="464"/>
      <c r="JO2" s="464"/>
      <c r="JP2" s="464"/>
      <c r="JQ2" s="464"/>
      <c r="JR2" s="464"/>
      <c r="JS2" s="464"/>
      <c r="JT2" s="464"/>
      <c r="JU2" s="464"/>
      <c r="JV2" s="464"/>
      <c r="JW2" s="464"/>
      <c r="JX2" s="464"/>
      <c r="JY2" s="464"/>
      <c r="JZ2" s="464"/>
      <c r="KA2" s="464"/>
      <c r="KB2" s="464"/>
      <c r="KC2" s="464"/>
      <c r="KD2" s="464"/>
      <c r="KE2" s="464"/>
      <c r="KF2" s="464"/>
      <c r="KG2" s="464"/>
      <c r="KH2" s="464"/>
      <c r="KI2" s="464"/>
      <c r="KJ2" s="464"/>
      <c r="KK2" s="464"/>
      <c r="KL2" s="464"/>
      <c r="KM2" s="464"/>
      <c r="KN2" s="464"/>
      <c r="KO2" s="464"/>
      <c r="KP2" s="464"/>
      <c r="KQ2" s="464"/>
      <c r="KR2" s="464"/>
      <c r="KS2" s="464"/>
      <c r="KT2" s="464"/>
      <c r="KU2" s="464"/>
      <c r="KV2" s="464"/>
      <c r="KW2" s="464"/>
      <c r="KX2" s="464"/>
      <c r="KY2" s="464"/>
      <c r="KZ2" s="464"/>
      <c r="LA2" s="464"/>
      <c r="LB2" s="464"/>
      <c r="LC2" s="464"/>
      <c r="LD2" s="464"/>
      <c r="LE2" s="464"/>
      <c r="LF2" s="464"/>
      <c r="LG2" s="464"/>
      <c r="LH2" s="464"/>
      <c r="LI2" s="464"/>
      <c r="LJ2" s="464"/>
      <c r="LK2" s="464"/>
      <c r="LL2" s="464"/>
      <c r="LM2" s="464"/>
      <c r="LN2" s="464"/>
      <c r="LO2" s="464"/>
      <c r="LP2" s="464"/>
      <c r="LQ2" s="464"/>
      <c r="LR2" s="464"/>
      <c r="LS2" s="464"/>
      <c r="LT2" s="464"/>
      <c r="LU2" s="464"/>
      <c r="LV2" s="464"/>
      <c r="LW2" s="464"/>
      <c r="LX2" s="464"/>
      <c r="LY2" s="464"/>
      <c r="LZ2" s="464"/>
      <c r="MA2" s="464"/>
      <c r="MB2" s="464"/>
      <c r="MC2" s="464"/>
      <c r="MD2" s="464"/>
      <c r="ME2" s="464"/>
      <c r="MF2" s="464"/>
      <c r="MG2" s="464"/>
      <c r="MH2" s="464"/>
      <c r="MI2" s="464"/>
      <c r="MJ2" s="464"/>
      <c r="MK2" s="464"/>
      <c r="ML2" s="464"/>
      <c r="MM2" s="464"/>
      <c r="MN2" s="464"/>
      <c r="MO2" s="464"/>
      <c r="MP2" s="464"/>
      <c r="MQ2" s="464"/>
      <c r="MR2" s="464"/>
      <c r="MS2" s="464"/>
      <c r="MT2" s="464"/>
      <c r="MU2" s="464"/>
      <c r="MV2" s="464"/>
      <c r="MW2" s="464"/>
      <c r="MX2" s="464"/>
      <c r="MY2" s="464"/>
      <c r="MZ2" s="464"/>
      <c r="NA2" s="464"/>
      <c r="NB2" s="464"/>
      <c r="NC2" s="464"/>
      <c r="ND2" s="464"/>
      <c r="NE2" s="464"/>
      <c r="NF2" s="464"/>
      <c r="NG2" s="464"/>
      <c r="NH2" s="464"/>
      <c r="NI2" s="464"/>
      <c r="NJ2" s="464"/>
      <c r="NK2" s="464"/>
      <c r="NL2" s="464"/>
      <c r="NM2" s="464"/>
      <c r="NN2" s="464"/>
      <c r="NO2" s="464"/>
      <c r="NP2" s="464"/>
      <c r="NQ2" s="464"/>
      <c r="NR2" s="464"/>
      <c r="NS2" s="464"/>
      <c r="NT2" s="464"/>
      <c r="NU2" s="464"/>
      <c r="NV2" s="464"/>
      <c r="NW2" s="464"/>
      <c r="NX2" s="464"/>
      <c r="NY2" s="464"/>
      <c r="NZ2" s="464"/>
      <c r="OA2" s="464"/>
      <c r="OB2" s="464"/>
      <c r="OC2" s="464"/>
      <c r="OD2" s="464"/>
      <c r="OE2" s="464"/>
      <c r="OF2" s="464"/>
      <c r="OG2" s="464"/>
      <c r="OH2" s="464"/>
      <c r="OI2" s="464"/>
      <c r="OJ2" s="464"/>
      <c r="OK2" s="464"/>
      <c r="OL2" s="464"/>
      <c r="OM2" s="464"/>
      <c r="ON2" s="464"/>
      <c r="OO2" s="464"/>
      <c r="OP2" s="464"/>
      <c r="OQ2" s="464"/>
      <c r="OR2" s="464"/>
      <c r="OS2" s="464"/>
      <c r="OT2" s="464"/>
      <c r="OU2" s="464"/>
      <c r="OV2" s="464"/>
      <c r="OW2" s="464"/>
      <c r="OX2" s="464"/>
      <c r="OY2" s="464"/>
      <c r="OZ2" s="464"/>
      <c r="PA2" s="464"/>
      <c r="PB2" s="464"/>
      <c r="PC2" s="464"/>
      <c r="PD2" s="464"/>
      <c r="PE2" s="464"/>
      <c r="PF2" s="464"/>
      <c r="PG2" s="464"/>
      <c r="PH2" s="464"/>
      <c r="PI2" s="464"/>
      <c r="PJ2" s="464"/>
      <c r="PK2" s="464"/>
      <c r="PL2" s="464"/>
      <c r="PM2" s="464"/>
      <c r="PN2" s="464"/>
      <c r="PO2" s="464"/>
      <c r="PP2" s="464"/>
      <c r="PQ2" s="464"/>
      <c r="PR2" s="464"/>
      <c r="PS2" s="464"/>
      <c r="PT2" s="464"/>
      <c r="PU2" s="464"/>
      <c r="PV2" s="464"/>
      <c r="PW2" s="464"/>
      <c r="PX2" s="464"/>
      <c r="PY2" s="464"/>
      <c r="PZ2" s="464"/>
      <c r="QA2" s="464"/>
      <c r="QB2" s="464"/>
      <c r="QC2" s="464"/>
      <c r="QD2" s="464"/>
      <c r="QE2" s="464"/>
      <c r="QF2" s="464"/>
      <c r="QG2" s="464"/>
      <c r="QH2" s="464"/>
      <c r="QI2" s="464"/>
      <c r="QJ2" s="464"/>
      <c r="QK2" s="464"/>
      <c r="QL2" s="464"/>
      <c r="QM2" s="464"/>
      <c r="QN2" s="464"/>
      <c r="QO2" s="464"/>
      <c r="QP2" s="464"/>
      <c r="QQ2" s="464"/>
      <c r="QR2" s="464"/>
      <c r="QS2" s="464"/>
      <c r="QT2" s="464"/>
      <c r="QU2" s="464"/>
      <c r="QV2" s="464"/>
      <c r="QW2" s="464"/>
      <c r="QX2" s="464"/>
      <c r="QY2" s="464"/>
      <c r="QZ2" s="464"/>
      <c r="RA2" s="464"/>
      <c r="RB2" s="464"/>
      <c r="RC2" s="464"/>
      <c r="RD2" s="464"/>
      <c r="RE2" s="464"/>
      <c r="RF2" s="464"/>
      <c r="RG2" s="464"/>
      <c r="RH2" s="464"/>
      <c r="RI2" s="464"/>
      <c r="RJ2" s="464"/>
      <c r="RK2" s="464"/>
      <c r="RL2" s="464"/>
      <c r="RM2" s="464"/>
      <c r="RN2" s="464"/>
      <c r="RO2" s="464"/>
      <c r="RP2" s="464"/>
      <c r="RQ2" s="464"/>
      <c r="RR2" s="464"/>
      <c r="RS2" s="464"/>
      <c r="RT2" s="464"/>
      <c r="RU2" s="464"/>
      <c r="RV2" s="464"/>
      <c r="RW2" s="464"/>
      <c r="RX2" s="464"/>
      <c r="RY2" s="464"/>
      <c r="RZ2" s="464"/>
      <c r="SA2" s="464"/>
      <c r="SB2" s="464"/>
      <c r="SC2" s="464"/>
      <c r="SD2" s="464"/>
      <c r="SE2" s="464"/>
      <c r="SF2" s="464"/>
      <c r="SG2" s="464"/>
      <c r="SH2" s="464"/>
      <c r="SI2" s="464"/>
      <c r="SJ2" s="464"/>
      <c r="SK2" s="464"/>
      <c r="SL2" s="464"/>
      <c r="SM2" s="464"/>
      <c r="SN2" s="464"/>
      <c r="SO2" s="464"/>
      <c r="SP2" s="464"/>
      <c r="SQ2" s="464"/>
      <c r="SR2" s="464"/>
      <c r="SS2" s="464"/>
      <c r="ST2" s="464"/>
      <c r="SU2" s="464"/>
      <c r="SV2" s="464"/>
      <c r="SW2" s="464"/>
      <c r="SX2" s="464"/>
      <c r="SY2" s="464"/>
      <c r="SZ2" s="464"/>
      <c r="TA2" s="464"/>
      <c r="TB2" s="464"/>
      <c r="TC2" s="464"/>
      <c r="TD2" s="464"/>
      <c r="TE2" s="464"/>
      <c r="TF2" s="464"/>
      <c r="TG2" s="464"/>
      <c r="TH2" s="464"/>
      <c r="TI2" s="464"/>
      <c r="TJ2" s="464"/>
      <c r="TK2" s="464"/>
      <c r="TL2" s="464"/>
      <c r="TM2" s="464"/>
      <c r="TN2" s="464"/>
      <c r="TO2" s="464"/>
      <c r="TP2" s="464"/>
      <c r="TQ2" s="464"/>
      <c r="TR2" s="464"/>
      <c r="TS2" s="464"/>
      <c r="TT2" s="464"/>
      <c r="TU2" s="464"/>
      <c r="TV2" s="464"/>
      <c r="TW2" s="464"/>
      <c r="TX2" s="464"/>
      <c r="TY2" s="464"/>
      <c r="TZ2" s="464"/>
      <c r="UA2" s="464"/>
      <c r="UB2" s="464"/>
      <c r="UC2" s="464"/>
      <c r="UD2" s="464"/>
      <c r="UE2" s="464"/>
      <c r="UF2" s="464"/>
      <c r="UG2" s="464"/>
      <c r="UH2" s="464"/>
      <c r="UI2" s="464"/>
      <c r="UJ2" s="464"/>
      <c r="UK2" s="464"/>
      <c r="UL2" s="464"/>
      <c r="UM2" s="464"/>
      <c r="UN2" s="464"/>
      <c r="UO2" s="464"/>
      <c r="UP2" s="464"/>
      <c r="UQ2" s="464"/>
      <c r="UR2" s="464"/>
      <c r="US2" s="464"/>
      <c r="UT2" s="464"/>
      <c r="UU2" s="464"/>
      <c r="UV2" s="464"/>
      <c r="UW2" s="464"/>
      <c r="UX2" s="464"/>
      <c r="UY2" s="464"/>
      <c r="UZ2" s="464"/>
      <c r="VA2" s="464"/>
      <c r="VB2" s="464"/>
      <c r="VC2" s="464"/>
      <c r="VD2" s="464"/>
      <c r="VE2" s="464"/>
      <c r="VF2" s="464"/>
      <c r="VG2" s="464"/>
      <c r="VH2" s="464"/>
      <c r="VI2" s="464"/>
      <c r="VJ2" s="464"/>
      <c r="VK2" s="464"/>
      <c r="VL2" s="464"/>
      <c r="VM2" s="464"/>
      <c r="VN2" s="464"/>
      <c r="VO2" s="464"/>
      <c r="VP2" s="464"/>
      <c r="VQ2" s="464"/>
      <c r="VR2" s="464"/>
      <c r="VS2" s="464"/>
      <c r="VT2" s="464"/>
      <c r="VU2" s="464"/>
      <c r="VV2" s="464"/>
      <c r="VW2" s="464"/>
      <c r="VX2" s="464"/>
      <c r="VY2" s="464"/>
      <c r="VZ2" s="464"/>
      <c r="WA2" s="464"/>
      <c r="WB2" s="464"/>
      <c r="WC2" s="464"/>
      <c r="WD2" s="464"/>
      <c r="WE2" s="464"/>
      <c r="WF2" s="464"/>
      <c r="WG2" s="464"/>
      <c r="WH2" s="464"/>
      <c r="WI2" s="464"/>
      <c r="WJ2" s="464"/>
      <c r="WK2" s="464"/>
      <c r="WL2" s="464"/>
      <c r="WM2" s="464"/>
      <c r="WN2" s="464"/>
      <c r="WO2" s="464"/>
      <c r="WP2" s="464"/>
      <c r="WQ2" s="464"/>
      <c r="WR2" s="464"/>
      <c r="WS2" s="464"/>
      <c r="WT2" s="464"/>
      <c r="WU2" s="464"/>
      <c r="WV2" s="464"/>
      <c r="WW2" s="464"/>
      <c r="WX2" s="464"/>
      <c r="WY2" s="464"/>
      <c r="WZ2" s="464"/>
      <c r="XA2" s="464"/>
      <c r="XB2" s="464"/>
      <c r="XC2" s="464"/>
      <c r="XD2" s="464"/>
      <c r="XE2" s="464"/>
      <c r="XF2" s="464"/>
      <c r="XG2" s="464"/>
      <c r="XH2" s="464"/>
      <c r="XI2" s="464"/>
      <c r="XJ2" s="464"/>
      <c r="XK2" s="464"/>
      <c r="XL2" s="464"/>
      <c r="XM2" s="464"/>
      <c r="XN2" s="464"/>
      <c r="XO2" s="464"/>
      <c r="XP2" s="464"/>
      <c r="XQ2" s="464"/>
      <c r="XR2" s="464"/>
      <c r="XS2" s="464"/>
      <c r="XT2" s="464"/>
      <c r="XU2" s="464"/>
      <c r="XV2" s="464"/>
      <c r="XW2" s="464"/>
      <c r="XX2" s="464"/>
      <c r="XY2" s="464"/>
      <c r="XZ2" s="464"/>
      <c r="YA2" s="464"/>
      <c r="YB2" s="464"/>
      <c r="YC2" s="464"/>
      <c r="YD2" s="464"/>
      <c r="YE2" s="464"/>
      <c r="YF2" s="464"/>
      <c r="YG2" s="464"/>
      <c r="YH2" s="464"/>
      <c r="YI2" s="464"/>
      <c r="YJ2" s="464"/>
      <c r="YK2" s="464"/>
      <c r="YL2" s="464"/>
      <c r="YM2" s="464"/>
      <c r="YN2" s="464"/>
      <c r="YO2" s="464"/>
      <c r="YP2" s="464"/>
      <c r="YQ2" s="464"/>
      <c r="YR2" s="464"/>
      <c r="YS2" s="464"/>
      <c r="YT2" s="464"/>
      <c r="YU2" s="464"/>
      <c r="YV2" s="464"/>
      <c r="YW2" s="464"/>
      <c r="YX2" s="464"/>
      <c r="YY2" s="464"/>
      <c r="YZ2" s="464"/>
      <c r="ZA2" s="464"/>
      <c r="ZB2" s="464"/>
      <c r="ZC2" s="464"/>
      <c r="ZD2" s="464"/>
      <c r="ZE2" s="464"/>
      <c r="ZF2" s="464"/>
      <c r="ZG2" s="464"/>
      <c r="ZH2" s="464"/>
      <c r="ZI2" s="464"/>
      <c r="ZJ2" s="464"/>
      <c r="ZK2" s="464"/>
      <c r="ZL2" s="464"/>
      <c r="ZM2" s="464"/>
      <c r="ZN2" s="464"/>
      <c r="ZO2" s="464"/>
      <c r="ZP2" s="464"/>
      <c r="ZQ2" s="464"/>
      <c r="ZR2" s="464"/>
      <c r="ZS2" s="464"/>
      <c r="ZT2" s="464"/>
      <c r="ZU2" s="464"/>
      <c r="ZV2" s="464"/>
      <c r="ZW2" s="464"/>
      <c r="ZX2" s="464"/>
      <c r="ZY2" s="464"/>
      <c r="ZZ2" s="464"/>
      <c r="AAA2" s="464"/>
      <c r="AAB2" s="464"/>
      <c r="AAC2" s="464"/>
      <c r="AAD2" s="464"/>
      <c r="AAE2" s="464"/>
      <c r="AAF2" s="464"/>
      <c r="AAG2" s="464"/>
      <c r="AAH2" s="464"/>
      <c r="AAI2" s="464"/>
      <c r="AAJ2" s="464"/>
      <c r="AAK2" s="464"/>
      <c r="AAL2" s="464"/>
      <c r="AAM2" s="464"/>
      <c r="AAN2" s="464"/>
      <c r="AAO2" s="464"/>
      <c r="AAP2" s="464"/>
      <c r="AAQ2" s="464"/>
      <c r="AAR2" s="464"/>
      <c r="AAS2" s="464"/>
      <c r="AAT2" s="464"/>
      <c r="AAU2" s="464"/>
      <c r="AAV2" s="464"/>
      <c r="AAW2" s="464"/>
      <c r="AAX2" s="464"/>
      <c r="AAY2" s="464"/>
      <c r="AAZ2" s="464"/>
      <c r="ABA2" s="464"/>
      <c r="ABB2" s="464"/>
      <c r="ABC2" s="464"/>
      <c r="ABD2" s="464"/>
      <c r="ABE2" s="464"/>
      <c r="ABF2" s="464"/>
      <c r="ABG2" s="464"/>
      <c r="ABH2" s="464"/>
      <c r="ABI2" s="464"/>
      <c r="ABJ2" s="464"/>
      <c r="ABK2" s="464"/>
      <c r="ABL2" s="464"/>
      <c r="ABM2" s="464"/>
      <c r="ABN2" s="464"/>
      <c r="ABO2" s="464"/>
      <c r="ABP2" s="464"/>
      <c r="ABQ2" s="464"/>
      <c r="ABR2" s="464"/>
      <c r="ABS2" s="464"/>
      <c r="ABT2" s="464"/>
      <c r="ABU2" s="464"/>
      <c r="ABV2" s="464"/>
      <c r="ABW2" s="464"/>
      <c r="ABX2" s="464"/>
      <c r="ABY2" s="464"/>
      <c r="ABZ2" s="464"/>
      <c r="ACA2" s="464"/>
      <c r="ACB2" s="464"/>
      <c r="ACC2" s="464"/>
      <c r="ACD2" s="464"/>
      <c r="ACE2" s="464"/>
      <c r="ACF2" s="464"/>
      <c r="ACG2" s="464"/>
      <c r="ACH2" s="464"/>
      <c r="ACI2" s="464"/>
      <c r="ACJ2" s="464"/>
      <c r="ACK2" s="464"/>
      <c r="ACL2" s="464"/>
      <c r="ACM2" s="464"/>
      <c r="ACN2" s="464"/>
      <c r="ACO2" s="464"/>
      <c r="ACP2" s="464"/>
      <c r="ACQ2" s="464"/>
      <c r="ACR2" s="464"/>
      <c r="ACS2" s="464"/>
      <c r="ACT2" s="464"/>
      <c r="ACU2" s="464"/>
      <c r="ACV2" s="464"/>
      <c r="ACW2" s="464"/>
      <c r="ACX2" s="464"/>
      <c r="ACY2" s="464"/>
      <c r="ACZ2" s="464"/>
      <c r="ADA2" s="464"/>
      <c r="ADB2" s="464"/>
      <c r="ADC2" s="464"/>
      <c r="ADD2" s="464"/>
      <c r="ADE2" s="464"/>
      <c r="ADF2" s="464"/>
      <c r="ADG2" s="464"/>
      <c r="ADH2" s="464"/>
      <c r="ADI2" s="464"/>
      <c r="ADJ2" s="464"/>
      <c r="ADK2" s="464"/>
      <c r="ADL2" s="464"/>
      <c r="ADM2" s="464"/>
      <c r="ADN2" s="464"/>
      <c r="ADO2" s="464"/>
      <c r="ADP2" s="464"/>
      <c r="ADQ2" s="464"/>
      <c r="ADR2" s="464"/>
      <c r="ADS2" s="464"/>
    </row>
    <row r="3" spans="1:799" s="415" customFormat="1" ht="165" customHeight="1">
      <c r="A3" s="429">
        <v>1</v>
      </c>
      <c r="B3" s="423" t="s">
        <v>1224</v>
      </c>
      <c r="C3" s="423" t="s">
        <v>1225</v>
      </c>
      <c r="D3" s="423" t="s">
        <v>1226</v>
      </c>
      <c r="E3" s="423" t="s">
        <v>1227</v>
      </c>
      <c r="F3" s="430" t="s">
        <v>890</v>
      </c>
      <c r="G3" s="508" t="s">
        <v>910</v>
      </c>
      <c r="H3" s="508" t="s">
        <v>846</v>
      </c>
      <c r="I3" s="508" t="s">
        <v>1303</v>
      </c>
      <c r="J3" s="508" t="s">
        <v>846</v>
      </c>
      <c r="K3" s="508" t="s">
        <v>1302</v>
      </c>
      <c r="L3" s="431">
        <v>1166320</v>
      </c>
      <c r="M3" s="431">
        <v>588000</v>
      </c>
      <c r="N3" s="431">
        <v>249900</v>
      </c>
      <c r="O3" s="422">
        <v>44100</v>
      </c>
      <c r="P3" s="422">
        <v>294000</v>
      </c>
      <c r="Q3" s="509">
        <v>0.5</v>
      </c>
      <c r="R3" s="431">
        <v>60</v>
      </c>
      <c r="S3" s="432">
        <v>53.5</v>
      </c>
      <c r="T3" s="432">
        <v>35</v>
      </c>
      <c r="U3" s="434">
        <v>31</v>
      </c>
      <c r="V3" s="432">
        <v>95</v>
      </c>
      <c r="W3" s="433">
        <f t="shared" ref="W3:W43" si="0">SUM(S3+U3)</f>
        <v>84.5</v>
      </c>
      <c r="X3" s="446">
        <f>W3/V3</f>
        <v>0.88947368421052631</v>
      </c>
      <c r="Y3" s="110"/>
      <c r="Z3" s="110"/>
      <c r="AA3" s="110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1"/>
      <c r="CD3" s="401"/>
      <c r="CE3" s="401"/>
      <c r="CF3" s="401"/>
      <c r="CG3" s="401"/>
      <c r="CH3" s="401"/>
      <c r="CI3" s="401"/>
      <c r="CJ3" s="401"/>
      <c r="CK3" s="401"/>
      <c r="CL3" s="401"/>
      <c r="CM3" s="401"/>
      <c r="CN3" s="401"/>
      <c r="CO3" s="401"/>
      <c r="CP3" s="401"/>
      <c r="CQ3" s="401"/>
      <c r="CR3" s="401"/>
      <c r="CS3" s="401"/>
      <c r="CT3" s="401"/>
      <c r="CU3" s="401"/>
      <c r="CV3" s="401"/>
      <c r="CW3" s="401"/>
      <c r="CX3" s="401"/>
      <c r="CY3" s="401"/>
      <c r="CZ3" s="401"/>
      <c r="DA3" s="401"/>
      <c r="DB3" s="401"/>
      <c r="DC3" s="401"/>
      <c r="DD3" s="401"/>
      <c r="DE3" s="401"/>
      <c r="DF3" s="401"/>
      <c r="DG3" s="401"/>
      <c r="DH3" s="401"/>
      <c r="DI3" s="401"/>
      <c r="DJ3" s="401"/>
      <c r="DK3" s="401"/>
      <c r="DL3" s="401"/>
      <c r="DM3" s="401"/>
      <c r="DN3" s="401"/>
      <c r="DO3" s="401"/>
      <c r="DP3" s="401"/>
      <c r="DQ3" s="401"/>
      <c r="DR3" s="401"/>
      <c r="DS3" s="401"/>
      <c r="DT3" s="401"/>
      <c r="DU3" s="401"/>
      <c r="DV3" s="401"/>
      <c r="DW3" s="401"/>
      <c r="DX3" s="401"/>
      <c r="DY3" s="401"/>
      <c r="DZ3" s="401"/>
      <c r="EA3" s="401"/>
      <c r="EB3" s="401"/>
      <c r="EC3" s="401"/>
      <c r="ED3" s="401"/>
      <c r="EE3" s="401"/>
      <c r="EF3" s="401"/>
      <c r="EG3" s="401"/>
      <c r="EH3" s="401"/>
      <c r="EI3" s="401"/>
      <c r="EJ3" s="401"/>
      <c r="EK3" s="401"/>
      <c r="EL3" s="401"/>
      <c r="EM3" s="401"/>
      <c r="EN3" s="401"/>
      <c r="EO3" s="401"/>
      <c r="EP3" s="401"/>
      <c r="EQ3" s="401"/>
      <c r="ER3" s="401"/>
      <c r="ES3" s="401"/>
      <c r="ET3" s="401"/>
      <c r="EU3" s="401"/>
      <c r="EV3" s="401"/>
      <c r="EW3" s="401"/>
      <c r="EX3" s="401"/>
      <c r="EY3" s="401"/>
      <c r="EZ3" s="401"/>
      <c r="FA3" s="401"/>
      <c r="FB3" s="401"/>
      <c r="FC3" s="401"/>
      <c r="FD3" s="401"/>
      <c r="FE3" s="401"/>
      <c r="FF3" s="401"/>
      <c r="FG3" s="401"/>
      <c r="FH3" s="401"/>
      <c r="FI3" s="401"/>
      <c r="FJ3" s="401"/>
      <c r="FK3" s="401"/>
      <c r="FL3" s="401"/>
      <c r="FM3" s="401"/>
      <c r="FN3" s="401"/>
      <c r="FO3" s="401"/>
      <c r="FP3" s="401"/>
      <c r="FQ3" s="401"/>
      <c r="FR3" s="401"/>
      <c r="FS3" s="401"/>
      <c r="FT3" s="401"/>
      <c r="FU3" s="401"/>
      <c r="FV3" s="401"/>
      <c r="FW3" s="401"/>
      <c r="FX3" s="401"/>
      <c r="FY3" s="401"/>
      <c r="FZ3" s="401"/>
      <c r="GA3" s="401"/>
      <c r="GB3" s="401"/>
      <c r="GC3" s="401"/>
      <c r="GD3" s="401"/>
      <c r="GE3" s="401"/>
      <c r="GF3" s="401"/>
      <c r="GG3" s="401"/>
      <c r="GH3" s="401"/>
      <c r="GI3" s="401"/>
      <c r="GJ3" s="401"/>
      <c r="GK3" s="401"/>
      <c r="GL3" s="401"/>
      <c r="GM3" s="401"/>
      <c r="GN3" s="401"/>
      <c r="GO3" s="401"/>
      <c r="GP3" s="401"/>
      <c r="GQ3" s="401"/>
      <c r="GR3" s="401"/>
      <c r="GS3" s="401"/>
      <c r="GT3" s="401"/>
      <c r="GU3" s="401"/>
      <c r="GV3" s="401"/>
      <c r="GW3" s="401"/>
      <c r="GX3" s="401"/>
      <c r="GY3" s="401"/>
      <c r="GZ3" s="401"/>
      <c r="HA3" s="401"/>
      <c r="HB3" s="401"/>
      <c r="HC3" s="401"/>
      <c r="HD3" s="401"/>
      <c r="HE3" s="401"/>
      <c r="HF3" s="401"/>
      <c r="HG3" s="401"/>
      <c r="HH3" s="401"/>
      <c r="HI3" s="401"/>
      <c r="HJ3" s="401"/>
      <c r="HK3" s="401"/>
      <c r="HL3" s="401"/>
      <c r="HM3" s="401"/>
      <c r="HN3" s="401"/>
      <c r="HO3" s="401"/>
      <c r="HP3" s="401"/>
      <c r="HQ3" s="401"/>
      <c r="HR3" s="401"/>
      <c r="HS3" s="401"/>
      <c r="HT3" s="401"/>
      <c r="HU3" s="401"/>
      <c r="HV3" s="401"/>
      <c r="HW3" s="401"/>
      <c r="HX3" s="401"/>
      <c r="HY3" s="401"/>
      <c r="HZ3" s="401"/>
      <c r="IA3" s="401"/>
      <c r="IB3" s="401"/>
      <c r="IC3" s="401"/>
      <c r="ID3" s="401"/>
      <c r="IE3" s="401"/>
      <c r="IF3" s="401"/>
      <c r="IG3" s="401"/>
      <c r="IH3" s="401"/>
      <c r="II3" s="401"/>
      <c r="IJ3" s="401"/>
      <c r="IK3" s="401"/>
      <c r="IL3" s="401"/>
      <c r="IM3" s="401"/>
      <c r="IN3" s="401"/>
      <c r="IO3" s="401"/>
      <c r="IP3" s="401"/>
      <c r="IQ3" s="401"/>
      <c r="IR3" s="401"/>
      <c r="IS3" s="401"/>
      <c r="IT3" s="401"/>
      <c r="IU3" s="401"/>
      <c r="IV3" s="401"/>
      <c r="IW3" s="401"/>
      <c r="IX3" s="401"/>
      <c r="IY3" s="401"/>
      <c r="IZ3" s="401"/>
      <c r="JA3" s="401"/>
      <c r="JB3" s="401"/>
      <c r="JC3" s="401"/>
      <c r="JD3" s="401"/>
      <c r="JE3" s="401"/>
      <c r="JF3" s="401"/>
      <c r="JG3" s="401"/>
      <c r="JH3" s="401"/>
      <c r="JI3" s="401"/>
      <c r="JJ3" s="401"/>
      <c r="JK3" s="401"/>
      <c r="JL3" s="401"/>
      <c r="JM3" s="401"/>
      <c r="JN3" s="401"/>
      <c r="JO3" s="401"/>
      <c r="JP3" s="401"/>
      <c r="JQ3" s="401"/>
      <c r="JR3" s="401"/>
      <c r="JS3" s="401"/>
      <c r="JT3" s="401"/>
      <c r="JU3" s="401"/>
      <c r="JV3" s="401"/>
      <c r="JW3" s="401"/>
      <c r="JX3" s="401"/>
      <c r="JY3" s="401"/>
      <c r="JZ3" s="401"/>
      <c r="KA3" s="401"/>
      <c r="KB3" s="401"/>
      <c r="KC3" s="401"/>
      <c r="KD3" s="401"/>
      <c r="KE3" s="401"/>
      <c r="KF3" s="401"/>
      <c r="KG3" s="401"/>
      <c r="KH3" s="401"/>
      <c r="KI3" s="401"/>
      <c r="KJ3" s="401"/>
      <c r="KK3" s="401"/>
      <c r="KL3" s="401"/>
      <c r="KM3" s="401"/>
      <c r="KN3" s="401"/>
      <c r="KO3" s="401"/>
      <c r="KP3" s="401"/>
      <c r="KQ3" s="401"/>
      <c r="KR3" s="401"/>
      <c r="KS3" s="401"/>
      <c r="KT3" s="401"/>
      <c r="KU3" s="401"/>
      <c r="KV3" s="401"/>
      <c r="KW3" s="401"/>
      <c r="KX3" s="401"/>
      <c r="KY3" s="401"/>
      <c r="KZ3" s="401"/>
      <c r="LA3" s="401"/>
      <c r="LB3" s="401"/>
      <c r="LC3" s="401"/>
      <c r="LD3" s="401"/>
      <c r="LE3" s="401"/>
      <c r="LF3" s="401"/>
      <c r="LG3" s="401"/>
      <c r="LH3" s="401"/>
      <c r="LI3" s="401"/>
      <c r="LJ3" s="401"/>
      <c r="LK3" s="401"/>
      <c r="LL3" s="401"/>
      <c r="LM3" s="401"/>
      <c r="LN3" s="401"/>
      <c r="LO3" s="401"/>
      <c r="LP3" s="401"/>
      <c r="LQ3" s="401"/>
      <c r="LR3" s="401"/>
      <c r="LS3" s="401"/>
      <c r="LT3" s="401"/>
      <c r="LU3" s="401"/>
      <c r="LV3" s="401"/>
      <c r="LW3" s="401"/>
      <c r="LX3" s="401"/>
      <c r="LY3" s="401"/>
      <c r="LZ3" s="401"/>
      <c r="MA3" s="401"/>
      <c r="MB3" s="401"/>
      <c r="MC3" s="401"/>
      <c r="MD3" s="401"/>
      <c r="ME3" s="401"/>
      <c r="MF3" s="401"/>
      <c r="MG3" s="401"/>
      <c r="MH3" s="401"/>
      <c r="MI3" s="401"/>
      <c r="MJ3" s="401"/>
      <c r="MK3" s="401"/>
      <c r="ML3" s="401"/>
      <c r="MM3" s="401"/>
      <c r="MN3" s="401"/>
      <c r="MO3" s="401"/>
      <c r="MP3" s="401"/>
      <c r="MQ3" s="401"/>
      <c r="MR3" s="401"/>
      <c r="MS3" s="401"/>
      <c r="MT3" s="401"/>
      <c r="MU3" s="401"/>
      <c r="MV3" s="401"/>
      <c r="MW3" s="401"/>
      <c r="MX3" s="401"/>
      <c r="MY3" s="401"/>
      <c r="MZ3" s="401"/>
      <c r="NA3" s="401"/>
      <c r="NB3" s="401"/>
      <c r="NC3" s="401"/>
      <c r="ND3" s="401"/>
      <c r="NE3" s="401"/>
      <c r="NF3" s="401"/>
      <c r="NG3" s="401"/>
      <c r="NH3" s="401"/>
      <c r="NI3" s="401"/>
      <c r="NJ3" s="401"/>
      <c r="NK3" s="401"/>
      <c r="NL3" s="401"/>
      <c r="NM3" s="401"/>
      <c r="NN3" s="401"/>
      <c r="NO3" s="401"/>
      <c r="NP3" s="401"/>
      <c r="NQ3" s="401"/>
      <c r="NR3" s="401"/>
      <c r="NS3" s="401"/>
      <c r="NT3" s="401"/>
      <c r="NU3" s="401"/>
      <c r="NV3" s="401"/>
      <c r="NW3" s="401"/>
      <c r="NX3" s="401"/>
      <c r="NY3" s="401"/>
      <c r="NZ3" s="401"/>
      <c r="OA3" s="401"/>
      <c r="OB3" s="401"/>
      <c r="OC3" s="401"/>
      <c r="OD3" s="401"/>
      <c r="OE3" s="401"/>
      <c r="OF3" s="401"/>
      <c r="OG3" s="401"/>
      <c r="OH3" s="401"/>
      <c r="OI3" s="401"/>
      <c r="OJ3" s="401"/>
      <c r="OK3" s="401"/>
      <c r="OL3" s="401"/>
      <c r="OM3" s="401"/>
      <c r="ON3" s="401"/>
      <c r="OO3" s="401"/>
      <c r="OP3" s="401"/>
      <c r="OQ3" s="401"/>
      <c r="OR3" s="401"/>
      <c r="OS3" s="401"/>
      <c r="OT3" s="401"/>
      <c r="OU3" s="401"/>
      <c r="OV3" s="401"/>
      <c r="OW3" s="401"/>
      <c r="OX3" s="401"/>
      <c r="OY3" s="401"/>
      <c r="OZ3" s="401"/>
      <c r="PA3" s="401"/>
      <c r="PB3" s="401"/>
      <c r="PC3" s="401"/>
      <c r="PD3" s="401"/>
      <c r="PE3" s="401"/>
      <c r="PF3" s="401"/>
      <c r="PG3" s="401"/>
      <c r="PH3" s="401"/>
      <c r="PI3" s="401"/>
      <c r="PJ3" s="401"/>
      <c r="PK3" s="401"/>
      <c r="PL3" s="401"/>
      <c r="PM3" s="401"/>
      <c r="PN3" s="401"/>
      <c r="PO3" s="401"/>
      <c r="PP3" s="401"/>
      <c r="PQ3" s="401"/>
      <c r="PR3" s="401"/>
      <c r="PS3" s="401"/>
      <c r="PT3" s="401"/>
      <c r="PU3" s="401"/>
      <c r="PV3" s="401"/>
      <c r="PW3" s="401"/>
      <c r="PX3" s="401"/>
      <c r="PY3" s="401"/>
      <c r="PZ3" s="401"/>
      <c r="QA3" s="401"/>
      <c r="QB3" s="401"/>
      <c r="QC3" s="401"/>
      <c r="QD3" s="401"/>
      <c r="QE3" s="401"/>
      <c r="QF3" s="401"/>
      <c r="QG3" s="401"/>
      <c r="QH3" s="401"/>
      <c r="QI3" s="401"/>
      <c r="QJ3" s="401"/>
      <c r="QK3" s="401"/>
      <c r="QL3" s="401"/>
      <c r="QM3" s="401"/>
      <c r="QN3" s="401"/>
      <c r="QO3" s="401"/>
      <c r="QP3" s="401"/>
      <c r="QQ3" s="401"/>
      <c r="QR3" s="401"/>
      <c r="QS3" s="401"/>
      <c r="QT3" s="401"/>
      <c r="QU3" s="401"/>
      <c r="QV3" s="401"/>
      <c r="QW3" s="401"/>
      <c r="QX3" s="401"/>
      <c r="QY3" s="401"/>
      <c r="QZ3" s="401"/>
      <c r="RA3" s="401"/>
      <c r="RB3" s="401"/>
      <c r="RC3" s="401"/>
      <c r="RD3" s="401"/>
      <c r="RE3" s="401"/>
      <c r="RF3" s="401"/>
      <c r="RG3" s="401"/>
      <c r="RH3" s="401"/>
      <c r="RI3" s="401"/>
      <c r="RJ3" s="401"/>
      <c r="RK3" s="401"/>
      <c r="RL3" s="401"/>
      <c r="RM3" s="401"/>
      <c r="RN3" s="401"/>
      <c r="RO3" s="401"/>
      <c r="RP3" s="401"/>
      <c r="RQ3" s="401"/>
      <c r="RR3" s="401"/>
      <c r="RS3" s="401"/>
      <c r="RT3" s="401"/>
      <c r="RU3" s="401"/>
      <c r="RV3" s="401"/>
      <c r="RW3" s="401"/>
      <c r="RX3" s="401"/>
      <c r="RY3" s="401"/>
      <c r="RZ3" s="401"/>
      <c r="SA3" s="401"/>
      <c r="SB3" s="401"/>
      <c r="SC3" s="401"/>
      <c r="SD3" s="401"/>
      <c r="SE3" s="401"/>
      <c r="SF3" s="401"/>
      <c r="SG3" s="401"/>
      <c r="SH3" s="401"/>
      <c r="SI3" s="401"/>
      <c r="SJ3" s="401"/>
      <c r="SK3" s="401"/>
      <c r="SL3" s="401"/>
      <c r="SM3" s="401"/>
      <c r="SN3" s="401"/>
      <c r="SO3" s="401"/>
      <c r="SP3" s="401"/>
      <c r="SQ3" s="401"/>
      <c r="SR3" s="401"/>
      <c r="SS3" s="401"/>
      <c r="ST3" s="401"/>
      <c r="SU3" s="401"/>
      <c r="SV3" s="401"/>
      <c r="SW3" s="401"/>
      <c r="SX3" s="401"/>
      <c r="SY3" s="401"/>
      <c r="SZ3" s="401"/>
      <c r="TA3" s="401"/>
      <c r="TB3" s="401"/>
      <c r="TC3" s="401"/>
      <c r="TD3" s="401"/>
      <c r="TE3" s="401"/>
      <c r="TF3" s="401"/>
      <c r="TG3" s="401"/>
      <c r="TH3" s="401"/>
      <c r="TI3" s="401"/>
      <c r="TJ3" s="401"/>
      <c r="TK3" s="401"/>
      <c r="TL3" s="401"/>
      <c r="TM3" s="401"/>
      <c r="TN3" s="401"/>
      <c r="TO3" s="401"/>
      <c r="TP3" s="401"/>
      <c r="TQ3" s="401"/>
      <c r="TR3" s="401"/>
      <c r="TS3" s="401"/>
      <c r="TT3" s="401"/>
      <c r="TU3" s="401"/>
      <c r="TV3" s="401"/>
      <c r="TW3" s="401"/>
      <c r="TX3" s="401"/>
      <c r="TY3" s="401"/>
      <c r="TZ3" s="401"/>
      <c r="UA3" s="401"/>
      <c r="UB3" s="401"/>
      <c r="UC3" s="401"/>
      <c r="UD3" s="401"/>
      <c r="UE3" s="401"/>
      <c r="UF3" s="401"/>
      <c r="UG3" s="401"/>
      <c r="UH3" s="401"/>
      <c r="UI3" s="401"/>
      <c r="UJ3" s="401"/>
      <c r="UK3" s="401"/>
      <c r="UL3" s="401"/>
      <c r="UM3" s="401"/>
      <c r="UN3" s="401"/>
      <c r="UO3" s="401"/>
      <c r="UP3" s="401"/>
      <c r="UQ3" s="401"/>
      <c r="UR3" s="401"/>
      <c r="US3" s="401"/>
      <c r="UT3" s="401"/>
      <c r="UU3" s="401"/>
      <c r="UV3" s="401"/>
      <c r="UW3" s="401"/>
      <c r="UX3" s="401"/>
      <c r="UY3" s="401"/>
      <c r="UZ3" s="401"/>
      <c r="VA3" s="401"/>
      <c r="VB3" s="401"/>
      <c r="VC3" s="401"/>
      <c r="VD3" s="401"/>
      <c r="VE3" s="401"/>
      <c r="VF3" s="401"/>
      <c r="VG3" s="401"/>
      <c r="VH3" s="401"/>
      <c r="VI3" s="401"/>
      <c r="VJ3" s="401"/>
      <c r="VK3" s="401"/>
      <c r="VL3" s="401"/>
      <c r="VM3" s="401"/>
      <c r="VN3" s="401"/>
      <c r="VO3" s="401"/>
      <c r="VP3" s="401"/>
      <c r="VQ3" s="401"/>
      <c r="VR3" s="401"/>
      <c r="VS3" s="401"/>
      <c r="VT3" s="401"/>
      <c r="VU3" s="401"/>
      <c r="VV3" s="401"/>
      <c r="VW3" s="401"/>
      <c r="VX3" s="401"/>
      <c r="VY3" s="401"/>
      <c r="VZ3" s="401"/>
      <c r="WA3" s="401"/>
      <c r="WB3" s="401"/>
      <c r="WC3" s="401"/>
      <c r="WD3" s="401"/>
      <c r="WE3" s="401"/>
      <c r="WF3" s="401"/>
      <c r="WG3" s="401"/>
      <c r="WH3" s="401"/>
      <c r="WI3" s="401"/>
      <c r="WJ3" s="401"/>
      <c r="WK3" s="401"/>
      <c r="WL3" s="401"/>
      <c r="WM3" s="401"/>
      <c r="WN3" s="401"/>
      <c r="WO3" s="401"/>
      <c r="WP3" s="401"/>
      <c r="WQ3" s="401"/>
      <c r="WR3" s="401"/>
      <c r="WS3" s="401"/>
      <c r="WT3" s="401"/>
      <c r="WU3" s="401"/>
      <c r="WV3" s="401"/>
      <c r="WW3" s="401"/>
      <c r="WX3" s="401"/>
      <c r="WY3" s="401"/>
      <c r="WZ3" s="401"/>
      <c r="XA3" s="401"/>
      <c r="XB3" s="401"/>
      <c r="XC3" s="401"/>
      <c r="XD3" s="401"/>
      <c r="XE3" s="401"/>
      <c r="XF3" s="401"/>
      <c r="XG3" s="401"/>
      <c r="XH3" s="401"/>
      <c r="XI3" s="401"/>
      <c r="XJ3" s="401"/>
      <c r="XK3" s="401"/>
      <c r="XL3" s="401"/>
      <c r="XM3" s="401"/>
      <c r="XN3" s="401"/>
      <c r="XO3" s="401"/>
      <c r="XP3" s="401"/>
      <c r="XQ3" s="401"/>
      <c r="XR3" s="401"/>
      <c r="XS3" s="401"/>
      <c r="XT3" s="401"/>
      <c r="XU3" s="401"/>
      <c r="XV3" s="401"/>
      <c r="XW3" s="401"/>
      <c r="XX3" s="401"/>
      <c r="XY3" s="401"/>
      <c r="XZ3" s="401"/>
      <c r="YA3" s="401"/>
      <c r="YB3" s="401"/>
      <c r="YC3" s="401"/>
      <c r="YD3" s="401"/>
      <c r="YE3" s="401"/>
      <c r="YF3" s="401"/>
      <c r="YG3" s="401"/>
      <c r="YH3" s="401"/>
      <c r="YI3" s="401"/>
      <c r="YJ3" s="401"/>
      <c r="YK3" s="401"/>
      <c r="YL3" s="401"/>
      <c r="YM3" s="401"/>
      <c r="YN3" s="401"/>
      <c r="YO3" s="401"/>
      <c r="YP3" s="401"/>
      <c r="YQ3" s="401"/>
      <c r="YR3" s="401"/>
      <c r="YS3" s="401"/>
      <c r="YT3" s="401"/>
      <c r="YU3" s="401"/>
      <c r="YV3" s="401"/>
      <c r="YW3" s="401"/>
      <c r="YX3" s="401"/>
      <c r="YY3" s="401"/>
      <c r="YZ3" s="401"/>
      <c r="ZA3" s="401"/>
      <c r="ZB3" s="401"/>
      <c r="ZC3" s="401"/>
      <c r="ZD3" s="401"/>
      <c r="ZE3" s="401"/>
      <c r="ZF3" s="401"/>
      <c r="ZG3" s="401"/>
      <c r="ZH3" s="401"/>
      <c r="ZI3" s="401"/>
      <c r="ZJ3" s="401"/>
      <c r="ZK3" s="401"/>
      <c r="ZL3" s="401"/>
      <c r="ZM3" s="401"/>
      <c r="ZN3" s="401"/>
      <c r="ZO3" s="401"/>
      <c r="ZP3" s="401"/>
      <c r="ZQ3" s="401"/>
      <c r="ZR3" s="401"/>
      <c r="ZS3" s="401"/>
      <c r="ZT3" s="401"/>
      <c r="ZU3" s="401"/>
      <c r="ZV3" s="401"/>
      <c r="ZW3" s="401"/>
      <c r="ZX3" s="401"/>
      <c r="ZY3" s="401"/>
      <c r="ZZ3" s="401"/>
      <c r="AAA3" s="401"/>
      <c r="AAB3" s="401"/>
      <c r="AAC3" s="401"/>
      <c r="AAD3" s="401"/>
      <c r="AAE3" s="401"/>
      <c r="AAF3" s="401"/>
      <c r="AAG3" s="401"/>
      <c r="AAH3" s="401"/>
      <c r="AAI3" s="401"/>
      <c r="AAJ3" s="401"/>
      <c r="AAK3" s="401"/>
      <c r="AAL3" s="401"/>
      <c r="AAM3" s="401"/>
      <c r="AAN3" s="401"/>
      <c r="AAO3" s="401"/>
      <c r="AAP3" s="401"/>
      <c r="AAQ3" s="401"/>
      <c r="AAR3" s="401"/>
      <c r="AAS3" s="401"/>
      <c r="AAT3" s="401"/>
      <c r="AAU3" s="401"/>
      <c r="AAV3" s="401"/>
      <c r="AAW3" s="401"/>
      <c r="AAX3" s="401"/>
      <c r="AAY3" s="401"/>
      <c r="AAZ3" s="401"/>
      <c r="ABA3" s="401"/>
      <c r="ABB3" s="401"/>
      <c r="ABC3" s="401"/>
      <c r="ABD3" s="401"/>
      <c r="ABE3" s="401"/>
      <c r="ABF3" s="401"/>
      <c r="ABG3" s="401"/>
      <c r="ABH3" s="401"/>
      <c r="ABI3" s="401"/>
      <c r="ABJ3" s="401"/>
      <c r="ABK3" s="401"/>
      <c r="ABL3" s="401"/>
      <c r="ABM3" s="401"/>
      <c r="ABN3" s="401"/>
      <c r="ABO3" s="401"/>
      <c r="ABP3" s="401"/>
      <c r="ABQ3" s="401"/>
      <c r="ABR3" s="401"/>
      <c r="ABS3" s="401"/>
      <c r="ABT3" s="401"/>
      <c r="ABU3" s="401"/>
      <c r="ABV3" s="401"/>
      <c r="ABW3" s="401"/>
      <c r="ABX3" s="401"/>
      <c r="ABY3" s="401"/>
      <c r="ABZ3" s="401"/>
      <c r="ACA3" s="401"/>
      <c r="ACB3" s="401"/>
      <c r="ACC3" s="401"/>
      <c r="ACD3" s="401"/>
      <c r="ACE3" s="401"/>
      <c r="ACF3" s="401"/>
      <c r="ACG3" s="401"/>
      <c r="ACH3" s="401"/>
      <c r="ACI3" s="401"/>
      <c r="ACJ3" s="401"/>
      <c r="ACK3" s="401"/>
      <c r="ACL3" s="401"/>
      <c r="ACM3" s="401"/>
      <c r="ACN3" s="401"/>
      <c r="ACO3" s="401"/>
      <c r="ACP3" s="401"/>
      <c r="ACQ3" s="401"/>
      <c r="ACR3" s="401"/>
      <c r="ACS3" s="401"/>
      <c r="ACT3" s="401"/>
      <c r="ACU3" s="401"/>
      <c r="ACV3" s="401"/>
      <c r="ACW3" s="401"/>
      <c r="ACX3" s="401"/>
      <c r="ACY3" s="401"/>
      <c r="ACZ3" s="401"/>
      <c r="ADA3" s="401"/>
      <c r="ADB3" s="401"/>
      <c r="ADC3" s="401"/>
      <c r="ADD3" s="401"/>
      <c r="ADE3" s="401"/>
      <c r="ADF3" s="401"/>
      <c r="ADG3" s="401"/>
      <c r="ADH3" s="401"/>
      <c r="ADI3" s="401"/>
      <c r="ADJ3" s="401"/>
      <c r="ADK3" s="401"/>
      <c r="ADL3" s="401"/>
      <c r="ADM3" s="401"/>
      <c r="ADN3" s="401"/>
      <c r="ADO3" s="401"/>
      <c r="ADP3" s="401"/>
      <c r="ADQ3" s="401"/>
      <c r="ADR3" s="401"/>
      <c r="ADS3" s="401"/>
    </row>
    <row r="4" spans="1:799" s="401" customFormat="1" ht="165.75" customHeight="1">
      <c r="A4" s="429">
        <v>2</v>
      </c>
      <c r="B4" s="423" t="s">
        <v>1604</v>
      </c>
      <c r="C4" s="424" t="s">
        <v>1605</v>
      </c>
      <c r="D4" s="423" t="s">
        <v>1606</v>
      </c>
      <c r="E4" s="423" t="s">
        <v>1607</v>
      </c>
      <c r="F4" s="430" t="s">
        <v>890</v>
      </c>
      <c r="G4" s="508" t="s">
        <v>1745</v>
      </c>
      <c r="H4" s="508" t="s">
        <v>841</v>
      </c>
      <c r="I4" s="508" t="s">
        <v>842</v>
      </c>
      <c r="J4" s="508" t="s">
        <v>841</v>
      </c>
      <c r="K4" s="508" t="s">
        <v>842</v>
      </c>
      <c r="L4" s="431">
        <v>2376101.2799999998</v>
      </c>
      <c r="M4" s="431">
        <v>1947624</v>
      </c>
      <c r="N4" s="431">
        <v>827740.2</v>
      </c>
      <c r="O4" s="422">
        <v>146071.79999999999</v>
      </c>
      <c r="P4" s="422">
        <f>SUM(N4+O4)</f>
        <v>973812</v>
      </c>
      <c r="Q4" s="509">
        <v>0.5</v>
      </c>
      <c r="R4" s="431">
        <v>60</v>
      </c>
      <c r="S4" s="432">
        <v>51</v>
      </c>
      <c r="T4" s="432">
        <v>35</v>
      </c>
      <c r="U4" s="434">
        <v>32</v>
      </c>
      <c r="V4" s="432">
        <v>95</v>
      </c>
      <c r="W4" s="433">
        <f t="shared" si="0"/>
        <v>83</v>
      </c>
      <c r="X4" s="446">
        <f>W4/V4</f>
        <v>0.87368421052631584</v>
      </c>
      <c r="Y4" s="112"/>
      <c r="Z4" s="112"/>
      <c r="AA4" s="112"/>
    </row>
    <row r="5" spans="1:799" s="401" customFormat="1" ht="159.75" customHeight="1">
      <c r="A5" s="429">
        <v>3</v>
      </c>
      <c r="B5" s="423" t="s">
        <v>1751</v>
      </c>
      <c r="C5" s="424" t="s">
        <v>1755</v>
      </c>
      <c r="D5" s="423" t="s">
        <v>1756</v>
      </c>
      <c r="E5" s="423" t="s">
        <v>1790</v>
      </c>
      <c r="F5" s="430" t="s">
        <v>890</v>
      </c>
      <c r="G5" s="508" t="s">
        <v>1745</v>
      </c>
      <c r="H5" s="508" t="s">
        <v>1757</v>
      </c>
      <c r="I5" s="508" t="s">
        <v>1758</v>
      </c>
      <c r="J5" s="508" t="s">
        <v>1757</v>
      </c>
      <c r="K5" s="508" t="s">
        <v>1758</v>
      </c>
      <c r="L5" s="431">
        <v>2801437.2</v>
      </c>
      <c r="M5" s="431">
        <v>2296260</v>
      </c>
      <c r="N5" s="431">
        <v>975910.5</v>
      </c>
      <c r="O5" s="422">
        <v>172219.5</v>
      </c>
      <c r="P5" s="422">
        <f>SUM(N5+O5)</f>
        <v>1148130</v>
      </c>
      <c r="Q5" s="509">
        <v>0.5</v>
      </c>
      <c r="R5" s="431">
        <v>60</v>
      </c>
      <c r="S5" s="432">
        <v>49.5</v>
      </c>
      <c r="T5" s="432">
        <v>35</v>
      </c>
      <c r="U5" s="434">
        <v>33</v>
      </c>
      <c r="V5" s="432">
        <v>95</v>
      </c>
      <c r="W5" s="433">
        <f t="shared" si="0"/>
        <v>82.5</v>
      </c>
      <c r="X5" s="446">
        <f>W5/V5</f>
        <v>0.86842105263157898</v>
      </c>
      <c r="Y5" s="112"/>
      <c r="Z5" s="112"/>
      <c r="AA5" s="112"/>
    </row>
    <row r="6" spans="1:799" ht="105.75" customHeight="1">
      <c r="A6" s="429">
        <v>4</v>
      </c>
      <c r="B6" s="423" t="s">
        <v>1458</v>
      </c>
      <c r="C6" s="424" t="s">
        <v>1459</v>
      </c>
      <c r="D6" s="423" t="s">
        <v>1460</v>
      </c>
      <c r="E6" s="423" t="s">
        <v>1461</v>
      </c>
      <c r="F6" s="430" t="s">
        <v>890</v>
      </c>
      <c r="G6" s="508" t="s">
        <v>1745</v>
      </c>
      <c r="H6" s="508" t="s">
        <v>882</v>
      </c>
      <c r="I6" s="508" t="s">
        <v>884</v>
      </c>
      <c r="J6" s="508" t="s">
        <v>882</v>
      </c>
      <c r="K6" s="508" t="s">
        <v>1621</v>
      </c>
      <c r="L6" s="431">
        <v>5319846.1100000003</v>
      </c>
      <c r="M6" s="431">
        <v>3960529.6</v>
      </c>
      <c r="N6" s="431">
        <v>1683225.08</v>
      </c>
      <c r="O6" s="422">
        <v>297039.71999999997</v>
      </c>
      <c r="P6" s="422">
        <f>SUM(N6+O6)</f>
        <v>1980264.8</v>
      </c>
      <c r="Q6" s="509">
        <v>0.5</v>
      </c>
      <c r="R6" s="431">
        <v>60</v>
      </c>
      <c r="S6" s="432">
        <v>48</v>
      </c>
      <c r="T6" s="432">
        <v>35</v>
      </c>
      <c r="U6" s="434">
        <v>33</v>
      </c>
      <c r="V6" s="432">
        <v>95</v>
      </c>
      <c r="W6" s="433">
        <f t="shared" si="0"/>
        <v>81</v>
      </c>
      <c r="X6" s="446">
        <f>W6/V6</f>
        <v>0.85263157894736841</v>
      </c>
      <c r="Y6" s="110"/>
      <c r="Z6" s="110"/>
      <c r="AA6" s="110"/>
    </row>
    <row r="7" spans="1:799" ht="150.75" customHeight="1">
      <c r="A7" s="429">
        <v>5</v>
      </c>
      <c r="B7" s="423" t="s">
        <v>1228</v>
      </c>
      <c r="C7" s="423" t="s">
        <v>1229</v>
      </c>
      <c r="D7" s="423" t="s">
        <v>1230</v>
      </c>
      <c r="E7" s="423" t="s">
        <v>1231</v>
      </c>
      <c r="F7" s="430" t="s">
        <v>890</v>
      </c>
      <c r="G7" s="508" t="s">
        <v>1746</v>
      </c>
      <c r="H7" s="508" t="s">
        <v>873</v>
      </c>
      <c r="I7" s="508" t="s">
        <v>874</v>
      </c>
      <c r="J7" s="508" t="s">
        <v>873</v>
      </c>
      <c r="K7" s="508" t="s">
        <v>874</v>
      </c>
      <c r="L7" s="431">
        <v>1994090</v>
      </c>
      <c r="M7" s="431">
        <v>1634500</v>
      </c>
      <c r="N7" s="431">
        <v>555730</v>
      </c>
      <c r="O7" s="422">
        <v>98070</v>
      </c>
      <c r="P7" s="422">
        <v>653800</v>
      </c>
      <c r="Q7" s="509">
        <v>0.4</v>
      </c>
      <c r="R7" s="431">
        <v>60</v>
      </c>
      <c r="S7" s="432">
        <v>48.5</v>
      </c>
      <c r="T7" s="432">
        <v>35</v>
      </c>
      <c r="U7" s="434">
        <v>32.5</v>
      </c>
      <c r="V7" s="432">
        <v>95</v>
      </c>
      <c r="W7" s="433">
        <f t="shared" si="0"/>
        <v>81</v>
      </c>
      <c r="X7" s="446">
        <v>0.85260000000000002</v>
      </c>
      <c r="Y7" s="110"/>
      <c r="Z7" s="110"/>
      <c r="AA7" s="110"/>
    </row>
    <row r="8" spans="1:799" s="397" customFormat="1" ht="136.5" customHeight="1">
      <c r="A8" s="429">
        <v>6</v>
      </c>
      <c r="B8" s="423" t="s">
        <v>1173</v>
      </c>
      <c r="C8" s="424" t="s">
        <v>1174</v>
      </c>
      <c r="D8" s="423" t="s">
        <v>1175</v>
      </c>
      <c r="E8" s="423" t="s">
        <v>1176</v>
      </c>
      <c r="F8" s="424" t="s">
        <v>890</v>
      </c>
      <c r="G8" s="508" t="s">
        <v>1745</v>
      </c>
      <c r="H8" s="508" t="s">
        <v>1261</v>
      </c>
      <c r="I8" s="508" t="s">
        <v>1295</v>
      </c>
      <c r="J8" s="508" t="s">
        <v>878</v>
      </c>
      <c r="K8" s="508" t="s">
        <v>879</v>
      </c>
      <c r="L8" s="431">
        <v>2653500</v>
      </c>
      <c r="M8" s="431">
        <v>2125000</v>
      </c>
      <c r="N8" s="431">
        <v>903125</v>
      </c>
      <c r="O8" s="422">
        <v>159375</v>
      </c>
      <c r="P8" s="422">
        <v>1062500</v>
      </c>
      <c r="Q8" s="509">
        <v>0.5</v>
      </c>
      <c r="R8" s="431">
        <v>60</v>
      </c>
      <c r="S8" s="432">
        <v>52.5</v>
      </c>
      <c r="T8" s="432">
        <v>35</v>
      </c>
      <c r="U8" s="434">
        <v>28</v>
      </c>
      <c r="V8" s="432">
        <v>95</v>
      </c>
      <c r="W8" s="433">
        <f t="shared" si="0"/>
        <v>80.5</v>
      </c>
      <c r="X8" s="446">
        <f t="shared" ref="X8:X67" si="1">W8/V8</f>
        <v>0.84736842105263155</v>
      </c>
      <c r="Y8" s="110"/>
      <c r="Z8" s="110"/>
      <c r="AA8" s="110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1"/>
      <c r="AO8" s="401"/>
      <c r="AP8" s="401"/>
      <c r="AQ8" s="401"/>
      <c r="AR8" s="401"/>
      <c r="AS8" s="401"/>
      <c r="AT8" s="401"/>
      <c r="AU8" s="401"/>
      <c r="AV8" s="401"/>
      <c r="AW8" s="401"/>
      <c r="AX8" s="401"/>
      <c r="AY8" s="401"/>
      <c r="AZ8" s="401"/>
      <c r="BA8" s="401"/>
      <c r="BB8" s="401"/>
      <c r="BC8" s="401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401"/>
      <c r="BQ8" s="401"/>
      <c r="BR8" s="401"/>
      <c r="BS8" s="401"/>
      <c r="BT8" s="401"/>
      <c r="BU8" s="401"/>
      <c r="BV8" s="401"/>
      <c r="BW8" s="401"/>
      <c r="BX8" s="401"/>
      <c r="BY8" s="401"/>
      <c r="BZ8" s="401"/>
      <c r="CA8" s="401"/>
      <c r="CB8" s="401"/>
      <c r="CC8" s="401"/>
      <c r="CD8" s="401"/>
      <c r="CE8" s="401"/>
      <c r="CF8" s="401"/>
      <c r="CG8" s="401"/>
      <c r="CH8" s="401"/>
      <c r="CI8" s="401"/>
      <c r="CJ8" s="401"/>
      <c r="CK8" s="401"/>
      <c r="CL8" s="401"/>
      <c r="CM8" s="401"/>
      <c r="CN8" s="401"/>
      <c r="CO8" s="401"/>
      <c r="CP8" s="401"/>
      <c r="CQ8" s="401"/>
      <c r="CR8" s="401"/>
      <c r="CS8" s="401"/>
      <c r="CT8" s="401"/>
      <c r="CU8" s="401"/>
      <c r="CV8" s="401"/>
      <c r="CW8" s="401"/>
      <c r="CX8" s="401"/>
      <c r="CY8" s="401"/>
      <c r="CZ8" s="401"/>
      <c r="DA8" s="401"/>
      <c r="DB8" s="401"/>
      <c r="DC8" s="401"/>
      <c r="DD8" s="401"/>
      <c r="DE8" s="401"/>
      <c r="DF8" s="401"/>
      <c r="DG8" s="401"/>
      <c r="DH8" s="401"/>
      <c r="DI8" s="401"/>
      <c r="DJ8" s="401"/>
      <c r="DK8" s="401"/>
      <c r="DL8" s="401"/>
      <c r="DM8" s="401"/>
      <c r="DN8" s="401"/>
      <c r="DO8" s="401"/>
      <c r="DP8" s="401"/>
      <c r="DQ8" s="401"/>
      <c r="DR8" s="401"/>
      <c r="DS8" s="401"/>
      <c r="DT8" s="401"/>
      <c r="DU8" s="401"/>
      <c r="DV8" s="401"/>
      <c r="DW8" s="401"/>
      <c r="DX8" s="401"/>
      <c r="DY8" s="401"/>
      <c r="DZ8" s="401"/>
      <c r="EA8" s="401"/>
      <c r="EB8" s="401"/>
      <c r="EC8" s="401"/>
      <c r="ED8" s="401"/>
      <c r="EE8" s="401"/>
      <c r="EF8" s="401"/>
      <c r="EG8" s="401"/>
      <c r="EH8" s="401"/>
      <c r="EI8" s="401"/>
      <c r="EJ8" s="401"/>
      <c r="EK8" s="401"/>
      <c r="EL8" s="401"/>
      <c r="EM8" s="401"/>
      <c r="EN8" s="401"/>
      <c r="EO8" s="401"/>
      <c r="EP8" s="401"/>
      <c r="EQ8" s="401"/>
      <c r="ER8" s="401"/>
      <c r="ES8" s="401"/>
      <c r="ET8" s="401"/>
      <c r="EU8" s="401"/>
      <c r="EV8" s="401"/>
      <c r="EW8" s="401"/>
      <c r="EX8" s="401"/>
      <c r="EY8" s="401"/>
      <c r="EZ8" s="401"/>
      <c r="FA8" s="401"/>
      <c r="FB8" s="401"/>
      <c r="FC8" s="401"/>
      <c r="FD8" s="401"/>
      <c r="FE8" s="401"/>
      <c r="FF8" s="401"/>
      <c r="FG8" s="401"/>
      <c r="FH8" s="401"/>
      <c r="FI8" s="401"/>
      <c r="FJ8" s="401"/>
      <c r="FK8" s="401"/>
      <c r="FL8" s="401"/>
      <c r="FM8" s="401"/>
      <c r="FN8" s="401"/>
      <c r="FO8" s="401"/>
      <c r="FP8" s="401"/>
      <c r="FQ8" s="401"/>
      <c r="FR8" s="401"/>
      <c r="FS8" s="401"/>
      <c r="FT8" s="401"/>
      <c r="FU8" s="401"/>
      <c r="FV8" s="401"/>
      <c r="FW8" s="401"/>
      <c r="FX8" s="401"/>
      <c r="FY8" s="401"/>
      <c r="FZ8" s="401"/>
      <c r="GA8" s="401"/>
      <c r="GB8" s="401"/>
      <c r="GC8" s="401"/>
      <c r="GD8" s="401"/>
      <c r="GE8" s="401"/>
      <c r="GF8" s="401"/>
      <c r="GG8" s="401"/>
      <c r="GH8" s="401"/>
      <c r="GI8" s="401"/>
      <c r="GJ8" s="401"/>
      <c r="GK8" s="401"/>
      <c r="GL8" s="401"/>
      <c r="GM8" s="401"/>
      <c r="GN8" s="401"/>
      <c r="GO8" s="401"/>
      <c r="GP8" s="401"/>
      <c r="GQ8" s="401"/>
      <c r="GR8" s="401"/>
      <c r="GS8" s="401"/>
      <c r="GT8" s="401"/>
      <c r="GU8" s="401"/>
      <c r="GV8" s="401"/>
      <c r="GW8" s="401"/>
      <c r="GX8" s="401"/>
      <c r="GY8" s="401"/>
      <c r="GZ8" s="401"/>
      <c r="HA8" s="401"/>
      <c r="HB8" s="401"/>
      <c r="HC8" s="401"/>
      <c r="HD8" s="401"/>
      <c r="HE8" s="401"/>
      <c r="HF8" s="401"/>
      <c r="HG8" s="401"/>
      <c r="HH8" s="401"/>
      <c r="HI8" s="401"/>
      <c r="HJ8" s="401"/>
      <c r="HK8" s="401"/>
      <c r="HL8" s="401"/>
      <c r="HM8" s="401"/>
      <c r="HN8" s="401"/>
      <c r="HO8" s="401"/>
      <c r="HP8" s="401"/>
      <c r="HQ8" s="401"/>
      <c r="HR8" s="401"/>
      <c r="HS8" s="401"/>
      <c r="HT8" s="401"/>
      <c r="HU8" s="401"/>
      <c r="HV8" s="401"/>
      <c r="HW8" s="401"/>
      <c r="HX8" s="401"/>
      <c r="HY8" s="401"/>
      <c r="HZ8" s="401"/>
      <c r="IA8" s="401"/>
      <c r="IB8" s="401"/>
      <c r="IC8" s="401"/>
      <c r="ID8" s="401"/>
      <c r="IE8" s="401"/>
      <c r="IF8" s="401"/>
      <c r="IG8" s="401"/>
      <c r="IH8" s="401"/>
      <c r="II8" s="401"/>
      <c r="IJ8" s="401"/>
      <c r="IK8" s="401"/>
      <c r="IL8" s="401"/>
      <c r="IM8" s="401"/>
      <c r="IN8" s="401"/>
      <c r="IO8" s="401"/>
      <c r="IP8" s="401"/>
      <c r="IQ8" s="401"/>
      <c r="IR8" s="401"/>
      <c r="IS8" s="401"/>
      <c r="IT8" s="401"/>
      <c r="IU8" s="401"/>
      <c r="IV8" s="401"/>
      <c r="IW8" s="401"/>
      <c r="IX8" s="401"/>
      <c r="IY8" s="401"/>
      <c r="IZ8" s="401"/>
      <c r="JA8" s="401"/>
      <c r="JB8" s="401"/>
      <c r="JC8" s="401"/>
      <c r="JD8" s="401"/>
      <c r="JE8" s="401"/>
      <c r="JF8" s="401"/>
      <c r="JG8" s="401"/>
      <c r="JH8" s="401"/>
      <c r="JI8" s="401"/>
      <c r="JJ8" s="401"/>
      <c r="JK8" s="401"/>
      <c r="JL8" s="401"/>
      <c r="JM8" s="401"/>
      <c r="JN8" s="401"/>
      <c r="JO8" s="401"/>
      <c r="JP8" s="401"/>
      <c r="JQ8" s="401"/>
      <c r="JR8" s="401"/>
      <c r="JS8" s="401"/>
      <c r="JT8" s="401"/>
      <c r="JU8" s="401"/>
      <c r="JV8" s="401"/>
      <c r="JW8" s="401"/>
      <c r="JX8" s="401"/>
      <c r="JY8" s="401"/>
      <c r="JZ8" s="401"/>
      <c r="KA8" s="401"/>
      <c r="KB8" s="401"/>
      <c r="KC8" s="401"/>
      <c r="KD8" s="401"/>
      <c r="KE8" s="401"/>
      <c r="KF8" s="401"/>
      <c r="KG8" s="401"/>
      <c r="KH8" s="401"/>
      <c r="KI8" s="401"/>
      <c r="KJ8" s="401"/>
      <c r="KK8" s="401"/>
      <c r="KL8" s="401"/>
      <c r="KM8" s="401"/>
      <c r="KN8" s="401"/>
      <c r="KO8" s="401"/>
      <c r="KP8" s="401"/>
      <c r="KQ8" s="401"/>
      <c r="KR8" s="401"/>
      <c r="KS8" s="401"/>
      <c r="KT8" s="401"/>
      <c r="KU8" s="401"/>
      <c r="KV8" s="401"/>
      <c r="KW8" s="401"/>
      <c r="KX8" s="401"/>
      <c r="KY8" s="401"/>
      <c r="KZ8" s="401"/>
      <c r="LA8" s="401"/>
      <c r="LB8" s="401"/>
      <c r="LC8" s="401"/>
      <c r="LD8" s="401"/>
      <c r="LE8" s="401"/>
      <c r="LF8" s="401"/>
      <c r="LG8" s="401"/>
      <c r="LH8" s="401"/>
      <c r="LI8" s="401"/>
      <c r="LJ8" s="401"/>
      <c r="LK8" s="401"/>
      <c r="LL8" s="401"/>
      <c r="LM8" s="401"/>
      <c r="LN8" s="401"/>
      <c r="LO8" s="401"/>
      <c r="LP8" s="401"/>
      <c r="LQ8" s="401"/>
      <c r="LR8" s="401"/>
      <c r="LS8" s="401"/>
      <c r="LT8" s="401"/>
      <c r="LU8" s="401"/>
      <c r="LV8" s="401"/>
      <c r="LW8" s="401"/>
      <c r="LX8" s="401"/>
      <c r="LY8" s="401"/>
      <c r="LZ8" s="401"/>
      <c r="MA8" s="401"/>
      <c r="MB8" s="401"/>
      <c r="MC8" s="401"/>
      <c r="MD8" s="401"/>
      <c r="ME8" s="401"/>
      <c r="MF8" s="401"/>
      <c r="MG8" s="401"/>
      <c r="MH8" s="401"/>
      <c r="MI8" s="401"/>
      <c r="MJ8" s="401"/>
      <c r="MK8" s="401"/>
      <c r="ML8" s="401"/>
      <c r="MM8" s="401"/>
      <c r="MN8" s="401"/>
      <c r="MO8" s="401"/>
      <c r="MP8" s="401"/>
      <c r="MQ8" s="401"/>
      <c r="MR8" s="401"/>
      <c r="MS8" s="401"/>
      <c r="MT8" s="401"/>
      <c r="MU8" s="401"/>
      <c r="MV8" s="401"/>
      <c r="MW8" s="401"/>
      <c r="MX8" s="401"/>
      <c r="MY8" s="401"/>
      <c r="MZ8" s="401"/>
      <c r="NA8" s="401"/>
      <c r="NB8" s="401"/>
      <c r="NC8" s="401"/>
      <c r="ND8" s="401"/>
      <c r="NE8" s="401"/>
      <c r="NF8" s="401"/>
      <c r="NG8" s="401"/>
      <c r="NH8" s="401"/>
      <c r="NI8" s="401"/>
      <c r="NJ8" s="401"/>
      <c r="NK8" s="401"/>
      <c r="NL8" s="401"/>
      <c r="NM8" s="401"/>
      <c r="NN8" s="401"/>
      <c r="NO8" s="401"/>
      <c r="NP8" s="401"/>
      <c r="NQ8" s="401"/>
      <c r="NR8" s="401"/>
      <c r="NS8" s="401"/>
      <c r="NT8" s="401"/>
      <c r="NU8" s="401"/>
      <c r="NV8" s="401"/>
      <c r="NW8" s="401"/>
      <c r="NX8" s="401"/>
      <c r="NY8" s="401"/>
      <c r="NZ8" s="401"/>
      <c r="OA8" s="401"/>
      <c r="OB8" s="401"/>
      <c r="OC8" s="401"/>
      <c r="OD8" s="401"/>
      <c r="OE8" s="401"/>
      <c r="OF8" s="401"/>
      <c r="OG8" s="401"/>
      <c r="OH8" s="401"/>
      <c r="OI8" s="401"/>
      <c r="OJ8" s="401"/>
      <c r="OK8" s="401"/>
      <c r="OL8" s="401"/>
      <c r="OM8" s="401"/>
      <c r="ON8" s="401"/>
      <c r="OO8" s="401"/>
      <c r="OP8" s="401"/>
      <c r="OQ8" s="401"/>
      <c r="OR8" s="401"/>
      <c r="OS8" s="401"/>
      <c r="OT8" s="401"/>
      <c r="OU8" s="401"/>
      <c r="OV8" s="401"/>
      <c r="OW8" s="401"/>
      <c r="OX8" s="401"/>
      <c r="OY8" s="401"/>
      <c r="OZ8" s="401"/>
      <c r="PA8" s="401"/>
      <c r="PB8" s="401"/>
      <c r="PC8" s="401"/>
      <c r="PD8" s="401"/>
      <c r="PE8" s="401"/>
      <c r="PF8" s="401"/>
      <c r="PG8" s="401"/>
      <c r="PH8" s="401"/>
      <c r="PI8" s="401"/>
      <c r="PJ8" s="401"/>
      <c r="PK8" s="401"/>
      <c r="PL8" s="401"/>
      <c r="PM8" s="401"/>
      <c r="PN8" s="401"/>
      <c r="PO8" s="401"/>
      <c r="PP8" s="401"/>
      <c r="PQ8" s="401"/>
      <c r="PR8" s="401"/>
      <c r="PS8" s="401"/>
      <c r="PT8" s="401"/>
      <c r="PU8" s="401"/>
      <c r="PV8" s="401"/>
      <c r="PW8" s="401"/>
      <c r="PX8" s="401"/>
      <c r="PY8" s="401"/>
      <c r="PZ8" s="401"/>
      <c r="QA8" s="401"/>
      <c r="QB8" s="401"/>
      <c r="QC8" s="401"/>
      <c r="QD8" s="401"/>
      <c r="QE8" s="401"/>
      <c r="QF8" s="401"/>
      <c r="QG8" s="401"/>
      <c r="QH8" s="401"/>
      <c r="QI8" s="401"/>
      <c r="QJ8" s="401"/>
      <c r="QK8" s="401"/>
      <c r="QL8" s="401"/>
      <c r="QM8" s="401"/>
      <c r="QN8" s="401"/>
      <c r="QO8" s="401"/>
      <c r="QP8" s="401"/>
      <c r="QQ8" s="401"/>
      <c r="QR8" s="401"/>
      <c r="QS8" s="401"/>
      <c r="QT8" s="401"/>
      <c r="QU8" s="401"/>
      <c r="QV8" s="401"/>
      <c r="QW8" s="401"/>
      <c r="QX8" s="401"/>
      <c r="QY8" s="401"/>
      <c r="QZ8" s="401"/>
      <c r="RA8" s="401"/>
      <c r="RB8" s="401"/>
      <c r="RC8" s="401"/>
      <c r="RD8" s="401"/>
      <c r="RE8" s="401"/>
      <c r="RF8" s="401"/>
      <c r="RG8" s="401"/>
      <c r="RH8" s="401"/>
      <c r="RI8" s="401"/>
      <c r="RJ8" s="401"/>
      <c r="RK8" s="401"/>
      <c r="RL8" s="401"/>
      <c r="RM8" s="401"/>
      <c r="RN8" s="401"/>
      <c r="RO8" s="401"/>
      <c r="RP8" s="401"/>
      <c r="RQ8" s="401"/>
      <c r="RR8" s="401"/>
      <c r="RS8" s="401"/>
      <c r="RT8" s="401"/>
      <c r="RU8" s="401"/>
      <c r="RV8" s="401"/>
      <c r="RW8" s="401"/>
      <c r="RX8" s="401"/>
      <c r="RY8" s="401"/>
      <c r="RZ8" s="401"/>
      <c r="SA8" s="401"/>
      <c r="SB8" s="401"/>
      <c r="SC8" s="401"/>
      <c r="SD8" s="401"/>
      <c r="SE8" s="401"/>
      <c r="SF8" s="401"/>
      <c r="SG8" s="401"/>
      <c r="SH8" s="401"/>
      <c r="SI8" s="401"/>
      <c r="SJ8" s="401"/>
      <c r="SK8" s="401"/>
      <c r="SL8" s="401"/>
      <c r="SM8" s="401"/>
      <c r="SN8" s="401"/>
      <c r="SO8" s="401"/>
      <c r="SP8" s="401"/>
      <c r="SQ8" s="401"/>
      <c r="SR8" s="401"/>
      <c r="SS8" s="401"/>
      <c r="ST8" s="401"/>
      <c r="SU8" s="401"/>
      <c r="SV8" s="401"/>
      <c r="SW8" s="401"/>
      <c r="SX8" s="401"/>
      <c r="SY8" s="401"/>
      <c r="SZ8" s="401"/>
      <c r="TA8" s="401"/>
      <c r="TB8" s="401"/>
      <c r="TC8" s="401"/>
      <c r="TD8" s="401"/>
      <c r="TE8" s="401"/>
      <c r="TF8" s="401"/>
      <c r="TG8" s="401"/>
      <c r="TH8" s="401"/>
      <c r="TI8" s="401"/>
      <c r="TJ8" s="401"/>
      <c r="TK8" s="401"/>
      <c r="TL8" s="401"/>
      <c r="TM8" s="401"/>
      <c r="TN8" s="401"/>
      <c r="TO8" s="401"/>
      <c r="TP8" s="401"/>
      <c r="TQ8" s="401"/>
      <c r="TR8" s="401"/>
      <c r="TS8" s="401"/>
      <c r="TT8" s="401"/>
      <c r="TU8" s="401"/>
      <c r="TV8" s="401"/>
      <c r="TW8" s="401"/>
      <c r="TX8" s="401"/>
      <c r="TY8" s="401"/>
      <c r="TZ8" s="401"/>
      <c r="UA8" s="401"/>
      <c r="UB8" s="401"/>
      <c r="UC8" s="401"/>
      <c r="UD8" s="401"/>
      <c r="UE8" s="401"/>
      <c r="UF8" s="401"/>
      <c r="UG8" s="401"/>
      <c r="UH8" s="401"/>
      <c r="UI8" s="401"/>
      <c r="UJ8" s="401"/>
      <c r="UK8" s="401"/>
      <c r="UL8" s="401"/>
      <c r="UM8" s="401"/>
      <c r="UN8" s="401"/>
      <c r="UO8" s="401"/>
      <c r="UP8" s="401"/>
      <c r="UQ8" s="401"/>
      <c r="UR8" s="401"/>
      <c r="US8" s="401"/>
      <c r="UT8" s="401"/>
      <c r="UU8" s="401"/>
      <c r="UV8" s="401"/>
      <c r="UW8" s="401"/>
      <c r="UX8" s="401"/>
      <c r="UY8" s="401"/>
      <c r="UZ8" s="401"/>
      <c r="VA8" s="401"/>
      <c r="VB8" s="401"/>
      <c r="VC8" s="401"/>
      <c r="VD8" s="401"/>
      <c r="VE8" s="401"/>
      <c r="VF8" s="401"/>
      <c r="VG8" s="401"/>
      <c r="VH8" s="401"/>
      <c r="VI8" s="401"/>
      <c r="VJ8" s="401"/>
      <c r="VK8" s="401"/>
      <c r="VL8" s="401"/>
      <c r="VM8" s="401"/>
      <c r="VN8" s="401"/>
      <c r="VO8" s="401"/>
      <c r="VP8" s="401"/>
      <c r="VQ8" s="401"/>
      <c r="VR8" s="401"/>
      <c r="VS8" s="401"/>
      <c r="VT8" s="401"/>
      <c r="VU8" s="401"/>
      <c r="VV8" s="401"/>
      <c r="VW8" s="401"/>
      <c r="VX8" s="401"/>
      <c r="VY8" s="401"/>
      <c r="VZ8" s="401"/>
      <c r="WA8" s="401"/>
      <c r="WB8" s="401"/>
      <c r="WC8" s="401"/>
      <c r="WD8" s="401"/>
      <c r="WE8" s="401"/>
      <c r="WF8" s="401"/>
      <c r="WG8" s="401"/>
      <c r="WH8" s="401"/>
      <c r="WI8" s="401"/>
      <c r="WJ8" s="401"/>
      <c r="WK8" s="401"/>
      <c r="WL8" s="401"/>
      <c r="WM8" s="401"/>
      <c r="WN8" s="401"/>
      <c r="WO8" s="401"/>
      <c r="WP8" s="401"/>
      <c r="WQ8" s="401"/>
      <c r="WR8" s="401"/>
      <c r="WS8" s="401"/>
      <c r="WT8" s="401"/>
      <c r="WU8" s="401"/>
      <c r="WV8" s="401"/>
      <c r="WW8" s="401"/>
      <c r="WX8" s="401"/>
      <c r="WY8" s="401"/>
      <c r="WZ8" s="401"/>
      <c r="XA8" s="401"/>
      <c r="XB8" s="401"/>
      <c r="XC8" s="401"/>
      <c r="XD8" s="401"/>
      <c r="XE8" s="401"/>
      <c r="XF8" s="401"/>
      <c r="XG8" s="401"/>
      <c r="XH8" s="401"/>
      <c r="XI8" s="401"/>
      <c r="XJ8" s="401"/>
      <c r="XK8" s="401"/>
      <c r="XL8" s="401"/>
      <c r="XM8" s="401"/>
      <c r="XN8" s="401"/>
      <c r="XO8" s="401"/>
      <c r="XP8" s="401"/>
      <c r="XQ8" s="401"/>
      <c r="XR8" s="401"/>
      <c r="XS8" s="401"/>
      <c r="XT8" s="401"/>
      <c r="XU8" s="401"/>
      <c r="XV8" s="401"/>
      <c r="XW8" s="401"/>
      <c r="XX8" s="401"/>
      <c r="XY8" s="401"/>
      <c r="XZ8" s="401"/>
      <c r="YA8" s="401"/>
      <c r="YB8" s="401"/>
      <c r="YC8" s="401"/>
      <c r="YD8" s="401"/>
      <c r="YE8" s="401"/>
      <c r="YF8" s="401"/>
      <c r="YG8" s="401"/>
      <c r="YH8" s="401"/>
      <c r="YI8" s="401"/>
      <c r="YJ8" s="401"/>
      <c r="YK8" s="401"/>
      <c r="YL8" s="401"/>
      <c r="YM8" s="401"/>
      <c r="YN8" s="401"/>
      <c r="YO8" s="401"/>
      <c r="YP8" s="401"/>
      <c r="YQ8" s="401"/>
      <c r="YR8" s="401"/>
      <c r="YS8" s="401"/>
      <c r="YT8" s="401"/>
      <c r="YU8" s="401"/>
      <c r="YV8" s="401"/>
      <c r="YW8" s="401"/>
      <c r="YX8" s="401"/>
      <c r="YY8" s="401"/>
      <c r="YZ8" s="401"/>
      <c r="ZA8" s="401"/>
      <c r="ZB8" s="401"/>
      <c r="ZC8" s="401"/>
      <c r="ZD8" s="401"/>
      <c r="ZE8" s="401"/>
      <c r="ZF8" s="401"/>
      <c r="ZG8" s="401"/>
      <c r="ZH8" s="401"/>
      <c r="ZI8" s="401"/>
      <c r="ZJ8" s="401"/>
      <c r="ZK8" s="401"/>
      <c r="ZL8" s="401"/>
      <c r="ZM8" s="401"/>
      <c r="ZN8" s="401"/>
      <c r="ZO8" s="401"/>
      <c r="ZP8" s="401"/>
      <c r="ZQ8" s="401"/>
      <c r="ZR8" s="401"/>
      <c r="ZS8" s="401"/>
      <c r="ZT8" s="401"/>
      <c r="ZU8" s="401"/>
      <c r="ZV8" s="401"/>
      <c r="ZW8" s="401"/>
      <c r="ZX8" s="401"/>
      <c r="ZY8" s="401"/>
      <c r="ZZ8" s="401"/>
      <c r="AAA8" s="401"/>
      <c r="AAB8" s="401"/>
      <c r="AAC8" s="401"/>
      <c r="AAD8" s="401"/>
      <c r="AAE8" s="401"/>
      <c r="AAF8" s="401"/>
      <c r="AAG8" s="401"/>
      <c r="AAH8" s="401"/>
      <c r="AAI8" s="401"/>
      <c r="AAJ8" s="401"/>
      <c r="AAK8" s="401"/>
      <c r="AAL8" s="401"/>
      <c r="AAM8" s="401"/>
      <c r="AAN8" s="401"/>
      <c r="AAO8" s="401"/>
      <c r="AAP8" s="401"/>
      <c r="AAQ8" s="401"/>
      <c r="AAR8" s="401"/>
      <c r="AAS8" s="401"/>
      <c r="AAT8" s="401"/>
      <c r="AAU8" s="401"/>
      <c r="AAV8" s="401"/>
      <c r="AAW8" s="401"/>
      <c r="AAX8" s="401"/>
      <c r="AAY8" s="401"/>
      <c r="AAZ8" s="401"/>
      <c r="ABA8" s="401"/>
      <c r="ABB8" s="401"/>
      <c r="ABC8" s="401"/>
      <c r="ABD8" s="401"/>
      <c r="ABE8" s="401"/>
      <c r="ABF8" s="401"/>
      <c r="ABG8" s="401"/>
      <c r="ABH8" s="401"/>
      <c r="ABI8" s="401"/>
      <c r="ABJ8" s="401"/>
      <c r="ABK8" s="401"/>
      <c r="ABL8" s="401"/>
      <c r="ABM8" s="401"/>
      <c r="ABN8" s="401"/>
      <c r="ABO8" s="401"/>
      <c r="ABP8" s="401"/>
      <c r="ABQ8" s="401"/>
      <c r="ABR8" s="401"/>
      <c r="ABS8" s="401"/>
      <c r="ABT8" s="401"/>
      <c r="ABU8" s="401"/>
      <c r="ABV8" s="401"/>
      <c r="ABW8" s="401"/>
      <c r="ABX8" s="401"/>
      <c r="ABY8" s="401"/>
      <c r="ABZ8" s="401"/>
      <c r="ACA8" s="401"/>
      <c r="ACB8" s="401"/>
      <c r="ACC8" s="401"/>
      <c r="ACD8" s="401"/>
      <c r="ACE8" s="401"/>
      <c r="ACF8" s="401"/>
      <c r="ACG8" s="401"/>
      <c r="ACH8" s="401"/>
      <c r="ACI8" s="401"/>
      <c r="ACJ8" s="401"/>
      <c r="ACK8" s="401"/>
      <c r="ACL8" s="401"/>
      <c r="ACM8" s="401"/>
      <c r="ACN8" s="401"/>
      <c r="ACO8" s="401"/>
      <c r="ACP8" s="401"/>
      <c r="ACQ8" s="401"/>
      <c r="ACR8" s="401"/>
      <c r="ACS8" s="401"/>
      <c r="ACT8" s="401"/>
      <c r="ACU8" s="401"/>
      <c r="ACV8" s="401"/>
      <c r="ACW8" s="401"/>
      <c r="ACX8" s="401"/>
      <c r="ACY8" s="401"/>
      <c r="ACZ8" s="401"/>
      <c r="ADA8" s="401"/>
      <c r="ADB8" s="401"/>
      <c r="ADC8" s="401"/>
      <c r="ADD8" s="401"/>
      <c r="ADE8" s="401"/>
      <c r="ADF8" s="401"/>
      <c r="ADG8" s="401"/>
      <c r="ADH8" s="401"/>
      <c r="ADI8" s="401"/>
      <c r="ADJ8" s="401"/>
      <c r="ADK8" s="401"/>
      <c r="ADL8" s="401"/>
      <c r="ADM8" s="401"/>
      <c r="ADN8" s="401"/>
      <c r="ADO8" s="401"/>
      <c r="ADP8" s="401"/>
      <c r="ADQ8" s="401"/>
      <c r="ADR8" s="401"/>
      <c r="ADS8" s="401"/>
    </row>
    <row r="9" spans="1:799" s="416" customFormat="1" ht="106.5" customHeight="1">
      <c r="A9" s="429">
        <v>7</v>
      </c>
      <c r="B9" s="423" t="s">
        <v>922</v>
      </c>
      <c r="C9" s="423" t="s">
        <v>923</v>
      </c>
      <c r="D9" s="423" t="s">
        <v>924</v>
      </c>
      <c r="E9" s="423" t="s">
        <v>925</v>
      </c>
      <c r="F9" s="430" t="s">
        <v>890</v>
      </c>
      <c r="G9" s="508" t="s">
        <v>1746</v>
      </c>
      <c r="H9" s="508" t="s">
        <v>841</v>
      </c>
      <c r="I9" s="508" t="s">
        <v>842</v>
      </c>
      <c r="J9" s="508" t="s">
        <v>841</v>
      </c>
      <c r="K9" s="508" t="s">
        <v>842</v>
      </c>
      <c r="L9" s="431">
        <v>5457943.2800000003</v>
      </c>
      <c r="M9" s="431">
        <v>4473724</v>
      </c>
      <c r="N9" s="431">
        <v>1521066.16</v>
      </c>
      <c r="O9" s="422">
        <v>268423.44</v>
      </c>
      <c r="P9" s="422">
        <v>1789489.6</v>
      </c>
      <c r="Q9" s="509">
        <v>0.4</v>
      </c>
      <c r="R9" s="431">
        <v>60</v>
      </c>
      <c r="S9" s="432">
        <v>47</v>
      </c>
      <c r="T9" s="432">
        <v>35</v>
      </c>
      <c r="U9" s="434">
        <v>33</v>
      </c>
      <c r="V9" s="432">
        <v>95</v>
      </c>
      <c r="W9" s="433">
        <f t="shared" si="0"/>
        <v>80</v>
      </c>
      <c r="X9" s="446">
        <f t="shared" si="1"/>
        <v>0.84210526315789469</v>
      </c>
      <c r="Y9" s="110"/>
      <c r="Z9" s="110"/>
      <c r="AA9" s="110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1"/>
      <c r="AO9" s="401"/>
      <c r="AP9" s="401"/>
      <c r="AQ9" s="401"/>
      <c r="AR9" s="401"/>
      <c r="AS9" s="401"/>
      <c r="AT9" s="401"/>
      <c r="AU9" s="401"/>
      <c r="AV9" s="401"/>
      <c r="AW9" s="401"/>
      <c r="AX9" s="401"/>
      <c r="AY9" s="401"/>
      <c r="AZ9" s="401"/>
      <c r="BA9" s="401"/>
      <c r="BB9" s="401"/>
      <c r="BC9" s="401"/>
      <c r="BD9" s="401"/>
      <c r="BE9" s="401"/>
      <c r="BF9" s="401"/>
      <c r="BG9" s="401"/>
      <c r="BH9" s="401"/>
      <c r="BI9" s="401"/>
      <c r="BJ9" s="401"/>
      <c r="BK9" s="401"/>
      <c r="BL9" s="401"/>
      <c r="BM9" s="401"/>
      <c r="BN9" s="401"/>
      <c r="BO9" s="401"/>
      <c r="BP9" s="401"/>
      <c r="BQ9" s="401"/>
      <c r="BR9" s="401"/>
      <c r="BS9" s="401"/>
      <c r="BT9" s="401"/>
      <c r="BU9" s="401"/>
      <c r="BV9" s="401"/>
      <c r="BW9" s="401"/>
      <c r="BX9" s="401"/>
      <c r="BY9" s="401"/>
      <c r="BZ9" s="401"/>
      <c r="CA9" s="401"/>
      <c r="CB9" s="401"/>
      <c r="CC9" s="401"/>
      <c r="CD9" s="401"/>
      <c r="CE9" s="401"/>
      <c r="CF9" s="401"/>
      <c r="CG9" s="401"/>
      <c r="CH9" s="401"/>
      <c r="CI9" s="401"/>
      <c r="CJ9" s="401"/>
      <c r="CK9" s="401"/>
      <c r="CL9" s="401"/>
      <c r="CM9" s="401"/>
      <c r="CN9" s="401"/>
      <c r="CO9" s="401"/>
      <c r="CP9" s="401"/>
      <c r="CQ9" s="401"/>
      <c r="CR9" s="401"/>
      <c r="CS9" s="401"/>
      <c r="CT9" s="401"/>
      <c r="CU9" s="401"/>
      <c r="CV9" s="401"/>
      <c r="CW9" s="401"/>
      <c r="CX9" s="401"/>
      <c r="CY9" s="401"/>
      <c r="CZ9" s="401"/>
      <c r="DA9" s="401"/>
      <c r="DB9" s="401"/>
      <c r="DC9" s="401"/>
      <c r="DD9" s="401"/>
      <c r="DE9" s="401"/>
      <c r="DF9" s="401"/>
      <c r="DG9" s="401"/>
      <c r="DH9" s="401"/>
      <c r="DI9" s="401"/>
      <c r="DJ9" s="401"/>
      <c r="DK9" s="401"/>
      <c r="DL9" s="401"/>
      <c r="DM9" s="401"/>
      <c r="DN9" s="401"/>
      <c r="DO9" s="401"/>
      <c r="DP9" s="401"/>
      <c r="DQ9" s="401"/>
      <c r="DR9" s="401"/>
      <c r="DS9" s="401"/>
      <c r="DT9" s="401"/>
      <c r="DU9" s="401"/>
      <c r="DV9" s="401"/>
      <c r="DW9" s="401"/>
      <c r="DX9" s="401"/>
      <c r="DY9" s="401"/>
      <c r="DZ9" s="401"/>
      <c r="EA9" s="401"/>
      <c r="EB9" s="401"/>
      <c r="EC9" s="401"/>
      <c r="ED9" s="401"/>
      <c r="EE9" s="401"/>
      <c r="EF9" s="401"/>
      <c r="EG9" s="401"/>
      <c r="EH9" s="401"/>
      <c r="EI9" s="401"/>
      <c r="EJ9" s="401"/>
      <c r="EK9" s="401"/>
      <c r="EL9" s="401"/>
      <c r="EM9" s="401"/>
      <c r="EN9" s="401"/>
      <c r="EO9" s="401"/>
      <c r="EP9" s="401"/>
      <c r="EQ9" s="401"/>
      <c r="ER9" s="401"/>
      <c r="ES9" s="401"/>
      <c r="ET9" s="401"/>
      <c r="EU9" s="401"/>
      <c r="EV9" s="401"/>
      <c r="EW9" s="401"/>
      <c r="EX9" s="401"/>
      <c r="EY9" s="401"/>
      <c r="EZ9" s="401"/>
      <c r="FA9" s="401"/>
      <c r="FB9" s="401"/>
      <c r="FC9" s="401"/>
      <c r="FD9" s="401"/>
      <c r="FE9" s="401"/>
      <c r="FF9" s="401"/>
      <c r="FG9" s="401"/>
      <c r="FH9" s="401"/>
      <c r="FI9" s="401"/>
      <c r="FJ9" s="401"/>
      <c r="FK9" s="401"/>
      <c r="FL9" s="401"/>
      <c r="FM9" s="401"/>
      <c r="FN9" s="401"/>
      <c r="FO9" s="401"/>
      <c r="FP9" s="401"/>
      <c r="FQ9" s="401"/>
      <c r="FR9" s="401"/>
      <c r="FS9" s="401"/>
      <c r="FT9" s="401"/>
      <c r="FU9" s="401"/>
      <c r="FV9" s="401"/>
      <c r="FW9" s="401"/>
      <c r="FX9" s="401"/>
      <c r="FY9" s="401"/>
      <c r="FZ9" s="401"/>
      <c r="GA9" s="401"/>
      <c r="GB9" s="401"/>
      <c r="GC9" s="401"/>
      <c r="GD9" s="401"/>
      <c r="GE9" s="401"/>
      <c r="GF9" s="401"/>
      <c r="GG9" s="401"/>
      <c r="GH9" s="401"/>
      <c r="GI9" s="401"/>
      <c r="GJ9" s="401"/>
      <c r="GK9" s="401"/>
      <c r="GL9" s="401"/>
      <c r="GM9" s="401"/>
      <c r="GN9" s="401"/>
      <c r="GO9" s="401"/>
      <c r="GP9" s="401"/>
      <c r="GQ9" s="401"/>
      <c r="GR9" s="401"/>
      <c r="GS9" s="401"/>
      <c r="GT9" s="401"/>
      <c r="GU9" s="401"/>
      <c r="GV9" s="401"/>
      <c r="GW9" s="401"/>
      <c r="GX9" s="401"/>
      <c r="GY9" s="401"/>
      <c r="GZ9" s="401"/>
      <c r="HA9" s="401"/>
      <c r="HB9" s="401"/>
      <c r="HC9" s="401"/>
      <c r="HD9" s="401"/>
      <c r="HE9" s="401"/>
      <c r="HF9" s="401"/>
      <c r="HG9" s="401"/>
      <c r="HH9" s="401"/>
      <c r="HI9" s="401"/>
      <c r="HJ9" s="401"/>
      <c r="HK9" s="401"/>
      <c r="HL9" s="401"/>
      <c r="HM9" s="401"/>
      <c r="HN9" s="401"/>
      <c r="HO9" s="401"/>
      <c r="HP9" s="401"/>
      <c r="HQ9" s="401"/>
      <c r="HR9" s="401"/>
      <c r="HS9" s="401"/>
      <c r="HT9" s="401"/>
      <c r="HU9" s="401"/>
      <c r="HV9" s="401"/>
      <c r="HW9" s="401"/>
      <c r="HX9" s="401"/>
      <c r="HY9" s="401"/>
      <c r="HZ9" s="401"/>
      <c r="IA9" s="401"/>
      <c r="IB9" s="401"/>
      <c r="IC9" s="401"/>
      <c r="ID9" s="401"/>
      <c r="IE9" s="401"/>
      <c r="IF9" s="401"/>
      <c r="IG9" s="401"/>
      <c r="IH9" s="401"/>
      <c r="II9" s="401"/>
      <c r="IJ9" s="401"/>
      <c r="IK9" s="401"/>
      <c r="IL9" s="401"/>
      <c r="IM9" s="401"/>
      <c r="IN9" s="401"/>
      <c r="IO9" s="401"/>
      <c r="IP9" s="401"/>
      <c r="IQ9" s="401"/>
      <c r="IR9" s="401"/>
      <c r="IS9" s="401"/>
      <c r="IT9" s="401"/>
      <c r="IU9" s="401"/>
      <c r="IV9" s="401"/>
      <c r="IW9" s="401"/>
      <c r="IX9" s="401"/>
      <c r="IY9" s="401"/>
      <c r="IZ9" s="401"/>
      <c r="JA9" s="401"/>
      <c r="JB9" s="401"/>
      <c r="JC9" s="401"/>
      <c r="JD9" s="401"/>
      <c r="JE9" s="401"/>
      <c r="JF9" s="401"/>
      <c r="JG9" s="401"/>
      <c r="JH9" s="401"/>
      <c r="JI9" s="401"/>
      <c r="JJ9" s="401"/>
      <c r="JK9" s="401"/>
      <c r="JL9" s="401"/>
      <c r="JM9" s="401"/>
      <c r="JN9" s="401"/>
      <c r="JO9" s="401"/>
      <c r="JP9" s="401"/>
      <c r="JQ9" s="401"/>
      <c r="JR9" s="401"/>
      <c r="JS9" s="401"/>
      <c r="JT9" s="401"/>
      <c r="JU9" s="401"/>
      <c r="JV9" s="401"/>
      <c r="JW9" s="401"/>
      <c r="JX9" s="401"/>
      <c r="JY9" s="401"/>
      <c r="JZ9" s="401"/>
      <c r="KA9" s="401"/>
      <c r="KB9" s="401"/>
      <c r="KC9" s="401"/>
      <c r="KD9" s="401"/>
      <c r="KE9" s="401"/>
      <c r="KF9" s="401"/>
      <c r="KG9" s="401"/>
      <c r="KH9" s="401"/>
      <c r="KI9" s="401"/>
      <c r="KJ9" s="401"/>
      <c r="KK9" s="401"/>
      <c r="KL9" s="401"/>
      <c r="KM9" s="401"/>
      <c r="KN9" s="401"/>
      <c r="KO9" s="401"/>
      <c r="KP9" s="401"/>
      <c r="KQ9" s="401"/>
      <c r="KR9" s="401"/>
      <c r="KS9" s="401"/>
      <c r="KT9" s="401"/>
      <c r="KU9" s="401"/>
      <c r="KV9" s="401"/>
      <c r="KW9" s="401"/>
      <c r="KX9" s="401"/>
      <c r="KY9" s="401"/>
      <c r="KZ9" s="401"/>
      <c r="LA9" s="401"/>
      <c r="LB9" s="401"/>
      <c r="LC9" s="401"/>
      <c r="LD9" s="401"/>
      <c r="LE9" s="401"/>
      <c r="LF9" s="401"/>
      <c r="LG9" s="401"/>
      <c r="LH9" s="401"/>
      <c r="LI9" s="401"/>
      <c r="LJ9" s="401"/>
      <c r="LK9" s="401"/>
      <c r="LL9" s="401"/>
      <c r="LM9" s="401"/>
      <c r="LN9" s="401"/>
      <c r="LO9" s="401"/>
      <c r="LP9" s="401"/>
      <c r="LQ9" s="401"/>
      <c r="LR9" s="401"/>
      <c r="LS9" s="401"/>
      <c r="LT9" s="401"/>
      <c r="LU9" s="401"/>
      <c r="LV9" s="401"/>
      <c r="LW9" s="401"/>
      <c r="LX9" s="401"/>
      <c r="LY9" s="401"/>
      <c r="LZ9" s="401"/>
      <c r="MA9" s="401"/>
      <c r="MB9" s="401"/>
      <c r="MC9" s="401"/>
      <c r="MD9" s="401"/>
      <c r="ME9" s="401"/>
      <c r="MF9" s="401"/>
      <c r="MG9" s="401"/>
      <c r="MH9" s="401"/>
      <c r="MI9" s="401"/>
      <c r="MJ9" s="401"/>
      <c r="MK9" s="401"/>
      <c r="ML9" s="401"/>
      <c r="MM9" s="401"/>
      <c r="MN9" s="401"/>
      <c r="MO9" s="401"/>
      <c r="MP9" s="401"/>
      <c r="MQ9" s="401"/>
      <c r="MR9" s="401"/>
      <c r="MS9" s="401"/>
      <c r="MT9" s="401"/>
      <c r="MU9" s="401"/>
      <c r="MV9" s="401"/>
      <c r="MW9" s="401"/>
      <c r="MX9" s="401"/>
      <c r="MY9" s="401"/>
      <c r="MZ9" s="401"/>
      <c r="NA9" s="401"/>
      <c r="NB9" s="401"/>
      <c r="NC9" s="401"/>
      <c r="ND9" s="401"/>
      <c r="NE9" s="401"/>
      <c r="NF9" s="401"/>
      <c r="NG9" s="401"/>
      <c r="NH9" s="401"/>
      <c r="NI9" s="401"/>
      <c r="NJ9" s="401"/>
      <c r="NK9" s="401"/>
      <c r="NL9" s="401"/>
      <c r="NM9" s="401"/>
      <c r="NN9" s="401"/>
      <c r="NO9" s="401"/>
      <c r="NP9" s="401"/>
      <c r="NQ9" s="401"/>
      <c r="NR9" s="401"/>
      <c r="NS9" s="401"/>
      <c r="NT9" s="401"/>
      <c r="NU9" s="401"/>
      <c r="NV9" s="401"/>
      <c r="NW9" s="401"/>
      <c r="NX9" s="401"/>
      <c r="NY9" s="401"/>
      <c r="NZ9" s="401"/>
      <c r="OA9" s="401"/>
      <c r="OB9" s="401"/>
      <c r="OC9" s="401"/>
      <c r="OD9" s="401"/>
      <c r="OE9" s="401"/>
      <c r="OF9" s="401"/>
      <c r="OG9" s="401"/>
      <c r="OH9" s="401"/>
      <c r="OI9" s="401"/>
      <c r="OJ9" s="401"/>
      <c r="OK9" s="401"/>
      <c r="OL9" s="401"/>
      <c r="OM9" s="401"/>
      <c r="ON9" s="401"/>
      <c r="OO9" s="401"/>
      <c r="OP9" s="401"/>
      <c r="OQ9" s="401"/>
      <c r="OR9" s="401"/>
      <c r="OS9" s="401"/>
      <c r="OT9" s="401"/>
      <c r="OU9" s="401"/>
      <c r="OV9" s="401"/>
      <c r="OW9" s="401"/>
      <c r="OX9" s="401"/>
      <c r="OY9" s="401"/>
      <c r="OZ9" s="401"/>
      <c r="PA9" s="401"/>
      <c r="PB9" s="401"/>
      <c r="PC9" s="401"/>
      <c r="PD9" s="401"/>
      <c r="PE9" s="401"/>
      <c r="PF9" s="401"/>
      <c r="PG9" s="401"/>
      <c r="PH9" s="401"/>
      <c r="PI9" s="401"/>
      <c r="PJ9" s="401"/>
      <c r="PK9" s="401"/>
      <c r="PL9" s="401"/>
      <c r="PM9" s="401"/>
      <c r="PN9" s="401"/>
      <c r="PO9" s="401"/>
      <c r="PP9" s="401"/>
      <c r="PQ9" s="401"/>
      <c r="PR9" s="401"/>
      <c r="PS9" s="401"/>
      <c r="PT9" s="401"/>
      <c r="PU9" s="401"/>
      <c r="PV9" s="401"/>
      <c r="PW9" s="401"/>
      <c r="PX9" s="401"/>
      <c r="PY9" s="401"/>
      <c r="PZ9" s="401"/>
      <c r="QA9" s="401"/>
      <c r="QB9" s="401"/>
      <c r="QC9" s="401"/>
      <c r="QD9" s="401"/>
      <c r="QE9" s="401"/>
      <c r="QF9" s="401"/>
      <c r="QG9" s="401"/>
      <c r="QH9" s="401"/>
      <c r="QI9" s="401"/>
      <c r="QJ9" s="401"/>
      <c r="QK9" s="401"/>
      <c r="QL9" s="401"/>
      <c r="QM9" s="401"/>
      <c r="QN9" s="401"/>
      <c r="QO9" s="401"/>
      <c r="QP9" s="401"/>
      <c r="QQ9" s="401"/>
      <c r="QR9" s="401"/>
      <c r="QS9" s="401"/>
      <c r="QT9" s="401"/>
      <c r="QU9" s="401"/>
      <c r="QV9" s="401"/>
      <c r="QW9" s="401"/>
      <c r="QX9" s="401"/>
      <c r="QY9" s="401"/>
      <c r="QZ9" s="401"/>
      <c r="RA9" s="401"/>
      <c r="RB9" s="401"/>
      <c r="RC9" s="401"/>
      <c r="RD9" s="401"/>
      <c r="RE9" s="401"/>
      <c r="RF9" s="401"/>
      <c r="RG9" s="401"/>
      <c r="RH9" s="401"/>
      <c r="RI9" s="401"/>
      <c r="RJ9" s="401"/>
      <c r="RK9" s="401"/>
      <c r="RL9" s="401"/>
      <c r="RM9" s="401"/>
      <c r="RN9" s="401"/>
      <c r="RO9" s="401"/>
      <c r="RP9" s="401"/>
      <c r="RQ9" s="401"/>
      <c r="RR9" s="401"/>
      <c r="RS9" s="401"/>
      <c r="RT9" s="401"/>
      <c r="RU9" s="401"/>
      <c r="RV9" s="401"/>
      <c r="RW9" s="401"/>
      <c r="RX9" s="401"/>
      <c r="RY9" s="401"/>
      <c r="RZ9" s="401"/>
      <c r="SA9" s="401"/>
      <c r="SB9" s="401"/>
      <c r="SC9" s="401"/>
      <c r="SD9" s="401"/>
      <c r="SE9" s="401"/>
      <c r="SF9" s="401"/>
      <c r="SG9" s="401"/>
      <c r="SH9" s="401"/>
      <c r="SI9" s="401"/>
      <c r="SJ9" s="401"/>
      <c r="SK9" s="401"/>
      <c r="SL9" s="401"/>
      <c r="SM9" s="401"/>
      <c r="SN9" s="401"/>
      <c r="SO9" s="401"/>
      <c r="SP9" s="401"/>
      <c r="SQ9" s="401"/>
      <c r="SR9" s="401"/>
      <c r="SS9" s="401"/>
      <c r="ST9" s="401"/>
      <c r="SU9" s="401"/>
      <c r="SV9" s="401"/>
      <c r="SW9" s="401"/>
      <c r="SX9" s="401"/>
      <c r="SY9" s="401"/>
      <c r="SZ9" s="401"/>
      <c r="TA9" s="401"/>
      <c r="TB9" s="401"/>
      <c r="TC9" s="401"/>
      <c r="TD9" s="401"/>
      <c r="TE9" s="401"/>
      <c r="TF9" s="401"/>
      <c r="TG9" s="401"/>
      <c r="TH9" s="401"/>
      <c r="TI9" s="401"/>
      <c r="TJ9" s="401"/>
      <c r="TK9" s="401"/>
      <c r="TL9" s="401"/>
      <c r="TM9" s="401"/>
      <c r="TN9" s="401"/>
      <c r="TO9" s="401"/>
      <c r="TP9" s="401"/>
      <c r="TQ9" s="401"/>
      <c r="TR9" s="401"/>
      <c r="TS9" s="401"/>
      <c r="TT9" s="401"/>
      <c r="TU9" s="401"/>
      <c r="TV9" s="401"/>
      <c r="TW9" s="401"/>
      <c r="TX9" s="401"/>
      <c r="TY9" s="401"/>
      <c r="TZ9" s="401"/>
      <c r="UA9" s="401"/>
      <c r="UB9" s="401"/>
      <c r="UC9" s="401"/>
      <c r="UD9" s="401"/>
      <c r="UE9" s="401"/>
      <c r="UF9" s="401"/>
      <c r="UG9" s="401"/>
      <c r="UH9" s="401"/>
      <c r="UI9" s="401"/>
      <c r="UJ9" s="401"/>
      <c r="UK9" s="401"/>
      <c r="UL9" s="401"/>
      <c r="UM9" s="401"/>
      <c r="UN9" s="401"/>
      <c r="UO9" s="401"/>
      <c r="UP9" s="401"/>
      <c r="UQ9" s="401"/>
      <c r="UR9" s="401"/>
      <c r="US9" s="401"/>
      <c r="UT9" s="401"/>
      <c r="UU9" s="401"/>
      <c r="UV9" s="401"/>
      <c r="UW9" s="401"/>
      <c r="UX9" s="401"/>
      <c r="UY9" s="401"/>
      <c r="UZ9" s="401"/>
      <c r="VA9" s="401"/>
      <c r="VB9" s="401"/>
      <c r="VC9" s="401"/>
      <c r="VD9" s="401"/>
      <c r="VE9" s="401"/>
      <c r="VF9" s="401"/>
      <c r="VG9" s="401"/>
      <c r="VH9" s="401"/>
      <c r="VI9" s="401"/>
      <c r="VJ9" s="401"/>
      <c r="VK9" s="401"/>
      <c r="VL9" s="401"/>
      <c r="VM9" s="401"/>
      <c r="VN9" s="401"/>
      <c r="VO9" s="401"/>
      <c r="VP9" s="401"/>
      <c r="VQ9" s="401"/>
      <c r="VR9" s="401"/>
      <c r="VS9" s="401"/>
      <c r="VT9" s="401"/>
      <c r="VU9" s="401"/>
      <c r="VV9" s="401"/>
      <c r="VW9" s="401"/>
      <c r="VX9" s="401"/>
      <c r="VY9" s="401"/>
      <c r="VZ9" s="401"/>
      <c r="WA9" s="401"/>
      <c r="WB9" s="401"/>
      <c r="WC9" s="401"/>
      <c r="WD9" s="401"/>
      <c r="WE9" s="401"/>
      <c r="WF9" s="401"/>
      <c r="WG9" s="401"/>
      <c r="WH9" s="401"/>
      <c r="WI9" s="401"/>
      <c r="WJ9" s="401"/>
      <c r="WK9" s="401"/>
      <c r="WL9" s="401"/>
      <c r="WM9" s="401"/>
      <c r="WN9" s="401"/>
      <c r="WO9" s="401"/>
      <c r="WP9" s="401"/>
      <c r="WQ9" s="401"/>
      <c r="WR9" s="401"/>
      <c r="WS9" s="401"/>
      <c r="WT9" s="401"/>
      <c r="WU9" s="401"/>
      <c r="WV9" s="401"/>
      <c r="WW9" s="401"/>
      <c r="WX9" s="401"/>
      <c r="WY9" s="401"/>
      <c r="WZ9" s="401"/>
      <c r="XA9" s="401"/>
      <c r="XB9" s="401"/>
      <c r="XC9" s="401"/>
      <c r="XD9" s="401"/>
      <c r="XE9" s="401"/>
      <c r="XF9" s="401"/>
      <c r="XG9" s="401"/>
      <c r="XH9" s="401"/>
      <c r="XI9" s="401"/>
      <c r="XJ9" s="401"/>
      <c r="XK9" s="401"/>
      <c r="XL9" s="401"/>
      <c r="XM9" s="401"/>
      <c r="XN9" s="401"/>
      <c r="XO9" s="401"/>
      <c r="XP9" s="401"/>
      <c r="XQ9" s="401"/>
      <c r="XR9" s="401"/>
      <c r="XS9" s="401"/>
      <c r="XT9" s="401"/>
      <c r="XU9" s="401"/>
      <c r="XV9" s="401"/>
      <c r="XW9" s="401"/>
      <c r="XX9" s="401"/>
      <c r="XY9" s="401"/>
      <c r="XZ9" s="401"/>
      <c r="YA9" s="401"/>
      <c r="YB9" s="401"/>
      <c r="YC9" s="401"/>
      <c r="YD9" s="401"/>
      <c r="YE9" s="401"/>
      <c r="YF9" s="401"/>
      <c r="YG9" s="401"/>
      <c r="YH9" s="401"/>
      <c r="YI9" s="401"/>
      <c r="YJ9" s="401"/>
      <c r="YK9" s="401"/>
      <c r="YL9" s="401"/>
      <c r="YM9" s="401"/>
      <c r="YN9" s="401"/>
      <c r="YO9" s="401"/>
      <c r="YP9" s="401"/>
      <c r="YQ9" s="401"/>
      <c r="YR9" s="401"/>
      <c r="YS9" s="401"/>
      <c r="YT9" s="401"/>
      <c r="YU9" s="401"/>
      <c r="YV9" s="401"/>
      <c r="YW9" s="401"/>
      <c r="YX9" s="401"/>
      <c r="YY9" s="401"/>
      <c r="YZ9" s="401"/>
      <c r="ZA9" s="401"/>
      <c r="ZB9" s="401"/>
      <c r="ZC9" s="401"/>
      <c r="ZD9" s="401"/>
      <c r="ZE9" s="401"/>
      <c r="ZF9" s="401"/>
      <c r="ZG9" s="401"/>
      <c r="ZH9" s="401"/>
      <c r="ZI9" s="401"/>
      <c r="ZJ9" s="401"/>
      <c r="ZK9" s="401"/>
      <c r="ZL9" s="401"/>
      <c r="ZM9" s="401"/>
      <c r="ZN9" s="401"/>
      <c r="ZO9" s="401"/>
      <c r="ZP9" s="401"/>
      <c r="ZQ9" s="401"/>
      <c r="ZR9" s="401"/>
      <c r="ZS9" s="401"/>
      <c r="ZT9" s="401"/>
      <c r="ZU9" s="401"/>
      <c r="ZV9" s="401"/>
      <c r="ZW9" s="401"/>
      <c r="ZX9" s="401"/>
      <c r="ZY9" s="401"/>
      <c r="ZZ9" s="401"/>
      <c r="AAA9" s="401"/>
      <c r="AAB9" s="401"/>
      <c r="AAC9" s="401"/>
      <c r="AAD9" s="401"/>
      <c r="AAE9" s="401"/>
      <c r="AAF9" s="401"/>
      <c r="AAG9" s="401"/>
      <c r="AAH9" s="401"/>
      <c r="AAI9" s="401"/>
      <c r="AAJ9" s="401"/>
      <c r="AAK9" s="401"/>
      <c r="AAL9" s="401"/>
      <c r="AAM9" s="401"/>
      <c r="AAN9" s="401"/>
      <c r="AAO9" s="401"/>
      <c r="AAP9" s="401"/>
      <c r="AAQ9" s="401"/>
      <c r="AAR9" s="401"/>
      <c r="AAS9" s="401"/>
      <c r="AAT9" s="401"/>
      <c r="AAU9" s="401"/>
      <c r="AAV9" s="401"/>
      <c r="AAW9" s="401"/>
      <c r="AAX9" s="401"/>
      <c r="AAY9" s="401"/>
      <c r="AAZ9" s="401"/>
      <c r="ABA9" s="401"/>
      <c r="ABB9" s="401"/>
      <c r="ABC9" s="401"/>
      <c r="ABD9" s="401"/>
      <c r="ABE9" s="401"/>
      <c r="ABF9" s="401"/>
      <c r="ABG9" s="401"/>
      <c r="ABH9" s="401"/>
      <c r="ABI9" s="401"/>
      <c r="ABJ9" s="401"/>
      <c r="ABK9" s="401"/>
      <c r="ABL9" s="401"/>
      <c r="ABM9" s="401"/>
      <c r="ABN9" s="401"/>
      <c r="ABO9" s="401"/>
      <c r="ABP9" s="401"/>
      <c r="ABQ9" s="401"/>
      <c r="ABR9" s="401"/>
      <c r="ABS9" s="401"/>
      <c r="ABT9" s="401"/>
      <c r="ABU9" s="401"/>
      <c r="ABV9" s="401"/>
      <c r="ABW9" s="401"/>
      <c r="ABX9" s="401"/>
      <c r="ABY9" s="401"/>
      <c r="ABZ9" s="401"/>
      <c r="ACA9" s="401"/>
      <c r="ACB9" s="401"/>
      <c r="ACC9" s="401"/>
      <c r="ACD9" s="401"/>
      <c r="ACE9" s="401"/>
      <c r="ACF9" s="401"/>
      <c r="ACG9" s="401"/>
      <c r="ACH9" s="401"/>
      <c r="ACI9" s="401"/>
      <c r="ACJ9" s="401"/>
      <c r="ACK9" s="401"/>
      <c r="ACL9" s="401"/>
      <c r="ACM9" s="401"/>
      <c r="ACN9" s="401"/>
      <c r="ACO9" s="401"/>
      <c r="ACP9" s="401"/>
      <c r="ACQ9" s="401"/>
      <c r="ACR9" s="401"/>
      <c r="ACS9" s="401"/>
      <c r="ACT9" s="401"/>
      <c r="ACU9" s="401"/>
      <c r="ACV9" s="401"/>
      <c r="ACW9" s="401"/>
      <c r="ACX9" s="401"/>
      <c r="ACY9" s="401"/>
      <c r="ACZ9" s="401"/>
      <c r="ADA9" s="401"/>
      <c r="ADB9" s="401"/>
      <c r="ADC9" s="401"/>
      <c r="ADD9" s="401"/>
      <c r="ADE9" s="401"/>
      <c r="ADF9" s="401"/>
      <c r="ADG9" s="401"/>
      <c r="ADH9" s="401"/>
      <c r="ADI9" s="401"/>
      <c r="ADJ9" s="401"/>
      <c r="ADK9" s="401"/>
      <c r="ADL9" s="401"/>
      <c r="ADM9" s="401"/>
      <c r="ADN9" s="401"/>
      <c r="ADO9" s="401"/>
      <c r="ADP9" s="401"/>
      <c r="ADQ9" s="401"/>
      <c r="ADR9" s="401"/>
      <c r="ADS9" s="401"/>
    </row>
    <row r="10" spans="1:799" ht="119.25" customHeight="1">
      <c r="A10" s="429">
        <v>8</v>
      </c>
      <c r="B10" s="423" t="s">
        <v>956</v>
      </c>
      <c r="C10" s="423" t="s">
        <v>957</v>
      </c>
      <c r="D10" s="423" t="s">
        <v>958</v>
      </c>
      <c r="E10" s="423" t="s">
        <v>959</v>
      </c>
      <c r="F10" s="430" t="s">
        <v>903</v>
      </c>
      <c r="G10" s="508" t="s">
        <v>1746</v>
      </c>
      <c r="H10" s="508" t="s">
        <v>846</v>
      </c>
      <c r="I10" s="508" t="s">
        <v>1252</v>
      </c>
      <c r="J10" s="508" t="s">
        <v>846</v>
      </c>
      <c r="K10" s="508" t="s">
        <v>1252</v>
      </c>
      <c r="L10" s="431">
        <v>1400588</v>
      </c>
      <c r="M10" s="431">
        <v>1148022.95</v>
      </c>
      <c r="N10" s="431">
        <v>390327.8</v>
      </c>
      <c r="O10" s="422">
        <v>68881.37</v>
      </c>
      <c r="P10" s="422">
        <v>459209.18</v>
      </c>
      <c r="Q10" s="509">
        <v>0.4</v>
      </c>
      <c r="R10" s="431">
        <v>60</v>
      </c>
      <c r="S10" s="432">
        <v>47</v>
      </c>
      <c r="T10" s="432">
        <v>35</v>
      </c>
      <c r="U10" s="434">
        <v>33</v>
      </c>
      <c r="V10" s="432">
        <v>95</v>
      </c>
      <c r="W10" s="433">
        <f t="shared" si="0"/>
        <v>80</v>
      </c>
      <c r="X10" s="446">
        <f t="shared" si="1"/>
        <v>0.84210526315789469</v>
      </c>
      <c r="Y10" s="110"/>
      <c r="Z10" s="110"/>
      <c r="AA10" s="110"/>
    </row>
    <row r="11" spans="1:799" ht="146.25" customHeight="1">
      <c r="A11" s="429">
        <v>9</v>
      </c>
      <c r="B11" s="423" t="s">
        <v>1104</v>
      </c>
      <c r="C11" s="424" t="s">
        <v>1105</v>
      </c>
      <c r="D11" s="423" t="s">
        <v>1106</v>
      </c>
      <c r="E11" s="423" t="s">
        <v>1107</v>
      </c>
      <c r="F11" s="424" t="s">
        <v>890</v>
      </c>
      <c r="G11" s="508" t="s">
        <v>910</v>
      </c>
      <c r="H11" s="508" t="s">
        <v>1261</v>
      </c>
      <c r="I11" s="508" t="s">
        <v>1286</v>
      </c>
      <c r="J11" s="508" t="s">
        <v>877</v>
      </c>
      <c r="K11" s="508" t="s">
        <v>1267</v>
      </c>
      <c r="L11" s="431">
        <v>4595740</v>
      </c>
      <c r="M11" s="431">
        <v>3767000</v>
      </c>
      <c r="N11" s="431">
        <v>1600975</v>
      </c>
      <c r="O11" s="422">
        <v>282525</v>
      </c>
      <c r="P11" s="422">
        <v>1883500</v>
      </c>
      <c r="Q11" s="509">
        <v>0.5</v>
      </c>
      <c r="R11" s="431">
        <v>60</v>
      </c>
      <c r="S11" s="432">
        <v>51.5</v>
      </c>
      <c r="T11" s="432">
        <v>35</v>
      </c>
      <c r="U11" s="434">
        <v>28.5</v>
      </c>
      <c r="V11" s="432">
        <v>95</v>
      </c>
      <c r="W11" s="433">
        <f t="shared" si="0"/>
        <v>80</v>
      </c>
      <c r="X11" s="446">
        <f t="shared" si="1"/>
        <v>0.84210526315789469</v>
      </c>
      <c r="Y11" s="110"/>
      <c r="Z11" s="110"/>
      <c r="AA11" s="110"/>
    </row>
    <row r="12" spans="1:799" s="414" customFormat="1" ht="128.25" customHeight="1">
      <c r="A12" s="429">
        <v>10</v>
      </c>
      <c r="B12" s="423" t="s">
        <v>1232</v>
      </c>
      <c r="C12" s="424" t="s">
        <v>1233</v>
      </c>
      <c r="D12" s="423" t="s">
        <v>1234</v>
      </c>
      <c r="E12" s="423" t="s">
        <v>1235</v>
      </c>
      <c r="F12" s="430" t="s">
        <v>890</v>
      </c>
      <c r="G12" s="508" t="s">
        <v>1745</v>
      </c>
      <c r="H12" s="508" t="s">
        <v>841</v>
      </c>
      <c r="I12" s="508" t="s">
        <v>842</v>
      </c>
      <c r="J12" s="508" t="s">
        <v>841</v>
      </c>
      <c r="K12" s="508" t="s">
        <v>842</v>
      </c>
      <c r="L12" s="431">
        <v>1220000</v>
      </c>
      <c r="M12" s="431">
        <v>1000000</v>
      </c>
      <c r="N12" s="431">
        <v>425000</v>
      </c>
      <c r="O12" s="422">
        <v>75000</v>
      </c>
      <c r="P12" s="422">
        <v>500000</v>
      </c>
      <c r="Q12" s="509">
        <v>0.5</v>
      </c>
      <c r="R12" s="431">
        <v>60</v>
      </c>
      <c r="S12" s="432">
        <v>52</v>
      </c>
      <c r="T12" s="432">
        <v>35</v>
      </c>
      <c r="U12" s="434">
        <v>28</v>
      </c>
      <c r="V12" s="432">
        <v>95</v>
      </c>
      <c r="W12" s="433">
        <f t="shared" si="0"/>
        <v>80</v>
      </c>
      <c r="X12" s="446">
        <f t="shared" si="1"/>
        <v>0.84210526315789469</v>
      </c>
      <c r="Y12" s="110"/>
      <c r="Z12" s="110"/>
      <c r="AA12" s="110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401"/>
      <c r="AS12" s="401"/>
      <c r="AT12" s="401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  <c r="CG12" s="401"/>
      <c r="CH12" s="401"/>
      <c r="CI12" s="401"/>
      <c r="CJ12" s="401"/>
      <c r="CK12" s="401"/>
      <c r="CL12" s="401"/>
      <c r="CM12" s="401"/>
      <c r="CN12" s="401"/>
      <c r="CO12" s="401"/>
      <c r="CP12" s="401"/>
      <c r="CQ12" s="401"/>
      <c r="CR12" s="401"/>
      <c r="CS12" s="401"/>
      <c r="CT12" s="401"/>
      <c r="CU12" s="401"/>
      <c r="CV12" s="401"/>
      <c r="CW12" s="401"/>
      <c r="CX12" s="401"/>
      <c r="CY12" s="401"/>
      <c r="CZ12" s="401"/>
      <c r="DA12" s="401"/>
      <c r="DB12" s="401"/>
      <c r="DC12" s="401"/>
      <c r="DD12" s="401"/>
      <c r="DE12" s="401"/>
      <c r="DF12" s="401"/>
      <c r="DG12" s="401"/>
      <c r="DH12" s="401"/>
      <c r="DI12" s="401"/>
      <c r="DJ12" s="401"/>
      <c r="DK12" s="401"/>
      <c r="DL12" s="401"/>
      <c r="DM12" s="401"/>
      <c r="DN12" s="401"/>
      <c r="DO12" s="401"/>
      <c r="DP12" s="401"/>
      <c r="DQ12" s="401"/>
      <c r="DR12" s="401"/>
      <c r="DS12" s="401"/>
      <c r="DT12" s="401"/>
      <c r="DU12" s="401"/>
      <c r="DV12" s="401"/>
      <c r="DW12" s="401"/>
      <c r="DX12" s="401"/>
      <c r="DY12" s="401"/>
      <c r="DZ12" s="401"/>
      <c r="EA12" s="401"/>
      <c r="EB12" s="401"/>
      <c r="EC12" s="401"/>
      <c r="ED12" s="401"/>
      <c r="EE12" s="401"/>
      <c r="EF12" s="401"/>
      <c r="EG12" s="401"/>
      <c r="EH12" s="401"/>
      <c r="EI12" s="401"/>
      <c r="EJ12" s="401"/>
      <c r="EK12" s="401"/>
      <c r="EL12" s="401"/>
      <c r="EM12" s="401"/>
      <c r="EN12" s="401"/>
      <c r="EO12" s="401"/>
      <c r="EP12" s="401"/>
      <c r="EQ12" s="401"/>
      <c r="ER12" s="401"/>
      <c r="ES12" s="401"/>
      <c r="ET12" s="401"/>
      <c r="EU12" s="401"/>
      <c r="EV12" s="401"/>
      <c r="EW12" s="401"/>
      <c r="EX12" s="401"/>
      <c r="EY12" s="401"/>
      <c r="EZ12" s="401"/>
      <c r="FA12" s="401"/>
      <c r="FB12" s="401"/>
      <c r="FC12" s="401"/>
      <c r="FD12" s="401"/>
      <c r="FE12" s="401"/>
      <c r="FF12" s="401"/>
      <c r="FG12" s="401"/>
      <c r="FH12" s="401"/>
      <c r="FI12" s="401"/>
      <c r="FJ12" s="401"/>
      <c r="FK12" s="401"/>
      <c r="FL12" s="401"/>
      <c r="FM12" s="401"/>
      <c r="FN12" s="401"/>
      <c r="FO12" s="401"/>
      <c r="FP12" s="401"/>
      <c r="FQ12" s="401"/>
      <c r="FR12" s="401"/>
      <c r="FS12" s="401"/>
      <c r="FT12" s="401"/>
      <c r="FU12" s="401"/>
      <c r="FV12" s="401"/>
      <c r="FW12" s="401"/>
      <c r="FX12" s="401"/>
      <c r="FY12" s="401"/>
      <c r="FZ12" s="401"/>
      <c r="GA12" s="401"/>
      <c r="GB12" s="401"/>
      <c r="GC12" s="401"/>
      <c r="GD12" s="401"/>
      <c r="GE12" s="401"/>
      <c r="GF12" s="401"/>
      <c r="GG12" s="401"/>
      <c r="GH12" s="401"/>
      <c r="GI12" s="401"/>
      <c r="GJ12" s="401"/>
      <c r="GK12" s="401"/>
      <c r="GL12" s="401"/>
      <c r="GM12" s="401"/>
      <c r="GN12" s="401"/>
      <c r="GO12" s="401"/>
      <c r="GP12" s="401"/>
      <c r="GQ12" s="401"/>
      <c r="GR12" s="401"/>
      <c r="GS12" s="401"/>
      <c r="GT12" s="401"/>
      <c r="GU12" s="401"/>
      <c r="GV12" s="401"/>
      <c r="GW12" s="401"/>
      <c r="GX12" s="401"/>
      <c r="GY12" s="401"/>
      <c r="GZ12" s="401"/>
      <c r="HA12" s="401"/>
      <c r="HB12" s="401"/>
      <c r="HC12" s="401"/>
      <c r="HD12" s="401"/>
      <c r="HE12" s="401"/>
      <c r="HF12" s="401"/>
      <c r="HG12" s="401"/>
      <c r="HH12" s="401"/>
      <c r="HI12" s="401"/>
      <c r="HJ12" s="401"/>
      <c r="HK12" s="401"/>
      <c r="HL12" s="401"/>
      <c r="HM12" s="401"/>
      <c r="HN12" s="401"/>
      <c r="HO12" s="401"/>
      <c r="HP12" s="401"/>
      <c r="HQ12" s="401"/>
      <c r="HR12" s="401"/>
      <c r="HS12" s="401"/>
      <c r="HT12" s="401"/>
      <c r="HU12" s="401"/>
      <c r="HV12" s="401"/>
      <c r="HW12" s="401"/>
      <c r="HX12" s="401"/>
      <c r="HY12" s="401"/>
      <c r="HZ12" s="401"/>
      <c r="IA12" s="401"/>
      <c r="IB12" s="401"/>
      <c r="IC12" s="401"/>
      <c r="ID12" s="401"/>
      <c r="IE12" s="401"/>
      <c r="IF12" s="401"/>
      <c r="IG12" s="401"/>
      <c r="IH12" s="401"/>
      <c r="II12" s="401"/>
      <c r="IJ12" s="401"/>
      <c r="IK12" s="401"/>
      <c r="IL12" s="401"/>
      <c r="IM12" s="401"/>
      <c r="IN12" s="401"/>
      <c r="IO12" s="401"/>
      <c r="IP12" s="401"/>
      <c r="IQ12" s="401"/>
      <c r="IR12" s="401"/>
      <c r="IS12" s="401"/>
      <c r="IT12" s="401"/>
      <c r="IU12" s="401"/>
      <c r="IV12" s="401"/>
      <c r="IW12" s="401"/>
      <c r="IX12" s="401"/>
      <c r="IY12" s="401"/>
      <c r="IZ12" s="401"/>
      <c r="JA12" s="401"/>
      <c r="JB12" s="401"/>
      <c r="JC12" s="401"/>
      <c r="JD12" s="401"/>
      <c r="JE12" s="401"/>
      <c r="JF12" s="401"/>
      <c r="JG12" s="401"/>
      <c r="JH12" s="401"/>
      <c r="JI12" s="401"/>
      <c r="JJ12" s="401"/>
      <c r="JK12" s="401"/>
      <c r="JL12" s="401"/>
      <c r="JM12" s="401"/>
      <c r="JN12" s="401"/>
      <c r="JO12" s="401"/>
      <c r="JP12" s="401"/>
      <c r="JQ12" s="401"/>
      <c r="JR12" s="401"/>
      <c r="JS12" s="401"/>
      <c r="JT12" s="401"/>
      <c r="JU12" s="401"/>
      <c r="JV12" s="401"/>
      <c r="JW12" s="401"/>
      <c r="JX12" s="401"/>
      <c r="JY12" s="401"/>
      <c r="JZ12" s="401"/>
      <c r="KA12" s="401"/>
      <c r="KB12" s="401"/>
      <c r="KC12" s="401"/>
      <c r="KD12" s="401"/>
      <c r="KE12" s="401"/>
      <c r="KF12" s="401"/>
      <c r="KG12" s="401"/>
      <c r="KH12" s="401"/>
      <c r="KI12" s="401"/>
      <c r="KJ12" s="401"/>
      <c r="KK12" s="401"/>
      <c r="KL12" s="401"/>
      <c r="KM12" s="401"/>
      <c r="KN12" s="401"/>
      <c r="KO12" s="401"/>
      <c r="KP12" s="401"/>
      <c r="KQ12" s="401"/>
      <c r="KR12" s="401"/>
      <c r="KS12" s="401"/>
      <c r="KT12" s="401"/>
      <c r="KU12" s="401"/>
      <c r="KV12" s="401"/>
      <c r="KW12" s="401"/>
      <c r="KX12" s="401"/>
      <c r="KY12" s="401"/>
      <c r="KZ12" s="401"/>
      <c r="LA12" s="401"/>
      <c r="LB12" s="401"/>
      <c r="LC12" s="401"/>
      <c r="LD12" s="401"/>
      <c r="LE12" s="401"/>
      <c r="LF12" s="401"/>
      <c r="LG12" s="401"/>
      <c r="LH12" s="401"/>
      <c r="LI12" s="401"/>
      <c r="LJ12" s="401"/>
      <c r="LK12" s="401"/>
      <c r="LL12" s="401"/>
      <c r="LM12" s="401"/>
      <c r="LN12" s="401"/>
      <c r="LO12" s="401"/>
      <c r="LP12" s="401"/>
      <c r="LQ12" s="401"/>
      <c r="LR12" s="401"/>
      <c r="LS12" s="401"/>
      <c r="LT12" s="401"/>
      <c r="LU12" s="401"/>
      <c r="LV12" s="401"/>
      <c r="LW12" s="401"/>
      <c r="LX12" s="401"/>
      <c r="LY12" s="401"/>
      <c r="LZ12" s="401"/>
      <c r="MA12" s="401"/>
      <c r="MB12" s="401"/>
      <c r="MC12" s="401"/>
      <c r="MD12" s="401"/>
      <c r="ME12" s="401"/>
      <c r="MF12" s="401"/>
      <c r="MG12" s="401"/>
      <c r="MH12" s="401"/>
      <c r="MI12" s="401"/>
      <c r="MJ12" s="401"/>
      <c r="MK12" s="401"/>
      <c r="ML12" s="401"/>
      <c r="MM12" s="401"/>
      <c r="MN12" s="401"/>
      <c r="MO12" s="401"/>
      <c r="MP12" s="401"/>
      <c r="MQ12" s="401"/>
      <c r="MR12" s="401"/>
      <c r="MS12" s="401"/>
      <c r="MT12" s="401"/>
      <c r="MU12" s="401"/>
      <c r="MV12" s="401"/>
      <c r="MW12" s="401"/>
      <c r="MX12" s="401"/>
      <c r="MY12" s="401"/>
      <c r="MZ12" s="401"/>
      <c r="NA12" s="401"/>
      <c r="NB12" s="401"/>
      <c r="NC12" s="401"/>
      <c r="ND12" s="401"/>
      <c r="NE12" s="401"/>
      <c r="NF12" s="401"/>
      <c r="NG12" s="401"/>
      <c r="NH12" s="401"/>
      <c r="NI12" s="401"/>
      <c r="NJ12" s="401"/>
      <c r="NK12" s="401"/>
      <c r="NL12" s="401"/>
      <c r="NM12" s="401"/>
      <c r="NN12" s="401"/>
      <c r="NO12" s="401"/>
      <c r="NP12" s="401"/>
      <c r="NQ12" s="401"/>
      <c r="NR12" s="401"/>
      <c r="NS12" s="401"/>
      <c r="NT12" s="401"/>
      <c r="NU12" s="401"/>
      <c r="NV12" s="401"/>
      <c r="NW12" s="401"/>
      <c r="NX12" s="401"/>
      <c r="NY12" s="401"/>
      <c r="NZ12" s="401"/>
      <c r="OA12" s="401"/>
      <c r="OB12" s="401"/>
      <c r="OC12" s="401"/>
      <c r="OD12" s="401"/>
      <c r="OE12" s="401"/>
      <c r="OF12" s="401"/>
      <c r="OG12" s="401"/>
      <c r="OH12" s="401"/>
      <c r="OI12" s="401"/>
      <c r="OJ12" s="401"/>
      <c r="OK12" s="401"/>
      <c r="OL12" s="401"/>
      <c r="OM12" s="401"/>
      <c r="ON12" s="401"/>
      <c r="OO12" s="401"/>
      <c r="OP12" s="401"/>
      <c r="OQ12" s="401"/>
      <c r="OR12" s="401"/>
      <c r="OS12" s="401"/>
      <c r="OT12" s="401"/>
      <c r="OU12" s="401"/>
      <c r="OV12" s="401"/>
      <c r="OW12" s="401"/>
      <c r="OX12" s="401"/>
      <c r="OY12" s="401"/>
      <c r="OZ12" s="401"/>
      <c r="PA12" s="401"/>
      <c r="PB12" s="401"/>
      <c r="PC12" s="401"/>
      <c r="PD12" s="401"/>
      <c r="PE12" s="401"/>
      <c r="PF12" s="401"/>
      <c r="PG12" s="401"/>
      <c r="PH12" s="401"/>
      <c r="PI12" s="401"/>
      <c r="PJ12" s="401"/>
      <c r="PK12" s="401"/>
      <c r="PL12" s="401"/>
      <c r="PM12" s="401"/>
      <c r="PN12" s="401"/>
      <c r="PO12" s="401"/>
      <c r="PP12" s="401"/>
      <c r="PQ12" s="401"/>
      <c r="PR12" s="401"/>
      <c r="PS12" s="401"/>
      <c r="PT12" s="401"/>
      <c r="PU12" s="401"/>
      <c r="PV12" s="401"/>
      <c r="PW12" s="401"/>
      <c r="PX12" s="401"/>
      <c r="PY12" s="401"/>
      <c r="PZ12" s="401"/>
      <c r="QA12" s="401"/>
      <c r="QB12" s="401"/>
      <c r="QC12" s="401"/>
      <c r="QD12" s="401"/>
      <c r="QE12" s="401"/>
      <c r="QF12" s="401"/>
      <c r="QG12" s="401"/>
      <c r="QH12" s="401"/>
      <c r="QI12" s="401"/>
      <c r="QJ12" s="401"/>
      <c r="QK12" s="401"/>
      <c r="QL12" s="401"/>
      <c r="QM12" s="401"/>
      <c r="QN12" s="401"/>
      <c r="QO12" s="401"/>
      <c r="QP12" s="401"/>
      <c r="QQ12" s="401"/>
      <c r="QR12" s="401"/>
      <c r="QS12" s="401"/>
      <c r="QT12" s="401"/>
      <c r="QU12" s="401"/>
      <c r="QV12" s="401"/>
      <c r="QW12" s="401"/>
      <c r="QX12" s="401"/>
      <c r="QY12" s="401"/>
      <c r="QZ12" s="401"/>
      <c r="RA12" s="401"/>
      <c r="RB12" s="401"/>
      <c r="RC12" s="401"/>
      <c r="RD12" s="401"/>
      <c r="RE12" s="401"/>
      <c r="RF12" s="401"/>
      <c r="RG12" s="401"/>
      <c r="RH12" s="401"/>
      <c r="RI12" s="401"/>
      <c r="RJ12" s="401"/>
      <c r="RK12" s="401"/>
      <c r="RL12" s="401"/>
      <c r="RM12" s="401"/>
      <c r="RN12" s="401"/>
      <c r="RO12" s="401"/>
      <c r="RP12" s="401"/>
      <c r="RQ12" s="401"/>
      <c r="RR12" s="401"/>
      <c r="RS12" s="401"/>
      <c r="RT12" s="401"/>
      <c r="RU12" s="401"/>
      <c r="RV12" s="401"/>
      <c r="RW12" s="401"/>
      <c r="RX12" s="401"/>
      <c r="RY12" s="401"/>
      <c r="RZ12" s="401"/>
      <c r="SA12" s="401"/>
      <c r="SB12" s="401"/>
      <c r="SC12" s="401"/>
      <c r="SD12" s="401"/>
      <c r="SE12" s="401"/>
      <c r="SF12" s="401"/>
      <c r="SG12" s="401"/>
      <c r="SH12" s="401"/>
      <c r="SI12" s="401"/>
      <c r="SJ12" s="401"/>
      <c r="SK12" s="401"/>
      <c r="SL12" s="401"/>
      <c r="SM12" s="401"/>
      <c r="SN12" s="401"/>
      <c r="SO12" s="401"/>
      <c r="SP12" s="401"/>
      <c r="SQ12" s="401"/>
      <c r="SR12" s="401"/>
      <c r="SS12" s="401"/>
      <c r="ST12" s="401"/>
      <c r="SU12" s="401"/>
      <c r="SV12" s="401"/>
      <c r="SW12" s="401"/>
      <c r="SX12" s="401"/>
      <c r="SY12" s="401"/>
      <c r="SZ12" s="401"/>
      <c r="TA12" s="401"/>
      <c r="TB12" s="401"/>
      <c r="TC12" s="401"/>
      <c r="TD12" s="401"/>
      <c r="TE12" s="401"/>
      <c r="TF12" s="401"/>
      <c r="TG12" s="401"/>
      <c r="TH12" s="401"/>
      <c r="TI12" s="401"/>
      <c r="TJ12" s="401"/>
      <c r="TK12" s="401"/>
      <c r="TL12" s="401"/>
      <c r="TM12" s="401"/>
      <c r="TN12" s="401"/>
      <c r="TO12" s="401"/>
      <c r="TP12" s="401"/>
      <c r="TQ12" s="401"/>
      <c r="TR12" s="401"/>
      <c r="TS12" s="401"/>
      <c r="TT12" s="401"/>
      <c r="TU12" s="401"/>
      <c r="TV12" s="401"/>
      <c r="TW12" s="401"/>
      <c r="TX12" s="401"/>
      <c r="TY12" s="401"/>
      <c r="TZ12" s="401"/>
      <c r="UA12" s="401"/>
      <c r="UB12" s="401"/>
      <c r="UC12" s="401"/>
      <c r="UD12" s="401"/>
      <c r="UE12" s="401"/>
      <c r="UF12" s="401"/>
      <c r="UG12" s="401"/>
      <c r="UH12" s="401"/>
      <c r="UI12" s="401"/>
      <c r="UJ12" s="401"/>
      <c r="UK12" s="401"/>
      <c r="UL12" s="401"/>
      <c r="UM12" s="401"/>
      <c r="UN12" s="401"/>
      <c r="UO12" s="401"/>
      <c r="UP12" s="401"/>
      <c r="UQ12" s="401"/>
      <c r="UR12" s="401"/>
      <c r="US12" s="401"/>
      <c r="UT12" s="401"/>
      <c r="UU12" s="401"/>
      <c r="UV12" s="401"/>
      <c r="UW12" s="401"/>
      <c r="UX12" s="401"/>
      <c r="UY12" s="401"/>
      <c r="UZ12" s="401"/>
      <c r="VA12" s="401"/>
      <c r="VB12" s="401"/>
      <c r="VC12" s="401"/>
      <c r="VD12" s="401"/>
      <c r="VE12" s="401"/>
      <c r="VF12" s="401"/>
      <c r="VG12" s="401"/>
      <c r="VH12" s="401"/>
      <c r="VI12" s="401"/>
      <c r="VJ12" s="401"/>
      <c r="VK12" s="401"/>
      <c r="VL12" s="401"/>
      <c r="VM12" s="401"/>
      <c r="VN12" s="401"/>
      <c r="VO12" s="401"/>
      <c r="VP12" s="401"/>
      <c r="VQ12" s="401"/>
      <c r="VR12" s="401"/>
      <c r="VS12" s="401"/>
      <c r="VT12" s="401"/>
      <c r="VU12" s="401"/>
      <c r="VV12" s="401"/>
      <c r="VW12" s="401"/>
      <c r="VX12" s="401"/>
      <c r="VY12" s="401"/>
      <c r="VZ12" s="401"/>
      <c r="WA12" s="401"/>
      <c r="WB12" s="401"/>
      <c r="WC12" s="401"/>
      <c r="WD12" s="401"/>
      <c r="WE12" s="401"/>
      <c r="WF12" s="401"/>
      <c r="WG12" s="401"/>
      <c r="WH12" s="401"/>
      <c r="WI12" s="401"/>
      <c r="WJ12" s="401"/>
      <c r="WK12" s="401"/>
      <c r="WL12" s="401"/>
      <c r="WM12" s="401"/>
      <c r="WN12" s="401"/>
      <c r="WO12" s="401"/>
      <c r="WP12" s="401"/>
      <c r="WQ12" s="401"/>
      <c r="WR12" s="401"/>
      <c r="WS12" s="401"/>
      <c r="WT12" s="401"/>
      <c r="WU12" s="401"/>
      <c r="WV12" s="401"/>
      <c r="WW12" s="401"/>
      <c r="WX12" s="401"/>
      <c r="WY12" s="401"/>
      <c r="WZ12" s="401"/>
      <c r="XA12" s="401"/>
      <c r="XB12" s="401"/>
      <c r="XC12" s="401"/>
      <c r="XD12" s="401"/>
      <c r="XE12" s="401"/>
      <c r="XF12" s="401"/>
      <c r="XG12" s="401"/>
      <c r="XH12" s="401"/>
      <c r="XI12" s="401"/>
      <c r="XJ12" s="401"/>
      <c r="XK12" s="401"/>
      <c r="XL12" s="401"/>
      <c r="XM12" s="401"/>
      <c r="XN12" s="401"/>
      <c r="XO12" s="401"/>
      <c r="XP12" s="401"/>
      <c r="XQ12" s="401"/>
      <c r="XR12" s="401"/>
      <c r="XS12" s="401"/>
      <c r="XT12" s="401"/>
      <c r="XU12" s="401"/>
      <c r="XV12" s="401"/>
      <c r="XW12" s="401"/>
      <c r="XX12" s="401"/>
      <c r="XY12" s="401"/>
      <c r="XZ12" s="401"/>
      <c r="YA12" s="401"/>
      <c r="YB12" s="401"/>
      <c r="YC12" s="401"/>
      <c r="YD12" s="401"/>
      <c r="YE12" s="401"/>
      <c r="YF12" s="401"/>
      <c r="YG12" s="401"/>
      <c r="YH12" s="401"/>
      <c r="YI12" s="401"/>
      <c r="YJ12" s="401"/>
      <c r="YK12" s="401"/>
      <c r="YL12" s="401"/>
      <c r="YM12" s="401"/>
      <c r="YN12" s="401"/>
      <c r="YO12" s="401"/>
      <c r="YP12" s="401"/>
      <c r="YQ12" s="401"/>
      <c r="YR12" s="401"/>
      <c r="YS12" s="401"/>
      <c r="YT12" s="401"/>
      <c r="YU12" s="401"/>
      <c r="YV12" s="401"/>
      <c r="YW12" s="401"/>
      <c r="YX12" s="401"/>
      <c r="YY12" s="401"/>
      <c r="YZ12" s="401"/>
      <c r="ZA12" s="401"/>
      <c r="ZB12" s="401"/>
      <c r="ZC12" s="401"/>
      <c r="ZD12" s="401"/>
      <c r="ZE12" s="401"/>
      <c r="ZF12" s="401"/>
      <c r="ZG12" s="401"/>
      <c r="ZH12" s="401"/>
      <c r="ZI12" s="401"/>
      <c r="ZJ12" s="401"/>
      <c r="ZK12" s="401"/>
      <c r="ZL12" s="401"/>
      <c r="ZM12" s="401"/>
      <c r="ZN12" s="401"/>
      <c r="ZO12" s="401"/>
      <c r="ZP12" s="401"/>
      <c r="ZQ12" s="401"/>
      <c r="ZR12" s="401"/>
      <c r="ZS12" s="401"/>
      <c r="ZT12" s="401"/>
      <c r="ZU12" s="401"/>
      <c r="ZV12" s="401"/>
      <c r="ZW12" s="401"/>
      <c r="ZX12" s="401"/>
      <c r="ZY12" s="401"/>
      <c r="ZZ12" s="401"/>
      <c r="AAA12" s="401"/>
      <c r="AAB12" s="401"/>
      <c r="AAC12" s="401"/>
      <c r="AAD12" s="401"/>
      <c r="AAE12" s="401"/>
      <c r="AAF12" s="401"/>
      <c r="AAG12" s="401"/>
      <c r="AAH12" s="401"/>
      <c r="AAI12" s="401"/>
      <c r="AAJ12" s="401"/>
      <c r="AAK12" s="401"/>
      <c r="AAL12" s="401"/>
      <c r="AAM12" s="401"/>
      <c r="AAN12" s="401"/>
      <c r="AAO12" s="401"/>
      <c r="AAP12" s="401"/>
      <c r="AAQ12" s="401"/>
      <c r="AAR12" s="401"/>
      <c r="AAS12" s="401"/>
      <c r="AAT12" s="401"/>
      <c r="AAU12" s="401"/>
      <c r="AAV12" s="401"/>
      <c r="AAW12" s="401"/>
      <c r="AAX12" s="401"/>
      <c r="AAY12" s="401"/>
      <c r="AAZ12" s="401"/>
      <c r="ABA12" s="401"/>
      <c r="ABB12" s="401"/>
      <c r="ABC12" s="401"/>
      <c r="ABD12" s="401"/>
      <c r="ABE12" s="401"/>
      <c r="ABF12" s="401"/>
      <c r="ABG12" s="401"/>
      <c r="ABH12" s="401"/>
      <c r="ABI12" s="401"/>
      <c r="ABJ12" s="401"/>
      <c r="ABK12" s="401"/>
      <c r="ABL12" s="401"/>
      <c r="ABM12" s="401"/>
      <c r="ABN12" s="401"/>
      <c r="ABO12" s="401"/>
      <c r="ABP12" s="401"/>
      <c r="ABQ12" s="401"/>
      <c r="ABR12" s="401"/>
      <c r="ABS12" s="401"/>
      <c r="ABT12" s="401"/>
      <c r="ABU12" s="401"/>
      <c r="ABV12" s="401"/>
      <c r="ABW12" s="401"/>
      <c r="ABX12" s="401"/>
      <c r="ABY12" s="401"/>
      <c r="ABZ12" s="401"/>
      <c r="ACA12" s="401"/>
      <c r="ACB12" s="401"/>
      <c r="ACC12" s="401"/>
      <c r="ACD12" s="401"/>
      <c r="ACE12" s="401"/>
      <c r="ACF12" s="401"/>
      <c r="ACG12" s="401"/>
      <c r="ACH12" s="401"/>
      <c r="ACI12" s="401"/>
      <c r="ACJ12" s="401"/>
      <c r="ACK12" s="401"/>
      <c r="ACL12" s="401"/>
      <c r="ACM12" s="401"/>
      <c r="ACN12" s="401"/>
      <c r="ACO12" s="401"/>
      <c r="ACP12" s="401"/>
      <c r="ACQ12" s="401"/>
      <c r="ACR12" s="401"/>
      <c r="ACS12" s="401"/>
      <c r="ACT12" s="401"/>
      <c r="ACU12" s="401"/>
      <c r="ACV12" s="401"/>
      <c r="ACW12" s="401"/>
      <c r="ACX12" s="401"/>
      <c r="ACY12" s="401"/>
      <c r="ACZ12" s="401"/>
      <c r="ADA12" s="401"/>
      <c r="ADB12" s="401"/>
      <c r="ADC12" s="401"/>
      <c r="ADD12" s="401"/>
      <c r="ADE12" s="401"/>
      <c r="ADF12" s="401"/>
      <c r="ADG12" s="401"/>
      <c r="ADH12" s="401"/>
      <c r="ADI12" s="401"/>
      <c r="ADJ12" s="401"/>
      <c r="ADK12" s="401"/>
      <c r="ADL12" s="401"/>
      <c r="ADM12" s="401"/>
      <c r="ADN12" s="401"/>
      <c r="ADO12" s="401"/>
      <c r="ADP12" s="401"/>
      <c r="ADQ12" s="401"/>
      <c r="ADR12" s="401"/>
      <c r="ADS12" s="401"/>
    </row>
    <row r="13" spans="1:799" s="401" customFormat="1" ht="170.25" customHeight="1">
      <c r="A13" s="429">
        <v>11</v>
      </c>
      <c r="B13" s="423" t="s">
        <v>1474</v>
      </c>
      <c r="C13" s="424" t="s">
        <v>1475</v>
      </c>
      <c r="D13" s="423" t="s">
        <v>1476</v>
      </c>
      <c r="E13" s="423" t="s">
        <v>1477</v>
      </c>
      <c r="F13" s="430" t="s">
        <v>890</v>
      </c>
      <c r="G13" s="508" t="s">
        <v>1745</v>
      </c>
      <c r="H13" s="508" t="s">
        <v>841</v>
      </c>
      <c r="I13" s="508" t="s">
        <v>842</v>
      </c>
      <c r="J13" s="508" t="s">
        <v>841</v>
      </c>
      <c r="K13" s="508" t="s">
        <v>842</v>
      </c>
      <c r="L13" s="431">
        <v>913780</v>
      </c>
      <c r="M13" s="431">
        <v>749000</v>
      </c>
      <c r="N13" s="431">
        <v>318325</v>
      </c>
      <c r="O13" s="422">
        <v>56175</v>
      </c>
      <c r="P13" s="422">
        <f t="shared" ref="P13:P20" si="2">SUM(N13+O13)</f>
        <v>374500</v>
      </c>
      <c r="Q13" s="509">
        <v>0.5</v>
      </c>
      <c r="R13" s="431">
        <v>60</v>
      </c>
      <c r="S13" s="432">
        <v>48.5</v>
      </c>
      <c r="T13" s="432">
        <v>35</v>
      </c>
      <c r="U13" s="434">
        <v>31</v>
      </c>
      <c r="V13" s="432">
        <v>95</v>
      </c>
      <c r="W13" s="433">
        <f t="shared" si="0"/>
        <v>79.5</v>
      </c>
      <c r="X13" s="446">
        <f t="shared" si="1"/>
        <v>0.83684210526315794</v>
      </c>
      <c r="Y13" s="110"/>
      <c r="Z13" s="110"/>
      <c r="AA13" s="110"/>
    </row>
    <row r="14" spans="1:799" ht="158.25" customHeight="1">
      <c r="A14" s="429">
        <v>12</v>
      </c>
      <c r="B14" s="423" t="s">
        <v>1450</v>
      </c>
      <c r="C14" s="423" t="s">
        <v>1451</v>
      </c>
      <c r="D14" s="423" t="s">
        <v>1452</v>
      </c>
      <c r="E14" s="423" t="s">
        <v>1453</v>
      </c>
      <c r="F14" s="430" t="s">
        <v>890</v>
      </c>
      <c r="G14" s="508" t="s">
        <v>1745</v>
      </c>
      <c r="H14" s="508" t="s">
        <v>1255</v>
      </c>
      <c r="I14" s="508" t="s">
        <v>851</v>
      </c>
      <c r="J14" s="508" t="s">
        <v>844</v>
      </c>
      <c r="K14" s="508" t="s">
        <v>833</v>
      </c>
      <c r="L14" s="431">
        <v>5039820</v>
      </c>
      <c r="M14" s="431">
        <v>3605000</v>
      </c>
      <c r="N14" s="431">
        <v>1532125</v>
      </c>
      <c r="O14" s="422">
        <v>270375</v>
      </c>
      <c r="P14" s="422">
        <f t="shared" si="2"/>
        <v>1802500</v>
      </c>
      <c r="Q14" s="509">
        <v>0.5</v>
      </c>
      <c r="R14" s="431">
        <v>60</v>
      </c>
      <c r="S14" s="432">
        <v>49.5</v>
      </c>
      <c r="T14" s="432">
        <v>35</v>
      </c>
      <c r="U14" s="434">
        <v>30</v>
      </c>
      <c r="V14" s="432">
        <v>95</v>
      </c>
      <c r="W14" s="433">
        <f t="shared" si="0"/>
        <v>79.5</v>
      </c>
      <c r="X14" s="446">
        <f t="shared" si="1"/>
        <v>0.83684210526315794</v>
      </c>
      <c r="Y14" s="110"/>
      <c r="Z14" s="110"/>
      <c r="AA14" s="110"/>
    </row>
    <row r="15" spans="1:799" ht="103.5" customHeight="1">
      <c r="A15" s="429">
        <v>13</v>
      </c>
      <c r="B15" s="423" t="s">
        <v>1374</v>
      </c>
      <c r="C15" s="424" t="s">
        <v>1375</v>
      </c>
      <c r="D15" s="423" t="s">
        <v>1376</v>
      </c>
      <c r="E15" s="423" t="s">
        <v>1377</v>
      </c>
      <c r="F15" s="424" t="s">
        <v>903</v>
      </c>
      <c r="G15" s="508" t="s">
        <v>910</v>
      </c>
      <c r="H15" s="508" t="s">
        <v>829</v>
      </c>
      <c r="I15" s="508" t="s">
        <v>839</v>
      </c>
      <c r="J15" s="508" t="s">
        <v>840</v>
      </c>
      <c r="K15" s="508" t="s">
        <v>833</v>
      </c>
      <c r="L15" s="431">
        <v>1614931</v>
      </c>
      <c r="M15" s="431">
        <v>1308513.93</v>
      </c>
      <c r="N15" s="431">
        <v>556118.42000000004</v>
      </c>
      <c r="O15" s="422">
        <v>98138.55</v>
      </c>
      <c r="P15" s="422">
        <f t="shared" si="2"/>
        <v>654256.97000000009</v>
      </c>
      <c r="Q15" s="509">
        <v>0.5</v>
      </c>
      <c r="R15" s="431">
        <v>60</v>
      </c>
      <c r="S15" s="432">
        <v>48.5</v>
      </c>
      <c r="T15" s="432">
        <v>35</v>
      </c>
      <c r="U15" s="434">
        <v>30.5</v>
      </c>
      <c r="V15" s="432">
        <v>95</v>
      </c>
      <c r="W15" s="433">
        <f t="shared" si="0"/>
        <v>79</v>
      </c>
      <c r="X15" s="446">
        <f t="shared" si="1"/>
        <v>0.83157894736842108</v>
      </c>
      <c r="Y15" s="392"/>
      <c r="Z15" s="392"/>
      <c r="AA15" s="392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5"/>
      <c r="AW15" s="465"/>
      <c r="AX15" s="465"/>
      <c r="AY15" s="465"/>
      <c r="AZ15" s="465"/>
      <c r="BA15" s="465"/>
      <c r="BB15" s="465"/>
      <c r="BC15" s="465"/>
      <c r="BD15" s="465"/>
      <c r="BE15" s="465"/>
      <c r="BF15" s="465"/>
      <c r="BG15" s="465"/>
      <c r="BH15" s="465"/>
      <c r="BI15" s="465"/>
      <c r="BJ15" s="465"/>
      <c r="BK15" s="465"/>
      <c r="BL15" s="465"/>
      <c r="BM15" s="465"/>
      <c r="BN15" s="465"/>
      <c r="BO15" s="465"/>
      <c r="BP15" s="465"/>
      <c r="BQ15" s="465"/>
      <c r="BR15" s="465"/>
      <c r="BS15" s="465"/>
      <c r="BT15" s="465"/>
      <c r="BU15" s="465"/>
      <c r="BV15" s="465"/>
      <c r="BW15" s="465"/>
      <c r="BX15" s="465"/>
      <c r="BY15" s="465"/>
      <c r="BZ15" s="465"/>
      <c r="CA15" s="465"/>
      <c r="CB15" s="465"/>
      <c r="CC15" s="465"/>
      <c r="CD15" s="465"/>
      <c r="CE15" s="465"/>
      <c r="CF15" s="465"/>
      <c r="CG15" s="465"/>
      <c r="CH15" s="465"/>
      <c r="CI15" s="465"/>
      <c r="CJ15" s="465"/>
      <c r="CK15" s="465"/>
      <c r="CL15" s="465"/>
      <c r="CM15" s="465"/>
      <c r="CN15" s="465"/>
      <c r="CO15" s="465"/>
      <c r="CP15" s="465"/>
      <c r="CQ15" s="465"/>
      <c r="CR15" s="465"/>
      <c r="CS15" s="465"/>
      <c r="CT15" s="465"/>
      <c r="CU15" s="465"/>
      <c r="CV15" s="465"/>
      <c r="CW15" s="465"/>
      <c r="CX15" s="465"/>
      <c r="CY15" s="465"/>
      <c r="CZ15" s="465"/>
      <c r="DA15" s="465"/>
      <c r="DB15" s="465"/>
      <c r="DC15" s="465"/>
      <c r="DD15" s="465"/>
      <c r="DE15" s="465"/>
      <c r="DF15" s="465"/>
      <c r="DG15" s="465"/>
      <c r="DH15" s="465"/>
      <c r="DI15" s="465"/>
      <c r="DJ15" s="465"/>
      <c r="DK15" s="465"/>
      <c r="DL15" s="465"/>
      <c r="DM15" s="465"/>
      <c r="DN15" s="465"/>
      <c r="DO15" s="465"/>
      <c r="DP15" s="465"/>
      <c r="DQ15" s="465"/>
      <c r="DR15" s="465"/>
      <c r="DS15" s="465"/>
      <c r="DT15" s="465"/>
      <c r="DU15" s="465"/>
      <c r="DV15" s="465"/>
      <c r="DW15" s="465"/>
      <c r="DX15" s="465"/>
      <c r="DY15" s="465"/>
      <c r="DZ15" s="465"/>
      <c r="EA15" s="465"/>
      <c r="EB15" s="465"/>
      <c r="EC15" s="465"/>
      <c r="ED15" s="465"/>
      <c r="EE15" s="465"/>
      <c r="EF15" s="465"/>
      <c r="EG15" s="465"/>
      <c r="EH15" s="465"/>
      <c r="EI15" s="465"/>
      <c r="EJ15" s="465"/>
      <c r="EK15" s="465"/>
      <c r="EL15" s="465"/>
      <c r="EM15" s="465"/>
      <c r="EN15" s="465"/>
      <c r="EO15" s="465"/>
      <c r="EP15" s="465"/>
      <c r="EQ15" s="465"/>
      <c r="ER15" s="465"/>
      <c r="ES15" s="465"/>
      <c r="ET15" s="465"/>
      <c r="EU15" s="465"/>
      <c r="EV15" s="465"/>
      <c r="EW15" s="465"/>
      <c r="EX15" s="465"/>
      <c r="EY15" s="465"/>
      <c r="EZ15" s="465"/>
      <c r="FA15" s="465"/>
      <c r="FB15" s="465"/>
      <c r="FC15" s="465"/>
      <c r="FD15" s="465"/>
      <c r="FE15" s="465"/>
      <c r="FF15" s="465"/>
      <c r="FG15" s="465"/>
      <c r="FH15" s="465"/>
      <c r="FI15" s="465"/>
      <c r="FJ15" s="465"/>
      <c r="FK15" s="465"/>
      <c r="FL15" s="465"/>
      <c r="FM15" s="465"/>
      <c r="FN15" s="465"/>
      <c r="FO15" s="465"/>
      <c r="FP15" s="465"/>
      <c r="FQ15" s="465"/>
      <c r="FR15" s="465"/>
      <c r="FS15" s="465"/>
      <c r="FT15" s="465"/>
      <c r="FU15" s="465"/>
      <c r="FV15" s="465"/>
      <c r="FW15" s="465"/>
      <c r="FX15" s="465"/>
      <c r="FY15" s="465"/>
      <c r="FZ15" s="465"/>
      <c r="GA15" s="465"/>
      <c r="GB15" s="465"/>
      <c r="GC15" s="465"/>
      <c r="GD15" s="465"/>
      <c r="GE15" s="465"/>
      <c r="GF15" s="465"/>
      <c r="GG15" s="465"/>
      <c r="GH15" s="465"/>
      <c r="GI15" s="465"/>
      <c r="GJ15" s="465"/>
      <c r="GK15" s="465"/>
      <c r="GL15" s="465"/>
      <c r="GM15" s="465"/>
      <c r="GN15" s="465"/>
      <c r="GO15" s="465"/>
      <c r="GP15" s="465"/>
      <c r="GQ15" s="465"/>
      <c r="GR15" s="465"/>
      <c r="GS15" s="465"/>
      <c r="GT15" s="465"/>
      <c r="GU15" s="465"/>
      <c r="GV15" s="465"/>
      <c r="GW15" s="465"/>
      <c r="GX15" s="465"/>
      <c r="GY15" s="465"/>
      <c r="GZ15" s="465"/>
      <c r="HA15" s="465"/>
      <c r="HB15" s="465"/>
      <c r="HC15" s="465"/>
      <c r="HD15" s="465"/>
      <c r="HE15" s="465"/>
      <c r="HF15" s="465"/>
      <c r="HG15" s="465"/>
      <c r="HH15" s="465"/>
      <c r="HI15" s="465"/>
      <c r="HJ15" s="465"/>
      <c r="HK15" s="465"/>
      <c r="HL15" s="465"/>
      <c r="HM15" s="465"/>
      <c r="HN15" s="465"/>
      <c r="HO15" s="465"/>
      <c r="HP15" s="465"/>
      <c r="HQ15" s="465"/>
      <c r="HR15" s="465"/>
      <c r="HS15" s="465"/>
      <c r="HT15" s="465"/>
      <c r="HU15" s="465"/>
      <c r="HV15" s="465"/>
      <c r="HW15" s="465"/>
      <c r="HX15" s="465"/>
      <c r="HY15" s="465"/>
      <c r="HZ15" s="465"/>
      <c r="IA15" s="465"/>
      <c r="IB15" s="465"/>
      <c r="IC15" s="465"/>
      <c r="ID15" s="465"/>
      <c r="IE15" s="465"/>
      <c r="IF15" s="465"/>
      <c r="IG15" s="465"/>
      <c r="IH15" s="465"/>
      <c r="II15" s="465"/>
      <c r="IJ15" s="465"/>
      <c r="IK15" s="465"/>
      <c r="IL15" s="465"/>
      <c r="IM15" s="465"/>
      <c r="IN15" s="465"/>
      <c r="IO15" s="465"/>
      <c r="IP15" s="465"/>
      <c r="IQ15" s="465"/>
      <c r="IR15" s="465"/>
      <c r="IS15" s="465"/>
      <c r="IT15" s="465"/>
      <c r="IU15" s="465"/>
      <c r="IV15" s="465"/>
      <c r="IW15" s="465"/>
      <c r="IX15" s="465"/>
      <c r="IY15" s="465"/>
      <c r="IZ15" s="465"/>
      <c r="JA15" s="465"/>
      <c r="JB15" s="465"/>
      <c r="JC15" s="465"/>
      <c r="JD15" s="465"/>
      <c r="JE15" s="465"/>
      <c r="JF15" s="465"/>
      <c r="JG15" s="465"/>
      <c r="JH15" s="465"/>
      <c r="JI15" s="465"/>
      <c r="JJ15" s="465"/>
      <c r="JK15" s="465"/>
      <c r="JL15" s="465"/>
      <c r="JM15" s="465"/>
      <c r="JN15" s="465"/>
      <c r="JO15" s="465"/>
      <c r="JP15" s="465"/>
      <c r="JQ15" s="465"/>
      <c r="JR15" s="465"/>
      <c r="JS15" s="465"/>
      <c r="JT15" s="465"/>
      <c r="JU15" s="465"/>
      <c r="JV15" s="465"/>
      <c r="JW15" s="465"/>
      <c r="JX15" s="465"/>
      <c r="JY15" s="465"/>
      <c r="JZ15" s="465"/>
      <c r="KA15" s="465"/>
      <c r="KB15" s="465"/>
      <c r="KC15" s="465"/>
      <c r="KD15" s="465"/>
      <c r="KE15" s="465"/>
      <c r="KF15" s="465"/>
      <c r="KG15" s="465"/>
      <c r="KH15" s="465"/>
      <c r="KI15" s="465"/>
      <c r="KJ15" s="465"/>
      <c r="KK15" s="465"/>
      <c r="KL15" s="465"/>
      <c r="KM15" s="465"/>
      <c r="KN15" s="465"/>
      <c r="KO15" s="465"/>
      <c r="KP15" s="465"/>
      <c r="KQ15" s="465"/>
      <c r="KR15" s="465"/>
      <c r="KS15" s="465"/>
      <c r="KT15" s="465"/>
      <c r="KU15" s="465"/>
      <c r="KV15" s="465"/>
      <c r="KW15" s="465"/>
      <c r="KX15" s="465"/>
      <c r="KY15" s="465"/>
      <c r="KZ15" s="465"/>
      <c r="LA15" s="465"/>
      <c r="LB15" s="465"/>
      <c r="LC15" s="465"/>
      <c r="LD15" s="465"/>
      <c r="LE15" s="465"/>
      <c r="LF15" s="465"/>
      <c r="LG15" s="465"/>
      <c r="LH15" s="465"/>
      <c r="LI15" s="465"/>
      <c r="LJ15" s="465"/>
      <c r="LK15" s="465"/>
      <c r="LL15" s="465"/>
      <c r="LM15" s="465"/>
      <c r="LN15" s="465"/>
      <c r="LO15" s="465"/>
      <c r="LP15" s="465"/>
      <c r="LQ15" s="465"/>
      <c r="LR15" s="465"/>
      <c r="LS15" s="465"/>
      <c r="LT15" s="465"/>
      <c r="LU15" s="465"/>
      <c r="LV15" s="465"/>
      <c r="LW15" s="465"/>
      <c r="LX15" s="465"/>
      <c r="LY15" s="465"/>
      <c r="LZ15" s="465"/>
      <c r="MA15" s="465"/>
      <c r="MB15" s="465"/>
      <c r="MC15" s="465"/>
      <c r="MD15" s="465"/>
      <c r="ME15" s="465"/>
      <c r="MF15" s="465"/>
      <c r="MG15" s="465"/>
      <c r="MH15" s="465"/>
      <c r="MI15" s="465"/>
      <c r="MJ15" s="465"/>
      <c r="MK15" s="465"/>
      <c r="ML15" s="465"/>
      <c r="MM15" s="465"/>
      <c r="MN15" s="465"/>
      <c r="MO15" s="465"/>
      <c r="MP15" s="465"/>
      <c r="MQ15" s="465"/>
      <c r="MR15" s="465"/>
      <c r="MS15" s="465"/>
      <c r="MT15" s="465"/>
      <c r="MU15" s="465"/>
      <c r="MV15" s="465"/>
      <c r="MW15" s="465"/>
      <c r="MX15" s="465"/>
      <c r="MY15" s="465"/>
      <c r="MZ15" s="465"/>
      <c r="NA15" s="465"/>
      <c r="NB15" s="465"/>
      <c r="NC15" s="465"/>
      <c r="ND15" s="465"/>
      <c r="NE15" s="465"/>
      <c r="NF15" s="465"/>
      <c r="NG15" s="465"/>
      <c r="NH15" s="465"/>
      <c r="NI15" s="465"/>
      <c r="NJ15" s="465"/>
      <c r="NK15" s="465"/>
      <c r="NL15" s="465"/>
      <c r="NM15" s="465"/>
      <c r="NN15" s="465"/>
      <c r="NO15" s="465"/>
      <c r="NP15" s="465"/>
      <c r="NQ15" s="465"/>
      <c r="NR15" s="465"/>
      <c r="NS15" s="465"/>
      <c r="NT15" s="465"/>
      <c r="NU15" s="465"/>
      <c r="NV15" s="465"/>
      <c r="NW15" s="465"/>
      <c r="NX15" s="465"/>
      <c r="NY15" s="465"/>
      <c r="NZ15" s="465"/>
      <c r="OA15" s="465"/>
      <c r="OB15" s="465"/>
      <c r="OC15" s="465"/>
      <c r="OD15" s="465"/>
      <c r="OE15" s="465"/>
      <c r="OF15" s="465"/>
      <c r="OG15" s="465"/>
      <c r="OH15" s="465"/>
      <c r="OI15" s="465"/>
      <c r="OJ15" s="465"/>
      <c r="OK15" s="465"/>
      <c r="OL15" s="465"/>
      <c r="OM15" s="465"/>
      <c r="ON15" s="465"/>
      <c r="OO15" s="465"/>
      <c r="OP15" s="465"/>
      <c r="OQ15" s="465"/>
      <c r="OR15" s="465"/>
      <c r="OS15" s="465"/>
      <c r="OT15" s="465"/>
      <c r="OU15" s="465"/>
      <c r="OV15" s="465"/>
      <c r="OW15" s="465"/>
      <c r="OX15" s="465"/>
      <c r="OY15" s="465"/>
      <c r="OZ15" s="465"/>
      <c r="PA15" s="465"/>
      <c r="PB15" s="465"/>
      <c r="PC15" s="465"/>
      <c r="PD15" s="465"/>
      <c r="PE15" s="465"/>
      <c r="PF15" s="465"/>
      <c r="PG15" s="465"/>
      <c r="PH15" s="465"/>
      <c r="PI15" s="465"/>
      <c r="PJ15" s="465"/>
      <c r="PK15" s="465"/>
      <c r="PL15" s="465"/>
      <c r="PM15" s="465"/>
      <c r="PN15" s="465"/>
      <c r="PO15" s="465"/>
      <c r="PP15" s="465"/>
      <c r="PQ15" s="465"/>
      <c r="PR15" s="465"/>
      <c r="PS15" s="465"/>
      <c r="PT15" s="465"/>
      <c r="PU15" s="465"/>
      <c r="PV15" s="465"/>
      <c r="PW15" s="465"/>
      <c r="PX15" s="465"/>
      <c r="PY15" s="465"/>
      <c r="PZ15" s="465"/>
      <c r="QA15" s="465"/>
      <c r="QB15" s="465"/>
      <c r="QC15" s="465"/>
      <c r="QD15" s="465"/>
      <c r="QE15" s="465"/>
      <c r="QF15" s="465"/>
      <c r="QG15" s="465"/>
      <c r="QH15" s="465"/>
      <c r="QI15" s="465"/>
      <c r="QJ15" s="465"/>
      <c r="QK15" s="465"/>
      <c r="QL15" s="465"/>
      <c r="QM15" s="465"/>
      <c r="QN15" s="465"/>
      <c r="QO15" s="465"/>
      <c r="QP15" s="465"/>
      <c r="QQ15" s="465"/>
      <c r="QR15" s="465"/>
      <c r="QS15" s="465"/>
      <c r="QT15" s="465"/>
      <c r="QU15" s="465"/>
      <c r="QV15" s="465"/>
      <c r="QW15" s="465"/>
      <c r="QX15" s="465"/>
      <c r="QY15" s="465"/>
      <c r="QZ15" s="465"/>
      <c r="RA15" s="465"/>
      <c r="RB15" s="465"/>
      <c r="RC15" s="465"/>
      <c r="RD15" s="465"/>
      <c r="RE15" s="465"/>
      <c r="RF15" s="465"/>
      <c r="RG15" s="465"/>
      <c r="RH15" s="465"/>
      <c r="RI15" s="465"/>
      <c r="RJ15" s="465"/>
      <c r="RK15" s="465"/>
      <c r="RL15" s="465"/>
      <c r="RM15" s="465"/>
      <c r="RN15" s="465"/>
      <c r="RO15" s="465"/>
      <c r="RP15" s="465"/>
      <c r="RQ15" s="465"/>
      <c r="RR15" s="465"/>
      <c r="RS15" s="465"/>
      <c r="RT15" s="465"/>
      <c r="RU15" s="465"/>
      <c r="RV15" s="465"/>
      <c r="RW15" s="465"/>
      <c r="RX15" s="465"/>
      <c r="RY15" s="465"/>
      <c r="RZ15" s="465"/>
      <c r="SA15" s="465"/>
      <c r="SB15" s="465"/>
      <c r="SC15" s="465"/>
      <c r="SD15" s="465"/>
      <c r="SE15" s="465"/>
      <c r="SF15" s="465"/>
      <c r="SG15" s="465"/>
      <c r="SH15" s="465"/>
      <c r="SI15" s="465"/>
      <c r="SJ15" s="465"/>
      <c r="SK15" s="465"/>
      <c r="SL15" s="465"/>
      <c r="SM15" s="465"/>
      <c r="SN15" s="465"/>
      <c r="SO15" s="465"/>
      <c r="SP15" s="465"/>
      <c r="SQ15" s="465"/>
      <c r="SR15" s="465"/>
      <c r="SS15" s="465"/>
      <c r="ST15" s="465"/>
      <c r="SU15" s="465"/>
      <c r="SV15" s="465"/>
      <c r="SW15" s="465"/>
      <c r="SX15" s="465"/>
      <c r="SY15" s="465"/>
      <c r="SZ15" s="465"/>
      <c r="TA15" s="465"/>
      <c r="TB15" s="465"/>
      <c r="TC15" s="465"/>
      <c r="TD15" s="465"/>
      <c r="TE15" s="465"/>
      <c r="TF15" s="465"/>
      <c r="TG15" s="465"/>
      <c r="TH15" s="465"/>
      <c r="TI15" s="465"/>
      <c r="TJ15" s="465"/>
      <c r="TK15" s="465"/>
      <c r="TL15" s="465"/>
      <c r="TM15" s="465"/>
      <c r="TN15" s="465"/>
      <c r="TO15" s="465"/>
      <c r="TP15" s="465"/>
      <c r="TQ15" s="465"/>
      <c r="TR15" s="465"/>
      <c r="TS15" s="465"/>
      <c r="TT15" s="465"/>
      <c r="TU15" s="465"/>
      <c r="TV15" s="465"/>
      <c r="TW15" s="465"/>
      <c r="TX15" s="465"/>
      <c r="TY15" s="465"/>
      <c r="TZ15" s="465"/>
      <c r="UA15" s="465"/>
      <c r="UB15" s="465"/>
      <c r="UC15" s="465"/>
      <c r="UD15" s="465"/>
      <c r="UE15" s="465"/>
      <c r="UF15" s="465"/>
      <c r="UG15" s="465"/>
      <c r="UH15" s="465"/>
      <c r="UI15" s="465"/>
      <c r="UJ15" s="465"/>
      <c r="UK15" s="465"/>
      <c r="UL15" s="465"/>
      <c r="UM15" s="465"/>
      <c r="UN15" s="465"/>
      <c r="UO15" s="465"/>
      <c r="UP15" s="465"/>
      <c r="UQ15" s="465"/>
      <c r="UR15" s="465"/>
      <c r="US15" s="465"/>
      <c r="UT15" s="465"/>
      <c r="UU15" s="465"/>
      <c r="UV15" s="465"/>
      <c r="UW15" s="465"/>
      <c r="UX15" s="465"/>
      <c r="UY15" s="465"/>
      <c r="UZ15" s="465"/>
      <c r="VA15" s="465"/>
      <c r="VB15" s="465"/>
      <c r="VC15" s="465"/>
      <c r="VD15" s="465"/>
      <c r="VE15" s="465"/>
      <c r="VF15" s="465"/>
      <c r="VG15" s="465"/>
      <c r="VH15" s="465"/>
      <c r="VI15" s="465"/>
      <c r="VJ15" s="465"/>
      <c r="VK15" s="465"/>
      <c r="VL15" s="465"/>
      <c r="VM15" s="465"/>
      <c r="VN15" s="465"/>
      <c r="VO15" s="465"/>
      <c r="VP15" s="465"/>
      <c r="VQ15" s="465"/>
      <c r="VR15" s="465"/>
      <c r="VS15" s="465"/>
      <c r="VT15" s="465"/>
      <c r="VU15" s="465"/>
      <c r="VV15" s="465"/>
      <c r="VW15" s="465"/>
      <c r="VX15" s="465"/>
      <c r="VY15" s="465"/>
      <c r="VZ15" s="465"/>
      <c r="WA15" s="465"/>
      <c r="WB15" s="465"/>
      <c r="WC15" s="465"/>
      <c r="WD15" s="465"/>
      <c r="WE15" s="465"/>
      <c r="WF15" s="465"/>
      <c r="WG15" s="465"/>
      <c r="WH15" s="465"/>
      <c r="WI15" s="465"/>
      <c r="WJ15" s="465"/>
      <c r="WK15" s="465"/>
      <c r="WL15" s="465"/>
      <c r="WM15" s="465"/>
      <c r="WN15" s="465"/>
      <c r="WO15" s="465"/>
      <c r="WP15" s="465"/>
      <c r="WQ15" s="465"/>
      <c r="WR15" s="465"/>
      <c r="WS15" s="465"/>
      <c r="WT15" s="465"/>
      <c r="WU15" s="465"/>
      <c r="WV15" s="465"/>
      <c r="WW15" s="465"/>
      <c r="WX15" s="465"/>
      <c r="WY15" s="465"/>
      <c r="WZ15" s="465"/>
      <c r="XA15" s="465"/>
      <c r="XB15" s="465"/>
      <c r="XC15" s="465"/>
      <c r="XD15" s="465"/>
      <c r="XE15" s="465"/>
      <c r="XF15" s="465"/>
      <c r="XG15" s="465"/>
      <c r="XH15" s="465"/>
      <c r="XI15" s="465"/>
      <c r="XJ15" s="465"/>
      <c r="XK15" s="465"/>
      <c r="XL15" s="465"/>
      <c r="XM15" s="465"/>
      <c r="XN15" s="465"/>
      <c r="XO15" s="465"/>
      <c r="XP15" s="465"/>
      <c r="XQ15" s="465"/>
      <c r="XR15" s="465"/>
      <c r="XS15" s="465"/>
      <c r="XT15" s="465"/>
      <c r="XU15" s="465"/>
      <c r="XV15" s="465"/>
      <c r="XW15" s="465"/>
      <c r="XX15" s="465"/>
      <c r="XY15" s="465"/>
      <c r="XZ15" s="465"/>
      <c r="YA15" s="465"/>
      <c r="YB15" s="465"/>
      <c r="YC15" s="465"/>
      <c r="YD15" s="465"/>
      <c r="YE15" s="465"/>
      <c r="YF15" s="465"/>
      <c r="YG15" s="465"/>
      <c r="YH15" s="465"/>
      <c r="YI15" s="465"/>
      <c r="YJ15" s="465"/>
      <c r="YK15" s="465"/>
      <c r="YL15" s="465"/>
      <c r="YM15" s="465"/>
      <c r="YN15" s="465"/>
      <c r="YO15" s="465"/>
      <c r="YP15" s="465"/>
      <c r="YQ15" s="465"/>
      <c r="YR15" s="465"/>
      <c r="YS15" s="465"/>
      <c r="YT15" s="465"/>
      <c r="YU15" s="465"/>
      <c r="YV15" s="465"/>
      <c r="YW15" s="465"/>
      <c r="YX15" s="465"/>
      <c r="YY15" s="465"/>
      <c r="YZ15" s="465"/>
      <c r="ZA15" s="465"/>
      <c r="ZB15" s="465"/>
      <c r="ZC15" s="465"/>
      <c r="ZD15" s="465"/>
      <c r="ZE15" s="465"/>
      <c r="ZF15" s="465"/>
      <c r="ZG15" s="465"/>
      <c r="ZH15" s="465"/>
      <c r="ZI15" s="465"/>
      <c r="ZJ15" s="465"/>
      <c r="ZK15" s="465"/>
      <c r="ZL15" s="465"/>
      <c r="ZM15" s="465"/>
      <c r="ZN15" s="465"/>
      <c r="ZO15" s="465"/>
      <c r="ZP15" s="465"/>
      <c r="ZQ15" s="465"/>
      <c r="ZR15" s="465"/>
      <c r="ZS15" s="465"/>
      <c r="ZT15" s="465"/>
      <c r="ZU15" s="465"/>
      <c r="ZV15" s="465"/>
      <c r="ZW15" s="465"/>
      <c r="ZX15" s="465"/>
      <c r="ZY15" s="465"/>
      <c r="ZZ15" s="465"/>
      <c r="AAA15" s="465"/>
      <c r="AAB15" s="465"/>
      <c r="AAC15" s="465"/>
      <c r="AAD15" s="465"/>
      <c r="AAE15" s="465"/>
      <c r="AAF15" s="465"/>
      <c r="AAG15" s="465"/>
      <c r="AAH15" s="465"/>
      <c r="AAI15" s="465"/>
      <c r="AAJ15" s="465"/>
      <c r="AAK15" s="465"/>
      <c r="AAL15" s="465"/>
      <c r="AAM15" s="465"/>
      <c r="AAN15" s="465"/>
      <c r="AAO15" s="465"/>
      <c r="AAP15" s="465"/>
      <c r="AAQ15" s="465"/>
      <c r="AAR15" s="465"/>
      <c r="AAS15" s="465"/>
      <c r="AAT15" s="465"/>
      <c r="AAU15" s="465"/>
      <c r="AAV15" s="465"/>
      <c r="AAW15" s="465"/>
      <c r="AAX15" s="465"/>
      <c r="AAY15" s="465"/>
      <c r="AAZ15" s="465"/>
      <c r="ABA15" s="465"/>
      <c r="ABB15" s="465"/>
      <c r="ABC15" s="465"/>
      <c r="ABD15" s="465"/>
      <c r="ABE15" s="465"/>
      <c r="ABF15" s="465"/>
      <c r="ABG15" s="465"/>
      <c r="ABH15" s="465"/>
      <c r="ABI15" s="465"/>
      <c r="ABJ15" s="465"/>
      <c r="ABK15" s="465"/>
      <c r="ABL15" s="465"/>
      <c r="ABM15" s="465"/>
      <c r="ABN15" s="465"/>
      <c r="ABO15" s="465"/>
      <c r="ABP15" s="465"/>
      <c r="ABQ15" s="465"/>
      <c r="ABR15" s="465"/>
      <c r="ABS15" s="465"/>
      <c r="ABT15" s="465"/>
      <c r="ABU15" s="465"/>
      <c r="ABV15" s="465"/>
      <c r="ABW15" s="465"/>
      <c r="ABX15" s="465"/>
      <c r="ABY15" s="465"/>
      <c r="ABZ15" s="465"/>
      <c r="ACA15" s="465"/>
      <c r="ACB15" s="465"/>
      <c r="ACC15" s="465"/>
      <c r="ACD15" s="465"/>
      <c r="ACE15" s="465"/>
      <c r="ACF15" s="465"/>
      <c r="ACG15" s="465"/>
      <c r="ACH15" s="465"/>
      <c r="ACI15" s="465"/>
      <c r="ACJ15" s="465"/>
      <c r="ACK15" s="465"/>
      <c r="ACL15" s="465"/>
      <c r="ACM15" s="465"/>
      <c r="ACN15" s="465"/>
      <c r="ACO15" s="465"/>
      <c r="ACP15" s="465"/>
      <c r="ACQ15" s="465"/>
      <c r="ACR15" s="465"/>
      <c r="ACS15" s="465"/>
      <c r="ACT15" s="465"/>
      <c r="ACU15" s="465"/>
      <c r="ACV15" s="465"/>
      <c r="ACW15" s="465"/>
      <c r="ACX15" s="465"/>
      <c r="ACY15" s="465"/>
      <c r="ACZ15" s="465"/>
      <c r="ADA15" s="465"/>
      <c r="ADB15" s="465"/>
      <c r="ADC15" s="465"/>
      <c r="ADD15" s="465"/>
      <c r="ADE15" s="465"/>
      <c r="ADF15" s="465"/>
      <c r="ADG15" s="465"/>
      <c r="ADH15" s="465"/>
      <c r="ADI15" s="465"/>
      <c r="ADJ15" s="465"/>
      <c r="ADK15" s="465"/>
      <c r="ADL15" s="465"/>
      <c r="ADM15" s="465"/>
      <c r="ADN15" s="465"/>
      <c r="ADO15" s="465"/>
      <c r="ADP15" s="465"/>
      <c r="ADQ15" s="465"/>
      <c r="ADR15" s="465"/>
      <c r="ADS15" s="465"/>
    </row>
    <row r="16" spans="1:799" ht="102.75" customHeight="1">
      <c r="A16" s="429">
        <v>14</v>
      </c>
      <c r="B16" s="423" t="s">
        <v>1402</v>
      </c>
      <c r="C16" s="424" t="s">
        <v>1403</v>
      </c>
      <c r="D16" s="423" t="s">
        <v>1404</v>
      </c>
      <c r="E16" s="423" t="s">
        <v>1405</v>
      </c>
      <c r="F16" s="424" t="s">
        <v>890</v>
      </c>
      <c r="G16" s="508" t="s">
        <v>910</v>
      </c>
      <c r="H16" s="508" t="s">
        <v>913</v>
      </c>
      <c r="I16" s="508" t="s">
        <v>876</v>
      </c>
      <c r="J16" s="508" t="s">
        <v>913</v>
      </c>
      <c r="K16" s="508" t="s">
        <v>876</v>
      </c>
      <c r="L16" s="431">
        <v>4059620</v>
      </c>
      <c r="M16" s="431">
        <v>3321000</v>
      </c>
      <c r="N16" s="431">
        <v>1411425</v>
      </c>
      <c r="O16" s="422">
        <v>249075</v>
      </c>
      <c r="P16" s="422">
        <f t="shared" si="2"/>
        <v>1660500</v>
      </c>
      <c r="Q16" s="509">
        <v>0.5</v>
      </c>
      <c r="R16" s="431">
        <v>60</v>
      </c>
      <c r="S16" s="432">
        <v>51</v>
      </c>
      <c r="T16" s="432">
        <v>35</v>
      </c>
      <c r="U16" s="434">
        <v>28</v>
      </c>
      <c r="V16" s="432">
        <v>95</v>
      </c>
      <c r="W16" s="433">
        <f t="shared" si="0"/>
        <v>79</v>
      </c>
      <c r="X16" s="446">
        <f t="shared" si="1"/>
        <v>0.83157894736842108</v>
      </c>
      <c r="Y16" s="110"/>
      <c r="Z16" s="110"/>
      <c r="AA16" s="110"/>
    </row>
    <row r="17" spans="1:799" ht="111" customHeight="1">
      <c r="A17" s="429">
        <v>15</v>
      </c>
      <c r="B17" s="423" t="s">
        <v>1454</v>
      </c>
      <c r="C17" s="423" t="s">
        <v>1455</v>
      </c>
      <c r="D17" s="423" t="s">
        <v>1456</v>
      </c>
      <c r="E17" s="423" t="s">
        <v>1457</v>
      </c>
      <c r="F17" s="430" t="s">
        <v>890</v>
      </c>
      <c r="G17" s="508" t="s">
        <v>910</v>
      </c>
      <c r="H17" s="508" t="s">
        <v>1619</v>
      </c>
      <c r="I17" s="508" t="s">
        <v>1620</v>
      </c>
      <c r="J17" s="508" t="s">
        <v>1619</v>
      </c>
      <c r="K17" s="508" t="s">
        <v>1620</v>
      </c>
      <c r="L17" s="431">
        <v>2157936</v>
      </c>
      <c r="M17" s="431">
        <v>1668800</v>
      </c>
      <c r="N17" s="431">
        <v>709240</v>
      </c>
      <c r="O17" s="422">
        <v>125160</v>
      </c>
      <c r="P17" s="422">
        <f t="shared" si="2"/>
        <v>834400</v>
      </c>
      <c r="Q17" s="509">
        <v>0.5</v>
      </c>
      <c r="R17" s="431">
        <v>60</v>
      </c>
      <c r="S17" s="432">
        <v>51.5</v>
      </c>
      <c r="T17" s="432">
        <v>35</v>
      </c>
      <c r="U17" s="434">
        <v>27.5</v>
      </c>
      <c r="V17" s="432">
        <v>95</v>
      </c>
      <c r="W17" s="433">
        <f t="shared" si="0"/>
        <v>79</v>
      </c>
      <c r="X17" s="446">
        <f t="shared" si="1"/>
        <v>0.83157894736842108</v>
      </c>
      <c r="Y17" s="117"/>
      <c r="Z17" s="117"/>
      <c r="AA17" s="117"/>
    </row>
    <row r="18" spans="1:799" s="418" customFormat="1" ht="172.5" customHeight="1">
      <c r="A18" s="429">
        <v>16</v>
      </c>
      <c r="B18" s="425" t="s">
        <v>1494</v>
      </c>
      <c r="C18" s="425" t="s">
        <v>1495</v>
      </c>
      <c r="D18" s="425" t="s">
        <v>1496</v>
      </c>
      <c r="E18" s="425" t="s">
        <v>1497</v>
      </c>
      <c r="F18" s="430" t="s">
        <v>890</v>
      </c>
      <c r="G18" s="508" t="s">
        <v>1745</v>
      </c>
      <c r="H18" s="508" t="s">
        <v>1624</v>
      </c>
      <c r="I18" s="508" t="s">
        <v>859</v>
      </c>
      <c r="J18" s="508" t="s">
        <v>1624</v>
      </c>
      <c r="K18" s="508" t="s">
        <v>859</v>
      </c>
      <c r="L18" s="431">
        <v>2428821.14</v>
      </c>
      <c r="M18" s="431">
        <v>1990837</v>
      </c>
      <c r="N18" s="431">
        <v>846105.73</v>
      </c>
      <c r="O18" s="422">
        <v>149312.78</v>
      </c>
      <c r="P18" s="422">
        <v>995418.5</v>
      </c>
      <c r="Q18" s="509">
        <v>0.5</v>
      </c>
      <c r="R18" s="431">
        <v>60</v>
      </c>
      <c r="S18" s="432">
        <v>47</v>
      </c>
      <c r="T18" s="432">
        <v>35</v>
      </c>
      <c r="U18" s="434">
        <v>31</v>
      </c>
      <c r="V18" s="432">
        <v>95</v>
      </c>
      <c r="W18" s="433">
        <f t="shared" si="0"/>
        <v>78</v>
      </c>
      <c r="X18" s="446">
        <f t="shared" si="1"/>
        <v>0.82105263157894737</v>
      </c>
      <c r="Y18" s="110"/>
      <c r="Z18" s="110"/>
      <c r="AA18" s="110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1"/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401"/>
      <c r="BV18" s="401"/>
      <c r="BW18" s="401"/>
      <c r="BX18" s="401"/>
      <c r="BY18" s="401"/>
      <c r="BZ18" s="401"/>
      <c r="CA18" s="401"/>
      <c r="CB18" s="401"/>
      <c r="CC18" s="401"/>
      <c r="CD18" s="401"/>
      <c r="CE18" s="401"/>
      <c r="CF18" s="401"/>
      <c r="CG18" s="401"/>
      <c r="CH18" s="401"/>
      <c r="CI18" s="401"/>
      <c r="CJ18" s="401"/>
      <c r="CK18" s="401"/>
      <c r="CL18" s="401"/>
      <c r="CM18" s="401"/>
      <c r="CN18" s="401"/>
      <c r="CO18" s="401"/>
      <c r="CP18" s="401"/>
      <c r="CQ18" s="401"/>
      <c r="CR18" s="401"/>
      <c r="CS18" s="401"/>
      <c r="CT18" s="401"/>
      <c r="CU18" s="401"/>
      <c r="CV18" s="401"/>
      <c r="CW18" s="401"/>
      <c r="CX18" s="401"/>
      <c r="CY18" s="401"/>
      <c r="CZ18" s="401"/>
      <c r="DA18" s="401"/>
      <c r="DB18" s="401"/>
      <c r="DC18" s="401"/>
      <c r="DD18" s="401"/>
      <c r="DE18" s="401"/>
      <c r="DF18" s="401"/>
      <c r="DG18" s="401"/>
      <c r="DH18" s="401"/>
      <c r="DI18" s="401"/>
      <c r="DJ18" s="401"/>
      <c r="DK18" s="401"/>
      <c r="DL18" s="401"/>
      <c r="DM18" s="401"/>
      <c r="DN18" s="401"/>
      <c r="DO18" s="401"/>
      <c r="DP18" s="401"/>
      <c r="DQ18" s="401"/>
      <c r="DR18" s="401"/>
      <c r="DS18" s="401"/>
      <c r="DT18" s="401"/>
      <c r="DU18" s="401"/>
      <c r="DV18" s="401"/>
      <c r="DW18" s="401"/>
      <c r="DX18" s="401"/>
      <c r="DY18" s="401"/>
      <c r="DZ18" s="401"/>
      <c r="EA18" s="401"/>
      <c r="EB18" s="401"/>
      <c r="EC18" s="401"/>
      <c r="ED18" s="401"/>
      <c r="EE18" s="401"/>
      <c r="EF18" s="401"/>
      <c r="EG18" s="401"/>
      <c r="EH18" s="401"/>
      <c r="EI18" s="401"/>
      <c r="EJ18" s="401"/>
      <c r="EK18" s="401"/>
      <c r="EL18" s="401"/>
      <c r="EM18" s="401"/>
      <c r="EN18" s="401"/>
      <c r="EO18" s="401"/>
      <c r="EP18" s="401"/>
      <c r="EQ18" s="401"/>
      <c r="ER18" s="401"/>
      <c r="ES18" s="401"/>
      <c r="ET18" s="401"/>
      <c r="EU18" s="401"/>
      <c r="EV18" s="401"/>
      <c r="EW18" s="401"/>
      <c r="EX18" s="401"/>
      <c r="EY18" s="401"/>
      <c r="EZ18" s="401"/>
      <c r="FA18" s="401"/>
      <c r="FB18" s="401"/>
      <c r="FC18" s="401"/>
      <c r="FD18" s="401"/>
      <c r="FE18" s="401"/>
      <c r="FF18" s="401"/>
      <c r="FG18" s="401"/>
      <c r="FH18" s="401"/>
      <c r="FI18" s="401"/>
      <c r="FJ18" s="401"/>
      <c r="FK18" s="401"/>
      <c r="FL18" s="401"/>
      <c r="FM18" s="401"/>
      <c r="FN18" s="401"/>
      <c r="FO18" s="401"/>
      <c r="FP18" s="401"/>
      <c r="FQ18" s="401"/>
      <c r="FR18" s="401"/>
      <c r="FS18" s="401"/>
      <c r="FT18" s="401"/>
      <c r="FU18" s="401"/>
      <c r="FV18" s="401"/>
      <c r="FW18" s="401"/>
      <c r="FX18" s="401"/>
      <c r="FY18" s="401"/>
      <c r="FZ18" s="401"/>
      <c r="GA18" s="401"/>
      <c r="GB18" s="401"/>
      <c r="GC18" s="401"/>
      <c r="GD18" s="401"/>
      <c r="GE18" s="401"/>
      <c r="GF18" s="401"/>
      <c r="GG18" s="401"/>
      <c r="GH18" s="401"/>
      <c r="GI18" s="401"/>
      <c r="GJ18" s="401"/>
      <c r="GK18" s="401"/>
      <c r="GL18" s="401"/>
      <c r="GM18" s="401"/>
      <c r="GN18" s="401"/>
      <c r="GO18" s="401"/>
      <c r="GP18" s="401"/>
      <c r="GQ18" s="401"/>
      <c r="GR18" s="401"/>
      <c r="GS18" s="401"/>
      <c r="GT18" s="401"/>
      <c r="GU18" s="401"/>
      <c r="GV18" s="401"/>
      <c r="GW18" s="401"/>
      <c r="GX18" s="401"/>
      <c r="GY18" s="401"/>
      <c r="GZ18" s="401"/>
      <c r="HA18" s="401"/>
      <c r="HB18" s="401"/>
      <c r="HC18" s="401"/>
      <c r="HD18" s="401"/>
      <c r="HE18" s="401"/>
      <c r="HF18" s="401"/>
      <c r="HG18" s="401"/>
      <c r="HH18" s="401"/>
      <c r="HI18" s="401"/>
      <c r="HJ18" s="401"/>
      <c r="HK18" s="401"/>
      <c r="HL18" s="401"/>
      <c r="HM18" s="401"/>
      <c r="HN18" s="401"/>
      <c r="HO18" s="401"/>
      <c r="HP18" s="401"/>
      <c r="HQ18" s="401"/>
      <c r="HR18" s="401"/>
      <c r="HS18" s="401"/>
      <c r="HT18" s="401"/>
      <c r="HU18" s="401"/>
      <c r="HV18" s="401"/>
      <c r="HW18" s="401"/>
      <c r="HX18" s="401"/>
      <c r="HY18" s="401"/>
      <c r="HZ18" s="401"/>
      <c r="IA18" s="401"/>
      <c r="IB18" s="401"/>
      <c r="IC18" s="401"/>
      <c r="ID18" s="401"/>
      <c r="IE18" s="401"/>
      <c r="IF18" s="401"/>
      <c r="IG18" s="401"/>
      <c r="IH18" s="401"/>
      <c r="II18" s="401"/>
      <c r="IJ18" s="401"/>
      <c r="IK18" s="401"/>
      <c r="IL18" s="401"/>
      <c r="IM18" s="401"/>
      <c r="IN18" s="401"/>
      <c r="IO18" s="401"/>
      <c r="IP18" s="401"/>
      <c r="IQ18" s="401"/>
      <c r="IR18" s="401"/>
      <c r="IS18" s="401"/>
      <c r="IT18" s="401"/>
      <c r="IU18" s="401"/>
      <c r="IV18" s="401"/>
      <c r="IW18" s="401"/>
      <c r="IX18" s="401"/>
      <c r="IY18" s="401"/>
      <c r="IZ18" s="401"/>
      <c r="JA18" s="401"/>
      <c r="JB18" s="401"/>
      <c r="JC18" s="401"/>
      <c r="JD18" s="401"/>
      <c r="JE18" s="401"/>
      <c r="JF18" s="401"/>
      <c r="JG18" s="401"/>
      <c r="JH18" s="401"/>
      <c r="JI18" s="401"/>
      <c r="JJ18" s="401"/>
      <c r="JK18" s="401"/>
      <c r="JL18" s="401"/>
      <c r="JM18" s="401"/>
      <c r="JN18" s="401"/>
      <c r="JO18" s="401"/>
      <c r="JP18" s="401"/>
      <c r="JQ18" s="401"/>
      <c r="JR18" s="401"/>
      <c r="JS18" s="401"/>
      <c r="JT18" s="401"/>
      <c r="JU18" s="401"/>
      <c r="JV18" s="401"/>
      <c r="JW18" s="401"/>
      <c r="JX18" s="401"/>
      <c r="JY18" s="401"/>
      <c r="JZ18" s="401"/>
      <c r="KA18" s="401"/>
      <c r="KB18" s="401"/>
      <c r="KC18" s="401"/>
      <c r="KD18" s="401"/>
      <c r="KE18" s="401"/>
      <c r="KF18" s="401"/>
      <c r="KG18" s="401"/>
      <c r="KH18" s="401"/>
      <c r="KI18" s="401"/>
      <c r="KJ18" s="401"/>
      <c r="KK18" s="401"/>
      <c r="KL18" s="401"/>
      <c r="KM18" s="401"/>
      <c r="KN18" s="401"/>
      <c r="KO18" s="401"/>
      <c r="KP18" s="401"/>
      <c r="KQ18" s="401"/>
      <c r="KR18" s="401"/>
      <c r="KS18" s="401"/>
      <c r="KT18" s="401"/>
      <c r="KU18" s="401"/>
      <c r="KV18" s="401"/>
      <c r="KW18" s="401"/>
      <c r="KX18" s="401"/>
      <c r="KY18" s="401"/>
      <c r="KZ18" s="401"/>
      <c r="LA18" s="401"/>
      <c r="LB18" s="401"/>
      <c r="LC18" s="401"/>
      <c r="LD18" s="401"/>
      <c r="LE18" s="401"/>
      <c r="LF18" s="401"/>
      <c r="LG18" s="401"/>
      <c r="LH18" s="401"/>
      <c r="LI18" s="401"/>
      <c r="LJ18" s="401"/>
      <c r="LK18" s="401"/>
      <c r="LL18" s="401"/>
      <c r="LM18" s="401"/>
      <c r="LN18" s="401"/>
      <c r="LO18" s="401"/>
      <c r="LP18" s="401"/>
      <c r="LQ18" s="401"/>
      <c r="LR18" s="401"/>
      <c r="LS18" s="401"/>
      <c r="LT18" s="401"/>
      <c r="LU18" s="401"/>
      <c r="LV18" s="401"/>
      <c r="LW18" s="401"/>
      <c r="LX18" s="401"/>
      <c r="LY18" s="401"/>
      <c r="LZ18" s="401"/>
      <c r="MA18" s="401"/>
      <c r="MB18" s="401"/>
      <c r="MC18" s="401"/>
      <c r="MD18" s="401"/>
      <c r="ME18" s="401"/>
      <c r="MF18" s="401"/>
      <c r="MG18" s="401"/>
      <c r="MH18" s="401"/>
      <c r="MI18" s="401"/>
      <c r="MJ18" s="401"/>
      <c r="MK18" s="401"/>
      <c r="ML18" s="401"/>
      <c r="MM18" s="401"/>
      <c r="MN18" s="401"/>
      <c r="MO18" s="401"/>
      <c r="MP18" s="401"/>
      <c r="MQ18" s="401"/>
      <c r="MR18" s="401"/>
      <c r="MS18" s="401"/>
      <c r="MT18" s="401"/>
      <c r="MU18" s="401"/>
      <c r="MV18" s="401"/>
      <c r="MW18" s="401"/>
      <c r="MX18" s="401"/>
      <c r="MY18" s="401"/>
      <c r="MZ18" s="401"/>
      <c r="NA18" s="401"/>
      <c r="NB18" s="401"/>
      <c r="NC18" s="401"/>
      <c r="ND18" s="401"/>
      <c r="NE18" s="401"/>
      <c r="NF18" s="401"/>
      <c r="NG18" s="401"/>
      <c r="NH18" s="401"/>
      <c r="NI18" s="401"/>
      <c r="NJ18" s="401"/>
      <c r="NK18" s="401"/>
      <c r="NL18" s="401"/>
      <c r="NM18" s="401"/>
      <c r="NN18" s="401"/>
      <c r="NO18" s="401"/>
      <c r="NP18" s="401"/>
      <c r="NQ18" s="401"/>
      <c r="NR18" s="401"/>
      <c r="NS18" s="401"/>
      <c r="NT18" s="401"/>
      <c r="NU18" s="401"/>
      <c r="NV18" s="401"/>
      <c r="NW18" s="401"/>
      <c r="NX18" s="401"/>
      <c r="NY18" s="401"/>
      <c r="NZ18" s="401"/>
      <c r="OA18" s="401"/>
      <c r="OB18" s="401"/>
      <c r="OC18" s="401"/>
      <c r="OD18" s="401"/>
      <c r="OE18" s="401"/>
      <c r="OF18" s="401"/>
      <c r="OG18" s="401"/>
      <c r="OH18" s="401"/>
      <c r="OI18" s="401"/>
      <c r="OJ18" s="401"/>
      <c r="OK18" s="401"/>
      <c r="OL18" s="401"/>
      <c r="OM18" s="401"/>
      <c r="ON18" s="401"/>
      <c r="OO18" s="401"/>
      <c r="OP18" s="401"/>
      <c r="OQ18" s="401"/>
      <c r="OR18" s="401"/>
      <c r="OS18" s="401"/>
      <c r="OT18" s="401"/>
      <c r="OU18" s="401"/>
      <c r="OV18" s="401"/>
      <c r="OW18" s="401"/>
      <c r="OX18" s="401"/>
      <c r="OY18" s="401"/>
      <c r="OZ18" s="401"/>
      <c r="PA18" s="401"/>
      <c r="PB18" s="401"/>
      <c r="PC18" s="401"/>
      <c r="PD18" s="401"/>
      <c r="PE18" s="401"/>
      <c r="PF18" s="401"/>
      <c r="PG18" s="401"/>
      <c r="PH18" s="401"/>
      <c r="PI18" s="401"/>
      <c r="PJ18" s="401"/>
      <c r="PK18" s="401"/>
      <c r="PL18" s="401"/>
      <c r="PM18" s="401"/>
      <c r="PN18" s="401"/>
      <c r="PO18" s="401"/>
      <c r="PP18" s="401"/>
      <c r="PQ18" s="401"/>
      <c r="PR18" s="401"/>
      <c r="PS18" s="401"/>
      <c r="PT18" s="401"/>
      <c r="PU18" s="401"/>
      <c r="PV18" s="401"/>
      <c r="PW18" s="401"/>
      <c r="PX18" s="401"/>
      <c r="PY18" s="401"/>
      <c r="PZ18" s="401"/>
      <c r="QA18" s="401"/>
      <c r="QB18" s="401"/>
      <c r="QC18" s="401"/>
      <c r="QD18" s="401"/>
      <c r="QE18" s="401"/>
      <c r="QF18" s="401"/>
      <c r="QG18" s="401"/>
      <c r="QH18" s="401"/>
      <c r="QI18" s="401"/>
      <c r="QJ18" s="401"/>
      <c r="QK18" s="401"/>
      <c r="QL18" s="401"/>
      <c r="QM18" s="401"/>
      <c r="QN18" s="401"/>
      <c r="QO18" s="401"/>
      <c r="QP18" s="401"/>
      <c r="QQ18" s="401"/>
      <c r="QR18" s="401"/>
      <c r="QS18" s="401"/>
      <c r="QT18" s="401"/>
      <c r="QU18" s="401"/>
      <c r="QV18" s="401"/>
      <c r="QW18" s="401"/>
      <c r="QX18" s="401"/>
      <c r="QY18" s="401"/>
      <c r="QZ18" s="401"/>
      <c r="RA18" s="401"/>
      <c r="RB18" s="401"/>
      <c r="RC18" s="401"/>
      <c r="RD18" s="401"/>
      <c r="RE18" s="401"/>
      <c r="RF18" s="401"/>
      <c r="RG18" s="401"/>
      <c r="RH18" s="401"/>
      <c r="RI18" s="401"/>
      <c r="RJ18" s="401"/>
      <c r="RK18" s="401"/>
      <c r="RL18" s="401"/>
      <c r="RM18" s="401"/>
      <c r="RN18" s="401"/>
      <c r="RO18" s="401"/>
      <c r="RP18" s="401"/>
      <c r="RQ18" s="401"/>
      <c r="RR18" s="401"/>
      <c r="RS18" s="401"/>
      <c r="RT18" s="401"/>
      <c r="RU18" s="401"/>
      <c r="RV18" s="401"/>
      <c r="RW18" s="401"/>
      <c r="RX18" s="401"/>
      <c r="RY18" s="401"/>
      <c r="RZ18" s="401"/>
      <c r="SA18" s="401"/>
      <c r="SB18" s="401"/>
      <c r="SC18" s="401"/>
      <c r="SD18" s="401"/>
      <c r="SE18" s="401"/>
      <c r="SF18" s="401"/>
      <c r="SG18" s="401"/>
      <c r="SH18" s="401"/>
      <c r="SI18" s="401"/>
      <c r="SJ18" s="401"/>
      <c r="SK18" s="401"/>
      <c r="SL18" s="401"/>
      <c r="SM18" s="401"/>
      <c r="SN18" s="401"/>
      <c r="SO18" s="401"/>
      <c r="SP18" s="401"/>
      <c r="SQ18" s="401"/>
      <c r="SR18" s="401"/>
      <c r="SS18" s="401"/>
      <c r="ST18" s="401"/>
      <c r="SU18" s="401"/>
      <c r="SV18" s="401"/>
      <c r="SW18" s="401"/>
      <c r="SX18" s="401"/>
      <c r="SY18" s="401"/>
      <c r="SZ18" s="401"/>
      <c r="TA18" s="401"/>
      <c r="TB18" s="401"/>
      <c r="TC18" s="401"/>
      <c r="TD18" s="401"/>
      <c r="TE18" s="401"/>
      <c r="TF18" s="401"/>
      <c r="TG18" s="401"/>
      <c r="TH18" s="401"/>
      <c r="TI18" s="401"/>
      <c r="TJ18" s="401"/>
      <c r="TK18" s="401"/>
      <c r="TL18" s="401"/>
      <c r="TM18" s="401"/>
      <c r="TN18" s="401"/>
      <c r="TO18" s="401"/>
      <c r="TP18" s="401"/>
      <c r="TQ18" s="401"/>
      <c r="TR18" s="401"/>
      <c r="TS18" s="401"/>
      <c r="TT18" s="401"/>
      <c r="TU18" s="401"/>
      <c r="TV18" s="401"/>
      <c r="TW18" s="401"/>
      <c r="TX18" s="401"/>
      <c r="TY18" s="401"/>
      <c r="TZ18" s="401"/>
      <c r="UA18" s="401"/>
      <c r="UB18" s="401"/>
      <c r="UC18" s="401"/>
      <c r="UD18" s="401"/>
      <c r="UE18" s="401"/>
      <c r="UF18" s="401"/>
      <c r="UG18" s="401"/>
      <c r="UH18" s="401"/>
      <c r="UI18" s="401"/>
      <c r="UJ18" s="401"/>
      <c r="UK18" s="401"/>
      <c r="UL18" s="401"/>
      <c r="UM18" s="401"/>
      <c r="UN18" s="401"/>
      <c r="UO18" s="401"/>
      <c r="UP18" s="401"/>
      <c r="UQ18" s="401"/>
      <c r="UR18" s="401"/>
      <c r="US18" s="401"/>
      <c r="UT18" s="401"/>
      <c r="UU18" s="401"/>
      <c r="UV18" s="401"/>
      <c r="UW18" s="401"/>
      <c r="UX18" s="401"/>
      <c r="UY18" s="401"/>
      <c r="UZ18" s="401"/>
      <c r="VA18" s="401"/>
      <c r="VB18" s="401"/>
      <c r="VC18" s="401"/>
      <c r="VD18" s="401"/>
      <c r="VE18" s="401"/>
      <c r="VF18" s="401"/>
      <c r="VG18" s="401"/>
      <c r="VH18" s="401"/>
      <c r="VI18" s="401"/>
      <c r="VJ18" s="401"/>
      <c r="VK18" s="401"/>
      <c r="VL18" s="401"/>
      <c r="VM18" s="401"/>
      <c r="VN18" s="401"/>
      <c r="VO18" s="401"/>
      <c r="VP18" s="401"/>
      <c r="VQ18" s="401"/>
      <c r="VR18" s="401"/>
      <c r="VS18" s="401"/>
      <c r="VT18" s="401"/>
      <c r="VU18" s="401"/>
      <c r="VV18" s="401"/>
      <c r="VW18" s="401"/>
      <c r="VX18" s="401"/>
      <c r="VY18" s="401"/>
      <c r="VZ18" s="401"/>
      <c r="WA18" s="401"/>
      <c r="WB18" s="401"/>
      <c r="WC18" s="401"/>
      <c r="WD18" s="401"/>
      <c r="WE18" s="401"/>
      <c r="WF18" s="401"/>
      <c r="WG18" s="401"/>
      <c r="WH18" s="401"/>
      <c r="WI18" s="401"/>
      <c r="WJ18" s="401"/>
      <c r="WK18" s="401"/>
      <c r="WL18" s="401"/>
      <c r="WM18" s="401"/>
      <c r="WN18" s="401"/>
      <c r="WO18" s="401"/>
      <c r="WP18" s="401"/>
      <c r="WQ18" s="401"/>
      <c r="WR18" s="401"/>
      <c r="WS18" s="401"/>
      <c r="WT18" s="401"/>
      <c r="WU18" s="401"/>
      <c r="WV18" s="401"/>
      <c r="WW18" s="401"/>
      <c r="WX18" s="401"/>
      <c r="WY18" s="401"/>
      <c r="WZ18" s="401"/>
      <c r="XA18" s="401"/>
      <c r="XB18" s="401"/>
      <c r="XC18" s="401"/>
      <c r="XD18" s="401"/>
      <c r="XE18" s="401"/>
      <c r="XF18" s="401"/>
      <c r="XG18" s="401"/>
      <c r="XH18" s="401"/>
      <c r="XI18" s="401"/>
      <c r="XJ18" s="401"/>
      <c r="XK18" s="401"/>
      <c r="XL18" s="401"/>
      <c r="XM18" s="401"/>
      <c r="XN18" s="401"/>
      <c r="XO18" s="401"/>
      <c r="XP18" s="401"/>
      <c r="XQ18" s="401"/>
      <c r="XR18" s="401"/>
      <c r="XS18" s="401"/>
      <c r="XT18" s="401"/>
      <c r="XU18" s="401"/>
      <c r="XV18" s="401"/>
      <c r="XW18" s="401"/>
      <c r="XX18" s="401"/>
      <c r="XY18" s="401"/>
      <c r="XZ18" s="401"/>
      <c r="YA18" s="401"/>
      <c r="YB18" s="401"/>
      <c r="YC18" s="401"/>
      <c r="YD18" s="401"/>
      <c r="YE18" s="401"/>
      <c r="YF18" s="401"/>
      <c r="YG18" s="401"/>
      <c r="YH18" s="401"/>
      <c r="YI18" s="401"/>
      <c r="YJ18" s="401"/>
      <c r="YK18" s="401"/>
      <c r="YL18" s="401"/>
      <c r="YM18" s="401"/>
      <c r="YN18" s="401"/>
      <c r="YO18" s="401"/>
      <c r="YP18" s="401"/>
      <c r="YQ18" s="401"/>
      <c r="YR18" s="401"/>
      <c r="YS18" s="401"/>
      <c r="YT18" s="401"/>
      <c r="YU18" s="401"/>
      <c r="YV18" s="401"/>
      <c r="YW18" s="401"/>
      <c r="YX18" s="401"/>
      <c r="YY18" s="401"/>
      <c r="YZ18" s="401"/>
      <c r="ZA18" s="401"/>
      <c r="ZB18" s="401"/>
      <c r="ZC18" s="401"/>
      <c r="ZD18" s="401"/>
      <c r="ZE18" s="401"/>
      <c r="ZF18" s="401"/>
      <c r="ZG18" s="401"/>
      <c r="ZH18" s="401"/>
      <c r="ZI18" s="401"/>
      <c r="ZJ18" s="401"/>
      <c r="ZK18" s="401"/>
      <c r="ZL18" s="401"/>
      <c r="ZM18" s="401"/>
      <c r="ZN18" s="401"/>
      <c r="ZO18" s="401"/>
      <c r="ZP18" s="401"/>
      <c r="ZQ18" s="401"/>
      <c r="ZR18" s="401"/>
      <c r="ZS18" s="401"/>
      <c r="ZT18" s="401"/>
      <c r="ZU18" s="401"/>
      <c r="ZV18" s="401"/>
      <c r="ZW18" s="401"/>
      <c r="ZX18" s="401"/>
      <c r="ZY18" s="401"/>
      <c r="ZZ18" s="401"/>
      <c r="AAA18" s="401"/>
      <c r="AAB18" s="401"/>
      <c r="AAC18" s="401"/>
      <c r="AAD18" s="401"/>
      <c r="AAE18" s="401"/>
      <c r="AAF18" s="401"/>
      <c r="AAG18" s="401"/>
      <c r="AAH18" s="401"/>
      <c r="AAI18" s="401"/>
      <c r="AAJ18" s="401"/>
      <c r="AAK18" s="401"/>
      <c r="AAL18" s="401"/>
      <c r="AAM18" s="401"/>
      <c r="AAN18" s="401"/>
      <c r="AAO18" s="401"/>
      <c r="AAP18" s="401"/>
      <c r="AAQ18" s="401"/>
      <c r="AAR18" s="401"/>
      <c r="AAS18" s="401"/>
      <c r="AAT18" s="401"/>
      <c r="AAU18" s="401"/>
      <c r="AAV18" s="401"/>
      <c r="AAW18" s="401"/>
      <c r="AAX18" s="401"/>
      <c r="AAY18" s="401"/>
      <c r="AAZ18" s="401"/>
      <c r="ABA18" s="401"/>
      <c r="ABB18" s="401"/>
      <c r="ABC18" s="401"/>
      <c r="ABD18" s="401"/>
      <c r="ABE18" s="401"/>
      <c r="ABF18" s="401"/>
      <c r="ABG18" s="401"/>
      <c r="ABH18" s="401"/>
      <c r="ABI18" s="401"/>
      <c r="ABJ18" s="401"/>
      <c r="ABK18" s="401"/>
      <c r="ABL18" s="401"/>
      <c r="ABM18" s="401"/>
      <c r="ABN18" s="401"/>
      <c r="ABO18" s="401"/>
      <c r="ABP18" s="401"/>
      <c r="ABQ18" s="401"/>
      <c r="ABR18" s="401"/>
      <c r="ABS18" s="401"/>
      <c r="ABT18" s="401"/>
      <c r="ABU18" s="401"/>
      <c r="ABV18" s="401"/>
      <c r="ABW18" s="401"/>
      <c r="ABX18" s="401"/>
      <c r="ABY18" s="401"/>
      <c r="ABZ18" s="401"/>
      <c r="ACA18" s="401"/>
      <c r="ACB18" s="401"/>
      <c r="ACC18" s="401"/>
      <c r="ACD18" s="401"/>
      <c r="ACE18" s="401"/>
      <c r="ACF18" s="401"/>
      <c r="ACG18" s="401"/>
      <c r="ACH18" s="401"/>
      <c r="ACI18" s="401"/>
      <c r="ACJ18" s="401"/>
      <c r="ACK18" s="401"/>
      <c r="ACL18" s="401"/>
      <c r="ACM18" s="401"/>
      <c r="ACN18" s="401"/>
      <c r="ACO18" s="401"/>
      <c r="ACP18" s="401"/>
      <c r="ACQ18" s="401"/>
      <c r="ACR18" s="401"/>
      <c r="ACS18" s="401"/>
      <c r="ACT18" s="401"/>
      <c r="ACU18" s="401"/>
      <c r="ACV18" s="401"/>
      <c r="ACW18" s="401"/>
      <c r="ACX18" s="401"/>
      <c r="ACY18" s="401"/>
      <c r="ACZ18" s="401"/>
      <c r="ADA18" s="401"/>
      <c r="ADB18" s="401"/>
      <c r="ADC18" s="401"/>
      <c r="ADD18" s="401"/>
      <c r="ADE18" s="401"/>
      <c r="ADF18" s="401"/>
      <c r="ADG18" s="401"/>
      <c r="ADH18" s="401"/>
      <c r="ADI18" s="401"/>
      <c r="ADJ18" s="401"/>
      <c r="ADK18" s="401"/>
      <c r="ADL18" s="401"/>
      <c r="ADM18" s="401"/>
      <c r="ADN18" s="401"/>
      <c r="ADO18" s="401"/>
      <c r="ADP18" s="401"/>
      <c r="ADQ18" s="401"/>
      <c r="ADR18" s="401"/>
      <c r="ADS18" s="401"/>
    </row>
    <row r="19" spans="1:799" ht="199.5" customHeight="1">
      <c r="A19" s="429">
        <v>17</v>
      </c>
      <c r="B19" s="425" t="s">
        <v>1498</v>
      </c>
      <c r="C19" s="425" t="s">
        <v>1499</v>
      </c>
      <c r="D19" s="425" t="s">
        <v>1500</v>
      </c>
      <c r="E19" s="425" t="s">
        <v>1501</v>
      </c>
      <c r="F19" s="430" t="s">
        <v>890</v>
      </c>
      <c r="G19" s="508" t="s">
        <v>1745</v>
      </c>
      <c r="H19" s="508" t="s">
        <v>841</v>
      </c>
      <c r="I19" s="508" t="s">
        <v>842</v>
      </c>
      <c r="J19" s="508" t="s">
        <v>841</v>
      </c>
      <c r="K19" s="508" t="s">
        <v>842</v>
      </c>
      <c r="L19" s="431">
        <v>2572980</v>
      </c>
      <c r="M19" s="431">
        <v>2109000</v>
      </c>
      <c r="N19" s="431">
        <v>896325</v>
      </c>
      <c r="O19" s="431">
        <v>158175</v>
      </c>
      <c r="P19" s="431">
        <f t="shared" si="2"/>
        <v>1054500</v>
      </c>
      <c r="Q19" s="509">
        <v>0.5</v>
      </c>
      <c r="R19" s="431">
        <v>60</v>
      </c>
      <c r="S19" s="432">
        <v>49.5</v>
      </c>
      <c r="T19" s="432">
        <v>35</v>
      </c>
      <c r="U19" s="434">
        <v>28.5</v>
      </c>
      <c r="V19" s="432">
        <v>95</v>
      </c>
      <c r="W19" s="433">
        <f t="shared" si="0"/>
        <v>78</v>
      </c>
      <c r="X19" s="446">
        <f t="shared" si="1"/>
        <v>0.82105263157894737</v>
      </c>
      <c r="Y19" s="110"/>
      <c r="Z19" s="110"/>
      <c r="AA19" s="110"/>
    </row>
    <row r="20" spans="1:799" s="418" customFormat="1" ht="119.25" customHeight="1">
      <c r="A20" s="429">
        <v>18</v>
      </c>
      <c r="B20" s="423" t="s">
        <v>1422</v>
      </c>
      <c r="C20" s="424" t="s">
        <v>1423</v>
      </c>
      <c r="D20" s="423" t="s">
        <v>1424</v>
      </c>
      <c r="E20" s="423" t="s">
        <v>1425</v>
      </c>
      <c r="F20" s="430" t="s">
        <v>890</v>
      </c>
      <c r="G20" s="508" t="s">
        <v>910</v>
      </c>
      <c r="H20" s="508" t="s">
        <v>849</v>
      </c>
      <c r="I20" s="508" t="s">
        <v>850</v>
      </c>
      <c r="J20" s="508" t="s">
        <v>834</v>
      </c>
      <c r="K20" s="508" t="s">
        <v>1274</v>
      </c>
      <c r="L20" s="431">
        <v>978440</v>
      </c>
      <c r="M20" s="431">
        <v>802000</v>
      </c>
      <c r="N20" s="431">
        <v>340850</v>
      </c>
      <c r="O20" s="422">
        <v>60150</v>
      </c>
      <c r="P20" s="422">
        <f t="shared" si="2"/>
        <v>401000</v>
      </c>
      <c r="Q20" s="509">
        <v>0.5</v>
      </c>
      <c r="R20" s="431">
        <v>60</v>
      </c>
      <c r="S20" s="432">
        <v>50</v>
      </c>
      <c r="T20" s="432">
        <v>35</v>
      </c>
      <c r="U20" s="434">
        <v>28</v>
      </c>
      <c r="V20" s="432">
        <v>95</v>
      </c>
      <c r="W20" s="433">
        <f t="shared" si="0"/>
        <v>78</v>
      </c>
      <c r="X20" s="446">
        <f t="shared" si="1"/>
        <v>0.82105263157894737</v>
      </c>
      <c r="Y20" s="110"/>
      <c r="Z20" s="110"/>
      <c r="AA20" s="110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P20" s="401"/>
      <c r="AQ20" s="401"/>
      <c r="AR20" s="401"/>
      <c r="AS20" s="401"/>
      <c r="AT20" s="401"/>
      <c r="AU20" s="401"/>
      <c r="AV20" s="401"/>
      <c r="AW20" s="401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1"/>
      <c r="CG20" s="401"/>
      <c r="CH20" s="401"/>
      <c r="CI20" s="401"/>
      <c r="CJ20" s="401"/>
      <c r="CK20" s="401"/>
      <c r="CL20" s="401"/>
      <c r="CM20" s="401"/>
      <c r="CN20" s="401"/>
      <c r="CO20" s="401"/>
      <c r="CP20" s="401"/>
      <c r="CQ20" s="401"/>
      <c r="CR20" s="401"/>
      <c r="CS20" s="401"/>
      <c r="CT20" s="401"/>
      <c r="CU20" s="401"/>
      <c r="CV20" s="401"/>
      <c r="CW20" s="401"/>
      <c r="CX20" s="401"/>
      <c r="CY20" s="401"/>
      <c r="CZ20" s="401"/>
      <c r="DA20" s="401"/>
      <c r="DB20" s="401"/>
      <c r="DC20" s="401"/>
      <c r="DD20" s="401"/>
      <c r="DE20" s="401"/>
      <c r="DF20" s="401"/>
      <c r="DG20" s="401"/>
      <c r="DH20" s="401"/>
      <c r="DI20" s="401"/>
      <c r="DJ20" s="401"/>
      <c r="DK20" s="401"/>
      <c r="DL20" s="401"/>
      <c r="DM20" s="401"/>
      <c r="DN20" s="401"/>
      <c r="DO20" s="401"/>
      <c r="DP20" s="401"/>
      <c r="DQ20" s="401"/>
      <c r="DR20" s="401"/>
      <c r="DS20" s="401"/>
      <c r="DT20" s="401"/>
      <c r="DU20" s="401"/>
      <c r="DV20" s="401"/>
      <c r="DW20" s="401"/>
      <c r="DX20" s="401"/>
      <c r="DY20" s="401"/>
      <c r="DZ20" s="401"/>
      <c r="EA20" s="401"/>
      <c r="EB20" s="401"/>
      <c r="EC20" s="401"/>
      <c r="ED20" s="401"/>
      <c r="EE20" s="401"/>
      <c r="EF20" s="401"/>
      <c r="EG20" s="401"/>
      <c r="EH20" s="401"/>
      <c r="EI20" s="401"/>
      <c r="EJ20" s="401"/>
      <c r="EK20" s="401"/>
      <c r="EL20" s="401"/>
      <c r="EM20" s="401"/>
      <c r="EN20" s="401"/>
      <c r="EO20" s="401"/>
      <c r="EP20" s="401"/>
      <c r="EQ20" s="401"/>
      <c r="ER20" s="401"/>
      <c r="ES20" s="401"/>
      <c r="ET20" s="401"/>
      <c r="EU20" s="401"/>
      <c r="EV20" s="401"/>
      <c r="EW20" s="401"/>
      <c r="EX20" s="401"/>
      <c r="EY20" s="401"/>
      <c r="EZ20" s="401"/>
      <c r="FA20" s="401"/>
      <c r="FB20" s="401"/>
      <c r="FC20" s="401"/>
      <c r="FD20" s="401"/>
      <c r="FE20" s="401"/>
      <c r="FF20" s="401"/>
      <c r="FG20" s="401"/>
      <c r="FH20" s="401"/>
      <c r="FI20" s="401"/>
      <c r="FJ20" s="401"/>
      <c r="FK20" s="401"/>
      <c r="FL20" s="401"/>
      <c r="FM20" s="401"/>
      <c r="FN20" s="401"/>
      <c r="FO20" s="401"/>
      <c r="FP20" s="401"/>
      <c r="FQ20" s="401"/>
      <c r="FR20" s="401"/>
      <c r="FS20" s="401"/>
      <c r="FT20" s="401"/>
      <c r="FU20" s="401"/>
      <c r="FV20" s="401"/>
      <c r="FW20" s="401"/>
      <c r="FX20" s="401"/>
      <c r="FY20" s="401"/>
      <c r="FZ20" s="401"/>
      <c r="GA20" s="401"/>
      <c r="GB20" s="401"/>
      <c r="GC20" s="401"/>
      <c r="GD20" s="401"/>
      <c r="GE20" s="401"/>
      <c r="GF20" s="401"/>
      <c r="GG20" s="401"/>
      <c r="GH20" s="401"/>
      <c r="GI20" s="401"/>
      <c r="GJ20" s="401"/>
      <c r="GK20" s="401"/>
      <c r="GL20" s="401"/>
      <c r="GM20" s="401"/>
      <c r="GN20" s="401"/>
      <c r="GO20" s="401"/>
      <c r="GP20" s="401"/>
      <c r="GQ20" s="401"/>
      <c r="GR20" s="401"/>
      <c r="GS20" s="401"/>
      <c r="GT20" s="401"/>
      <c r="GU20" s="401"/>
      <c r="GV20" s="401"/>
      <c r="GW20" s="401"/>
      <c r="GX20" s="401"/>
      <c r="GY20" s="401"/>
      <c r="GZ20" s="401"/>
      <c r="HA20" s="401"/>
      <c r="HB20" s="401"/>
      <c r="HC20" s="401"/>
      <c r="HD20" s="401"/>
      <c r="HE20" s="401"/>
      <c r="HF20" s="401"/>
      <c r="HG20" s="401"/>
      <c r="HH20" s="401"/>
      <c r="HI20" s="401"/>
      <c r="HJ20" s="401"/>
      <c r="HK20" s="401"/>
      <c r="HL20" s="401"/>
      <c r="HM20" s="401"/>
      <c r="HN20" s="401"/>
      <c r="HO20" s="401"/>
      <c r="HP20" s="401"/>
      <c r="HQ20" s="401"/>
      <c r="HR20" s="401"/>
      <c r="HS20" s="401"/>
      <c r="HT20" s="401"/>
      <c r="HU20" s="401"/>
      <c r="HV20" s="401"/>
      <c r="HW20" s="401"/>
      <c r="HX20" s="401"/>
      <c r="HY20" s="401"/>
      <c r="HZ20" s="401"/>
      <c r="IA20" s="401"/>
      <c r="IB20" s="401"/>
      <c r="IC20" s="401"/>
      <c r="ID20" s="401"/>
      <c r="IE20" s="401"/>
      <c r="IF20" s="401"/>
      <c r="IG20" s="401"/>
      <c r="IH20" s="401"/>
      <c r="II20" s="401"/>
      <c r="IJ20" s="401"/>
      <c r="IK20" s="401"/>
      <c r="IL20" s="401"/>
      <c r="IM20" s="401"/>
      <c r="IN20" s="401"/>
      <c r="IO20" s="401"/>
      <c r="IP20" s="401"/>
      <c r="IQ20" s="401"/>
      <c r="IR20" s="401"/>
      <c r="IS20" s="401"/>
      <c r="IT20" s="401"/>
      <c r="IU20" s="401"/>
      <c r="IV20" s="401"/>
      <c r="IW20" s="401"/>
      <c r="IX20" s="401"/>
      <c r="IY20" s="401"/>
      <c r="IZ20" s="401"/>
      <c r="JA20" s="401"/>
      <c r="JB20" s="401"/>
      <c r="JC20" s="401"/>
      <c r="JD20" s="401"/>
      <c r="JE20" s="401"/>
      <c r="JF20" s="401"/>
      <c r="JG20" s="401"/>
      <c r="JH20" s="401"/>
      <c r="JI20" s="401"/>
      <c r="JJ20" s="401"/>
      <c r="JK20" s="401"/>
      <c r="JL20" s="401"/>
      <c r="JM20" s="401"/>
      <c r="JN20" s="401"/>
      <c r="JO20" s="401"/>
      <c r="JP20" s="401"/>
      <c r="JQ20" s="401"/>
      <c r="JR20" s="401"/>
      <c r="JS20" s="401"/>
      <c r="JT20" s="401"/>
      <c r="JU20" s="401"/>
      <c r="JV20" s="401"/>
      <c r="JW20" s="401"/>
      <c r="JX20" s="401"/>
      <c r="JY20" s="401"/>
      <c r="JZ20" s="401"/>
      <c r="KA20" s="401"/>
      <c r="KB20" s="401"/>
      <c r="KC20" s="401"/>
      <c r="KD20" s="401"/>
      <c r="KE20" s="401"/>
      <c r="KF20" s="401"/>
      <c r="KG20" s="401"/>
      <c r="KH20" s="401"/>
      <c r="KI20" s="401"/>
      <c r="KJ20" s="401"/>
      <c r="KK20" s="401"/>
      <c r="KL20" s="401"/>
      <c r="KM20" s="401"/>
      <c r="KN20" s="401"/>
      <c r="KO20" s="401"/>
      <c r="KP20" s="401"/>
      <c r="KQ20" s="401"/>
      <c r="KR20" s="401"/>
      <c r="KS20" s="401"/>
      <c r="KT20" s="401"/>
      <c r="KU20" s="401"/>
      <c r="KV20" s="401"/>
      <c r="KW20" s="401"/>
      <c r="KX20" s="401"/>
      <c r="KY20" s="401"/>
      <c r="KZ20" s="401"/>
      <c r="LA20" s="401"/>
      <c r="LB20" s="401"/>
      <c r="LC20" s="401"/>
      <c r="LD20" s="401"/>
      <c r="LE20" s="401"/>
      <c r="LF20" s="401"/>
      <c r="LG20" s="401"/>
      <c r="LH20" s="401"/>
      <c r="LI20" s="401"/>
      <c r="LJ20" s="401"/>
      <c r="LK20" s="401"/>
      <c r="LL20" s="401"/>
      <c r="LM20" s="401"/>
      <c r="LN20" s="401"/>
      <c r="LO20" s="401"/>
      <c r="LP20" s="401"/>
      <c r="LQ20" s="401"/>
      <c r="LR20" s="401"/>
      <c r="LS20" s="401"/>
      <c r="LT20" s="401"/>
      <c r="LU20" s="401"/>
      <c r="LV20" s="401"/>
      <c r="LW20" s="401"/>
      <c r="LX20" s="401"/>
      <c r="LY20" s="401"/>
      <c r="LZ20" s="401"/>
      <c r="MA20" s="401"/>
      <c r="MB20" s="401"/>
      <c r="MC20" s="401"/>
      <c r="MD20" s="401"/>
      <c r="ME20" s="401"/>
      <c r="MF20" s="401"/>
      <c r="MG20" s="401"/>
      <c r="MH20" s="401"/>
      <c r="MI20" s="401"/>
      <c r="MJ20" s="401"/>
      <c r="MK20" s="401"/>
      <c r="ML20" s="401"/>
      <c r="MM20" s="401"/>
      <c r="MN20" s="401"/>
      <c r="MO20" s="401"/>
      <c r="MP20" s="401"/>
      <c r="MQ20" s="401"/>
      <c r="MR20" s="401"/>
      <c r="MS20" s="401"/>
      <c r="MT20" s="401"/>
      <c r="MU20" s="401"/>
      <c r="MV20" s="401"/>
      <c r="MW20" s="401"/>
      <c r="MX20" s="401"/>
      <c r="MY20" s="401"/>
      <c r="MZ20" s="401"/>
      <c r="NA20" s="401"/>
      <c r="NB20" s="401"/>
      <c r="NC20" s="401"/>
      <c r="ND20" s="401"/>
      <c r="NE20" s="401"/>
      <c r="NF20" s="401"/>
      <c r="NG20" s="401"/>
      <c r="NH20" s="401"/>
      <c r="NI20" s="401"/>
      <c r="NJ20" s="401"/>
      <c r="NK20" s="401"/>
      <c r="NL20" s="401"/>
      <c r="NM20" s="401"/>
      <c r="NN20" s="401"/>
      <c r="NO20" s="401"/>
      <c r="NP20" s="401"/>
      <c r="NQ20" s="401"/>
      <c r="NR20" s="401"/>
      <c r="NS20" s="401"/>
      <c r="NT20" s="401"/>
      <c r="NU20" s="401"/>
      <c r="NV20" s="401"/>
      <c r="NW20" s="401"/>
      <c r="NX20" s="401"/>
      <c r="NY20" s="401"/>
      <c r="NZ20" s="401"/>
      <c r="OA20" s="401"/>
      <c r="OB20" s="401"/>
      <c r="OC20" s="401"/>
      <c r="OD20" s="401"/>
      <c r="OE20" s="401"/>
      <c r="OF20" s="401"/>
      <c r="OG20" s="401"/>
      <c r="OH20" s="401"/>
      <c r="OI20" s="401"/>
      <c r="OJ20" s="401"/>
      <c r="OK20" s="401"/>
      <c r="OL20" s="401"/>
      <c r="OM20" s="401"/>
      <c r="ON20" s="401"/>
      <c r="OO20" s="401"/>
      <c r="OP20" s="401"/>
      <c r="OQ20" s="401"/>
      <c r="OR20" s="401"/>
      <c r="OS20" s="401"/>
      <c r="OT20" s="401"/>
      <c r="OU20" s="401"/>
      <c r="OV20" s="401"/>
      <c r="OW20" s="401"/>
      <c r="OX20" s="401"/>
      <c r="OY20" s="401"/>
      <c r="OZ20" s="401"/>
      <c r="PA20" s="401"/>
      <c r="PB20" s="401"/>
      <c r="PC20" s="401"/>
      <c r="PD20" s="401"/>
      <c r="PE20" s="401"/>
      <c r="PF20" s="401"/>
      <c r="PG20" s="401"/>
      <c r="PH20" s="401"/>
      <c r="PI20" s="401"/>
      <c r="PJ20" s="401"/>
      <c r="PK20" s="401"/>
      <c r="PL20" s="401"/>
      <c r="PM20" s="401"/>
      <c r="PN20" s="401"/>
      <c r="PO20" s="401"/>
      <c r="PP20" s="401"/>
      <c r="PQ20" s="401"/>
      <c r="PR20" s="401"/>
      <c r="PS20" s="401"/>
      <c r="PT20" s="401"/>
      <c r="PU20" s="401"/>
      <c r="PV20" s="401"/>
      <c r="PW20" s="401"/>
      <c r="PX20" s="401"/>
      <c r="PY20" s="401"/>
      <c r="PZ20" s="401"/>
      <c r="QA20" s="401"/>
      <c r="QB20" s="401"/>
      <c r="QC20" s="401"/>
      <c r="QD20" s="401"/>
      <c r="QE20" s="401"/>
      <c r="QF20" s="401"/>
      <c r="QG20" s="401"/>
      <c r="QH20" s="401"/>
      <c r="QI20" s="401"/>
      <c r="QJ20" s="401"/>
      <c r="QK20" s="401"/>
      <c r="QL20" s="401"/>
      <c r="QM20" s="401"/>
      <c r="QN20" s="401"/>
      <c r="QO20" s="401"/>
      <c r="QP20" s="401"/>
      <c r="QQ20" s="401"/>
      <c r="QR20" s="401"/>
      <c r="QS20" s="401"/>
      <c r="QT20" s="401"/>
      <c r="QU20" s="401"/>
      <c r="QV20" s="401"/>
      <c r="QW20" s="401"/>
      <c r="QX20" s="401"/>
      <c r="QY20" s="401"/>
      <c r="QZ20" s="401"/>
      <c r="RA20" s="401"/>
      <c r="RB20" s="401"/>
      <c r="RC20" s="401"/>
      <c r="RD20" s="401"/>
      <c r="RE20" s="401"/>
      <c r="RF20" s="401"/>
      <c r="RG20" s="401"/>
      <c r="RH20" s="401"/>
      <c r="RI20" s="401"/>
      <c r="RJ20" s="401"/>
      <c r="RK20" s="401"/>
      <c r="RL20" s="401"/>
      <c r="RM20" s="401"/>
      <c r="RN20" s="401"/>
      <c r="RO20" s="401"/>
      <c r="RP20" s="401"/>
      <c r="RQ20" s="401"/>
      <c r="RR20" s="401"/>
      <c r="RS20" s="401"/>
      <c r="RT20" s="401"/>
      <c r="RU20" s="401"/>
      <c r="RV20" s="401"/>
      <c r="RW20" s="401"/>
      <c r="RX20" s="401"/>
      <c r="RY20" s="401"/>
      <c r="RZ20" s="401"/>
      <c r="SA20" s="401"/>
      <c r="SB20" s="401"/>
      <c r="SC20" s="401"/>
      <c r="SD20" s="401"/>
      <c r="SE20" s="401"/>
      <c r="SF20" s="401"/>
      <c r="SG20" s="401"/>
      <c r="SH20" s="401"/>
      <c r="SI20" s="401"/>
      <c r="SJ20" s="401"/>
      <c r="SK20" s="401"/>
      <c r="SL20" s="401"/>
      <c r="SM20" s="401"/>
      <c r="SN20" s="401"/>
      <c r="SO20" s="401"/>
      <c r="SP20" s="401"/>
      <c r="SQ20" s="401"/>
      <c r="SR20" s="401"/>
      <c r="SS20" s="401"/>
      <c r="ST20" s="401"/>
      <c r="SU20" s="401"/>
      <c r="SV20" s="401"/>
      <c r="SW20" s="401"/>
      <c r="SX20" s="401"/>
      <c r="SY20" s="401"/>
      <c r="SZ20" s="401"/>
      <c r="TA20" s="401"/>
      <c r="TB20" s="401"/>
      <c r="TC20" s="401"/>
      <c r="TD20" s="401"/>
      <c r="TE20" s="401"/>
      <c r="TF20" s="401"/>
      <c r="TG20" s="401"/>
      <c r="TH20" s="401"/>
      <c r="TI20" s="401"/>
      <c r="TJ20" s="401"/>
      <c r="TK20" s="401"/>
      <c r="TL20" s="401"/>
      <c r="TM20" s="401"/>
      <c r="TN20" s="401"/>
      <c r="TO20" s="401"/>
      <c r="TP20" s="401"/>
      <c r="TQ20" s="401"/>
      <c r="TR20" s="401"/>
      <c r="TS20" s="401"/>
      <c r="TT20" s="401"/>
      <c r="TU20" s="401"/>
      <c r="TV20" s="401"/>
      <c r="TW20" s="401"/>
      <c r="TX20" s="401"/>
      <c r="TY20" s="401"/>
      <c r="TZ20" s="401"/>
      <c r="UA20" s="401"/>
      <c r="UB20" s="401"/>
      <c r="UC20" s="401"/>
      <c r="UD20" s="401"/>
      <c r="UE20" s="401"/>
      <c r="UF20" s="401"/>
      <c r="UG20" s="401"/>
      <c r="UH20" s="401"/>
      <c r="UI20" s="401"/>
      <c r="UJ20" s="401"/>
      <c r="UK20" s="401"/>
      <c r="UL20" s="401"/>
      <c r="UM20" s="401"/>
      <c r="UN20" s="401"/>
      <c r="UO20" s="401"/>
      <c r="UP20" s="401"/>
      <c r="UQ20" s="401"/>
      <c r="UR20" s="401"/>
      <c r="US20" s="401"/>
      <c r="UT20" s="401"/>
      <c r="UU20" s="401"/>
      <c r="UV20" s="401"/>
      <c r="UW20" s="401"/>
      <c r="UX20" s="401"/>
      <c r="UY20" s="401"/>
      <c r="UZ20" s="401"/>
      <c r="VA20" s="401"/>
      <c r="VB20" s="401"/>
      <c r="VC20" s="401"/>
      <c r="VD20" s="401"/>
      <c r="VE20" s="401"/>
      <c r="VF20" s="401"/>
      <c r="VG20" s="401"/>
      <c r="VH20" s="401"/>
      <c r="VI20" s="401"/>
      <c r="VJ20" s="401"/>
      <c r="VK20" s="401"/>
      <c r="VL20" s="401"/>
      <c r="VM20" s="401"/>
      <c r="VN20" s="401"/>
      <c r="VO20" s="401"/>
      <c r="VP20" s="401"/>
      <c r="VQ20" s="401"/>
      <c r="VR20" s="401"/>
      <c r="VS20" s="401"/>
      <c r="VT20" s="401"/>
      <c r="VU20" s="401"/>
      <c r="VV20" s="401"/>
      <c r="VW20" s="401"/>
      <c r="VX20" s="401"/>
      <c r="VY20" s="401"/>
      <c r="VZ20" s="401"/>
      <c r="WA20" s="401"/>
      <c r="WB20" s="401"/>
      <c r="WC20" s="401"/>
      <c r="WD20" s="401"/>
      <c r="WE20" s="401"/>
      <c r="WF20" s="401"/>
      <c r="WG20" s="401"/>
      <c r="WH20" s="401"/>
      <c r="WI20" s="401"/>
      <c r="WJ20" s="401"/>
      <c r="WK20" s="401"/>
      <c r="WL20" s="401"/>
      <c r="WM20" s="401"/>
      <c r="WN20" s="401"/>
      <c r="WO20" s="401"/>
      <c r="WP20" s="401"/>
      <c r="WQ20" s="401"/>
      <c r="WR20" s="401"/>
      <c r="WS20" s="401"/>
      <c r="WT20" s="401"/>
      <c r="WU20" s="401"/>
      <c r="WV20" s="401"/>
      <c r="WW20" s="401"/>
      <c r="WX20" s="401"/>
      <c r="WY20" s="401"/>
      <c r="WZ20" s="401"/>
      <c r="XA20" s="401"/>
      <c r="XB20" s="401"/>
      <c r="XC20" s="401"/>
      <c r="XD20" s="401"/>
      <c r="XE20" s="401"/>
      <c r="XF20" s="401"/>
      <c r="XG20" s="401"/>
      <c r="XH20" s="401"/>
      <c r="XI20" s="401"/>
      <c r="XJ20" s="401"/>
      <c r="XK20" s="401"/>
      <c r="XL20" s="401"/>
      <c r="XM20" s="401"/>
      <c r="XN20" s="401"/>
      <c r="XO20" s="401"/>
      <c r="XP20" s="401"/>
      <c r="XQ20" s="401"/>
      <c r="XR20" s="401"/>
      <c r="XS20" s="401"/>
      <c r="XT20" s="401"/>
      <c r="XU20" s="401"/>
      <c r="XV20" s="401"/>
      <c r="XW20" s="401"/>
      <c r="XX20" s="401"/>
      <c r="XY20" s="401"/>
      <c r="XZ20" s="401"/>
      <c r="YA20" s="401"/>
      <c r="YB20" s="401"/>
      <c r="YC20" s="401"/>
      <c r="YD20" s="401"/>
      <c r="YE20" s="401"/>
      <c r="YF20" s="401"/>
      <c r="YG20" s="401"/>
      <c r="YH20" s="401"/>
      <c r="YI20" s="401"/>
      <c r="YJ20" s="401"/>
      <c r="YK20" s="401"/>
      <c r="YL20" s="401"/>
      <c r="YM20" s="401"/>
      <c r="YN20" s="401"/>
      <c r="YO20" s="401"/>
      <c r="YP20" s="401"/>
      <c r="YQ20" s="401"/>
      <c r="YR20" s="401"/>
      <c r="YS20" s="401"/>
      <c r="YT20" s="401"/>
      <c r="YU20" s="401"/>
      <c r="YV20" s="401"/>
      <c r="YW20" s="401"/>
      <c r="YX20" s="401"/>
      <c r="YY20" s="401"/>
      <c r="YZ20" s="401"/>
      <c r="ZA20" s="401"/>
      <c r="ZB20" s="401"/>
      <c r="ZC20" s="401"/>
      <c r="ZD20" s="401"/>
      <c r="ZE20" s="401"/>
      <c r="ZF20" s="401"/>
      <c r="ZG20" s="401"/>
      <c r="ZH20" s="401"/>
      <c r="ZI20" s="401"/>
      <c r="ZJ20" s="401"/>
      <c r="ZK20" s="401"/>
      <c r="ZL20" s="401"/>
      <c r="ZM20" s="401"/>
      <c r="ZN20" s="401"/>
      <c r="ZO20" s="401"/>
      <c r="ZP20" s="401"/>
      <c r="ZQ20" s="401"/>
      <c r="ZR20" s="401"/>
      <c r="ZS20" s="401"/>
      <c r="ZT20" s="401"/>
      <c r="ZU20" s="401"/>
      <c r="ZV20" s="401"/>
      <c r="ZW20" s="401"/>
      <c r="ZX20" s="401"/>
      <c r="ZY20" s="401"/>
      <c r="ZZ20" s="401"/>
      <c r="AAA20" s="401"/>
      <c r="AAB20" s="401"/>
      <c r="AAC20" s="401"/>
      <c r="AAD20" s="401"/>
      <c r="AAE20" s="401"/>
      <c r="AAF20" s="401"/>
      <c r="AAG20" s="401"/>
      <c r="AAH20" s="401"/>
      <c r="AAI20" s="401"/>
      <c r="AAJ20" s="401"/>
      <c r="AAK20" s="401"/>
      <c r="AAL20" s="401"/>
      <c r="AAM20" s="401"/>
      <c r="AAN20" s="401"/>
      <c r="AAO20" s="401"/>
      <c r="AAP20" s="401"/>
      <c r="AAQ20" s="401"/>
      <c r="AAR20" s="401"/>
      <c r="AAS20" s="401"/>
      <c r="AAT20" s="401"/>
      <c r="AAU20" s="401"/>
      <c r="AAV20" s="401"/>
      <c r="AAW20" s="401"/>
      <c r="AAX20" s="401"/>
      <c r="AAY20" s="401"/>
      <c r="AAZ20" s="401"/>
      <c r="ABA20" s="401"/>
      <c r="ABB20" s="401"/>
      <c r="ABC20" s="401"/>
      <c r="ABD20" s="401"/>
      <c r="ABE20" s="401"/>
      <c r="ABF20" s="401"/>
      <c r="ABG20" s="401"/>
      <c r="ABH20" s="401"/>
      <c r="ABI20" s="401"/>
      <c r="ABJ20" s="401"/>
      <c r="ABK20" s="401"/>
      <c r="ABL20" s="401"/>
      <c r="ABM20" s="401"/>
      <c r="ABN20" s="401"/>
      <c r="ABO20" s="401"/>
      <c r="ABP20" s="401"/>
      <c r="ABQ20" s="401"/>
      <c r="ABR20" s="401"/>
      <c r="ABS20" s="401"/>
      <c r="ABT20" s="401"/>
      <c r="ABU20" s="401"/>
      <c r="ABV20" s="401"/>
      <c r="ABW20" s="401"/>
      <c r="ABX20" s="401"/>
      <c r="ABY20" s="401"/>
      <c r="ABZ20" s="401"/>
      <c r="ACA20" s="401"/>
      <c r="ACB20" s="401"/>
      <c r="ACC20" s="401"/>
      <c r="ACD20" s="401"/>
      <c r="ACE20" s="401"/>
      <c r="ACF20" s="401"/>
      <c r="ACG20" s="401"/>
      <c r="ACH20" s="401"/>
      <c r="ACI20" s="401"/>
      <c r="ACJ20" s="401"/>
      <c r="ACK20" s="401"/>
      <c r="ACL20" s="401"/>
      <c r="ACM20" s="401"/>
      <c r="ACN20" s="401"/>
      <c r="ACO20" s="401"/>
      <c r="ACP20" s="401"/>
      <c r="ACQ20" s="401"/>
      <c r="ACR20" s="401"/>
      <c r="ACS20" s="401"/>
      <c r="ACT20" s="401"/>
      <c r="ACU20" s="401"/>
      <c r="ACV20" s="401"/>
      <c r="ACW20" s="401"/>
      <c r="ACX20" s="401"/>
      <c r="ACY20" s="401"/>
      <c r="ACZ20" s="401"/>
      <c r="ADA20" s="401"/>
      <c r="ADB20" s="401"/>
      <c r="ADC20" s="401"/>
      <c r="ADD20" s="401"/>
      <c r="ADE20" s="401"/>
      <c r="ADF20" s="401"/>
      <c r="ADG20" s="401"/>
      <c r="ADH20" s="401"/>
      <c r="ADI20" s="401"/>
      <c r="ADJ20" s="401"/>
      <c r="ADK20" s="401"/>
      <c r="ADL20" s="401"/>
      <c r="ADM20" s="401"/>
      <c r="ADN20" s="401"/>
      <c r="ADO20" s="401"/>
      <c r="ADP20" s="401"/>
      <c r="ADQ20" s="401"/>
      <c r="ADR20" s="401"/>
      <c r="ADS20" s="401"/>
    </row>
    <row r="21" spans="1:799" ht="106.5" customHeight="1">
      <c r="A21" s="429">
        <v>19</v>
      </c>
      <c r="B21" s="423" t="s">
        <v>1208</v>
      </c>
      <c r="C21" s="424" t="s">
        <v>1209</v>
      </c>
      <c r="D21" s="423" t="s">
        <v>1210</v>
      </c>
      <c r="E21" s="423" t="s">
        <v>1211</v>
      </c>
      <c r="F21" s="424" t="s">
        <v>890</v>
      </c>
      <c r="G21" s="508" t="s">
        <v>1745</v>
      </c>
      <c r="H21" s="508" t="s">
        <v>829</v>
      </c>
      <c r="I21" s="508" t="s">
        <v>839</v>
      </c>
      <c r="J21" s="508" t="s">
        <v>829</v>
      </c>
      <c r="K21" s="508" t="s">
        <v>839</v>
      </c>
      <c r="L21" s="431">
        <v>5191100</v>
      </c>
      <c r="M21" s="431">
        <v>4190000</v>
      </c>
      <c r="N21" s="431">
        <v>1699903.95</v>
      </c>
      <c r="O21" s="422">
        <v>299983.05</v>
      </c>
      <c r="P21" s="422">
        <v>1999887</v>
      </c>
      <c r="Q21" s="509">
        <v>0.4773</v>
      </c>
      <c r="R21" s="431">
        <v>60</v>
      </c>
      <c r="S21" s="432">
        <v>53</v>
      </c>
      <c r="T21" s="432">
        <v>35</v>
      </c>
      <c r="U21" s="434">
        <v>24.5</v>
      </c>
      <c r="V21" s="432">
        <v>95</v>
      </c>
      <c r="W21" s="433">
        <f t="shared" si="0"/>
        <v>77.5</v>
      </c>
      <c r="X21" s="446">
        <f t="shared" si="1"/>
        <v>0.81578947368421051</v>
      </c>
      <c r="Y21" s="110"/>
      <c r="Z21" s="110"/>
      <c r="AA21" s="110"/>
    </row>
    <row r="22" spans="1:799" s="416" customFormat="1" ht="148.5" customHeight="1">
      <c r="A22" s="429">
        <v>20</v>
      </c>
      <c r="B22" s="423" t="s">
        <v>1677</v>
      </c>
      <c r="C22" s="424" t="s">
        <v>1678</v>
      </c>
      <c r="D22" s="423" t="s">
        <v>1679</v>
      </c>
      <c r="E22" s="423" t="s">
        <v>1680</v>
      </c>
      <c r="F22" s="430" t="s">
        <v>890</v>
      </c>
      <c r="G22" s="508" t="s">
        <v>910</v>
      </c>
      <c r="H22" s="508" t="s">
        <v>863</v>
      </c>
      <c r="I22" s="508" t="s">
        <v>1681</v>
      </c>
      <c r="J22" s="452" t="s">
        <v>840</v>
      </c>
      <c r="K22" s="452" t="s">
        <v>833</v>
      </c>
      <c r="L22" s="431">
        <v>3923215</v>
      </c>
      <c r="M22" s="431">
        <v>3215750</v>
      </c>
      <c r="N22" s="431">
        <v>1366693.75</v>
      </c>
      <c r="O22" s="422">
        <v>241181.25</v>
      </c>
      <c r="P22" s="422">
        <f>SUM(N22+O22)</f>
        <v>1607875</v>
      </c>
      <c r="Q22" s="509">
        <v>0.5</v>
      </c>
      <c r="R22" s="431">
        <v>60</v>
      </c>
      <c r="S22" s="432">
        <v>46</v>
      </c>
      <c r="T22" s="432">
        <v>35</v>
      </c>
      <c r="U22" s="434">
        <v>31</v>
      </c>
      <c r="V22" s="432">
        <v>95</v>
      </c>
      <c r="W22" s="433">
        <f t="shared" si="0"/>
        <v>77</v>
      </c>
      <c r="X22" s="446">
        <f t="shared" si="1"/>
        <v>0.81052631578947365</v>
      </c>
      <c r="Y22" s="110"/>
      <c r="Z22" s="110"/>
      <c r="AA22" s="110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  <c r="CW22" s="401"/>
      <c r="CX22" s="401"/>
      <c r="CY22" s="401"/>
      <c r="CZ22" s="401"/>
      <c r="DA22" s="401"/>
      <c r="DB22" s="401"/>
      <c r="DC22" s="401"/>
      <c r="DD22" s="401"/>
      <c r="DE22" s="401"/>
      <c r="DF22" s="401"/>
      <c r="DG22" s="401"/>
      <c r="DH22" s="401"/>
      <c r="DI22" s="401"/>
      <c r="DJ22" s="401"/>
      <c r="DK22" s="401"/>
      <c r="DL22" s="401"/>
      <c r="DM22" s="401"/>
      <c r="DN22" s="401"/>
      <c r="DO22" s="401"/>
      <c r="DP22" s="401"/>
      <c r="DQ22" s="401"/>
      <c r="DR22" s="401"/>
      <c r="DS22" s="401"/>
      <c r="DT22" s="401"/>
      <c r="DU22" s="401"/>
      <c r="DV22" s="401"/>
      <c r="DW22" s="401"/>
      <c r="DX22" s="401"/>
      <c r="DY22" s="401"/>
      <c r="DZ22" s="401"/>
      <c r="EA22" s="401"/>
      <c r="EB22" s="401"/>
      <c r="EC22" s="401"/>
      <c r="ED22" s="401"/>
      <c r="EE22" s="401"/>
      <c r="EF22" s="401"/>
      <c r="EG22" s="401"/>
      <c r="EH22" s="401"/>
      <c r="EI22" s="401"/>
      <c r="EJ22" s="401"/>
      <c r="EK22" s="401"/>
      <c r="EL22" s="401"/>
      <c r="EM22" s="401"/>
      <c r="EN22" s="401"/>
      <c r="EO22" s="401"/>
      <c r="EP22" s="401"/>
      <c r="EQ22" s="401"/>
      <c r="ER22" s="401"/>
      <c r="ES22" s="401"/>
      <c r="ET22" s="401"/>
      <c r="EU22" s="401"/>
      <c r="EV22" s="401"/>
      <c r="EW22" s="401"/>
      <c r="EX22" s="401"/>
      <c r="EY22" s="401"/>
      <c r="EZ22" s="401"/>
      <c r="FA22" s="401"/>
      <c r="FB22" s="401"/>
      <c r="FC22" s="401"/>
      <c r="FD22" s="401"/>
      <c r="FE22" s="401"/>
      <c r="FF22" s="401"/>
      <c r="FG22" s="401"/>
      <c r="FH22" s="401"/>
      <c r="FI22" s="401"/>
      <c r="FJ22" s="401"/>
      <c r="FK22" s="401"/>
      <c r="FL22" s="401"/>
      <c r="FM22" s="401"/>
      <c r="FN22" s="401"/>
      <c r="FO22" s="401"/>
      <c r="FP22" s="401"/>
      <c r="FQ22" s="401"/>
      <c r="FR22" s="401"/>
      <c r="FS22" s="401"/>
      <c r="FT22" s="401"/>
      <c r="FU22" s="401"/>
      <c r="FV22" s="401"/>
      <c r="FW22" s="401"/>
      <c r="FX22" s="401"/>
      <c r="FY22" s="401"/>
      <c r="FZ22" s="401"/>
      <c r="GA22" s="401"/>
      <c r="GB22" s="401"/>
      <c r="GC22" s="401"/>
      <c r="GD22" s="401"/>
      <c r="GE22" s="401"/>
      <c r="GF22" s="401"/>
      <c r="GG22" s="401"/>
      <c r="GH22" s="401"/>
      <c r="GI22" s="401"/>
      <c r="GJ22" s="401"/>
      <c r="GK22" s="401"/>
      <c r="GL22" s="401"/>
      <c r="GM22" s="401"/>
      <c r="GN22" s="401"/>
      <c r="GO22" s="401"/>
      <c r="GP22" s="401"/>
      <c r="GQ22" s="401"/>
      <c r="GR22" s="401"/>
      <c r="GS22" s="401"/>
      <c r="GT22" s="401"/>
      <c r="GU22" s="401"/>
      <c r="GV22" s="401"/>
      <c r="GW22" s="401"/>
      <c r="GX22" s="401"/>
      <c r="GY22" s="401"/>
      <c r="GZ22" s="401"/>
      <c r="HA22" s="401"/>
      <c r="HB22" s="401"/>
      <c r="HC22" s="401"/>
      <c r="HD22" s="401"/>
      <c r="HE22" s="401"/>
      <c r="HF22" s="401"/>
      <c r="HG22" s="401"/>
      <c r="HH22" s="401"/>
      <c r="HI22" s="401"/>
      <c r="HJ22" s="401"/>
      <c r="HK22" s="401"/>
      <c r="HL22" s="401"/>
      <c r="HM22" s="401"/>
      <c r="HN22" s="401"/>
      <c r="HO22" s="401"/>
      <c r="HP22" s="401"/>
      <c r="HQ22" s="401"/>
      <c r="HR22" s="401"/>
      <c r="HS22" s="401"/>
      <c r="HT22" s="401"/>
      <c r="HU22" s="401"/>
      <c r="HV22" s="401"/>
      <c r="HW22" s="401"/>
      <c r="HX22" s="401"/>
      <c r="HY22" s="401"/>
      <c r="HZ22" s="401"/>
      <c r="IA22" s="401"/>
      <c r="IB22" s="401"/>
      <c r="IC22" s="401"/>
      <c r="ID22" s="401"/>
      <c r="IE22" s="401"/>
      <c r="IF22" s="401"/>
      <c r="IG22" s="401"/>
      <c r="IH22" s="401"/>
      <c r="II22" s="401"/>
      <c r="IJ22" s="401"/>
      <c r="IK22" s="401"/>
      <c r="IL22" s="401"/>
      <c r="IM22" s="401"/>
      <c r="IN22" s="401"/>
      <c r="IO22" s="401"/>
      <c r="IP22" s="401"/>
      <c r="IQ22" s="401"/>
      <c r="IR22" s="401"/>
      <c r="IS22" s="401"/>
      <c r="IT22" s="401"/>
      <c r="IU22" s="401"/>
      <c r="IV22" s="401"/>
      <c r="IW22" s="401"/>
      <c r="IX22" s="401"/>
      <c r="IY22" s="401"/>
      <c r="IZ22" s="401"/>
      <c r="JA22" s="401"/>
      <c r="JB22" s="401"/>
      <c r="JC22" s="401"/>
      <c r="JD22" s="401"/>
      <c r="JE22" s="401"/>
      <c r="JF22" s="401"/>
      <c r="JG22" s="401"/>
      <c r="JH22" s="401"/>
      <c r="JI22" s="401"/>
      <c r="JJ22" s="401"/>
      <c r="JK22" s="401"/>
      <c r="JL22" s="401"/>
      <c r="JM22" s="401"/>
      <c r="JN22" s="401"/>
      <c r="JO22" s="401"/>
      <c r="JP22" s="401"/>
      <c r="JQ22" s="401"/>
      <c r="JR22" s="401"/>
      <c r="JS22" s="401"/>
      <c r="JT22" s="401"/>
      <c r="JU22" s="401"/>
      <c r="JV22" s="401"/>
      <c r="JW22" s="401"/>
      <c r="JX22" s="401"/>
      <c r="JY22" s="401"/>
      <c r="JZ22" s="401"/>
      <c r="KA22" s="401"/>
      <c r="KB22" s="401"/>
      <c r="KC22" s="401"/>
      <c r="KD22" s="401"/>
      <c r="KE22" s="401"/>
      <c r="KF22" s="401"/>
      <c r="KG22" s="401"/>
      <c r="KH22" s="401"/>
      <c r="KI22" s="401"/>
      <c r="KJ22" s="401"/>
      <c r="KK22" s="401"/>
      <c r="KL22" s="401"/>
      <c r="KM22" s="401"/>
      <c r="KN22" s="401"/>
      <c r="KO22" s="401"/>
      <c r="KP22" s="401"/>
      <c r="KQ22" s="401"/>
      <c r="KR22" s="401"/>
      <c r="KS22" s="401"/>
      <c r="KT22" s="401"/>
      <c r="KU22" s="401"/>
      <c r="KV22" s="401"/>
      <c r="KW22" s="401"/>
      <c r="KX22" s="401"/>
      <c r="KY22" s="401"/>
      <c r="KZ22" s="401"/>
      <c r="LA22" s="401"/>
      <c r="LB22" s="401"/>
      <c r="LC22" s="401"/>
      <c r="LD22" s="401"/>
      <c r="LE22" s="401"/>
      <c r="LF22" s="401"/>
      <c r="LG22" s="401"/>
      <c r="LH22" s="401"/>
      <c r="LI22" s="401"/>
      <c r="LJ22" s="401"/>
      <c r="LK22" s="401"/>
      <c r="LL22" s="401"/>
      <c r="LM22" s="401"/>
      <c r="LN22" s="401"/>
      <c r="LO22" s="401"/>
      <c r="LP22" s="401"/>
      <c r="LQ22" s="401"/>
      <c r="LR22" s="401"/>
      <c r="LS22" s="401"/>
      <c r="LT22" s="401"/>
      <c r="LU22" s="401"/>
      <c r="LV22" s="401"/>
      <c r="LW22" s="401"/>
      <c r="LX22" s="401"/>
      <c r="LY22" s="401"/>
      <c r="LZ22" s="401"/>
      <c r="MA22" s="401"/>
      <c r="MB22" s="401"/>
      <c r="MC22" s="401"/>
      <c r="MD22" s="401"/>
      <c r="ME22" s="401"/>
      <c r="MF22" s="401"/>
      <c r="MG22" s="401"/>
      <c r="MH22" s="401"/>
      <c r="MI22" s="401"/>
      <c r="MJ22" s="401"/>
      <c r="MK22" s="401"/>
      <c r="ML22" s="401"/>
      <c r="MM22" s="401"/>
      <c r="MN22" s="401"/>
      <c r="MO22" s="401"/>
      <c r="MP22" s="401"/>
      <c r="MQ22" s="401"/>
      <c r="MR22" s="401"/>
      <c r="MS22" s="401"/>
      <c r="MT22" s="401"/>
      <c r="MU22" s="401"/>
      <c r="MV22" s="401"/>
      <c r="MW22" s="401"/>
      <c r="MX22" s="401"/>
      <c r="MY22" s="401"/>
      <c r="MZ22" s="401"/>
      <c r="NA22" s="401"/>
      <c r="NB22" s="401"/>
      <c r="NC22" s="401"/>
      <c r="ND22" s="401"/>
      <c r="NE22" s="401"/>
      <c r="NF22" s="401"/>
      <c r="NG22" s="401"/>
      <c r="NH22" s="401"/>
      <c r="NI22" s="401"/>
      <c r="NJ22" s="401"/>
      <c r="NK22" s="401"/>
      <c r="NL22" s="401"/>
      <c r="NM22" s="401"/>
      <c r="NN22" s="401"/>
      <c r="NO22" s="401"/>
      <c r="NP22" s="401"/>
      <c r="NQ22" s="401"/>
      <c r="NR22" s="401"/>
      <c r="NS22" s="401"/>
      <c r="NT22" s="401"/>
      <c r="NU22" s="401"/>
      <c r="NV22" s="401"/>
      <c r="NW22" s="401"/>
      <c r="NX22" s="401"/>
      <c r="NY22" s="401"/>
      <c r="NZ22" s="401"/>
      <c r="OA22" s="401"/>
      <c r="OB22" s="401"/>
      <c r="OC22" s="401"/>
      <c r="OD22" s="401"/>
      <c r="OE22" s="401"/>
      <c r="OF22" s="401"/>
      <c r="OG22" s="401"/>
      <c r="OH22" s="401"/>
      <c r="OI22" s="401"/>
      <c r="OJ22" s="401"/>
      <c r="OK22" s="401"/>
      <c r="OL22" s="401"/>
      <c r="OM22" s="401"/>
      <c r="ON22" s="401"/>
      <c r="OO22" s="401"/>
      <c r="OP22" s="401"/>
      <c r="OQ22" s="401"/>
      <c r="OR22" s="401"/>
      <c r="OS22" s="401"/>
      <c r="OT22" s="401"/>
      <c r="OU22" s="401"/>
      <c r="OV22" s="401"/>
      <c r="OW22" s="401"/>
      <c r="OX22" s="401"/>
      <c r="OY22" s="401"/>
      <c r="OZ22" s="401"/>
      <c r="PA22" s="401"/>
      <c r="PB22" s="401"/>
      <c r="PC22" s="401"/>
      <c r="PD22" s="401"/>
      <c r="PE22" s="401"/>
      <c r="PF22" s="401"/>
      <c r="PG22" s="401"/>
      <c r="PH22" s="401"/>
      <c r="PI22" s="401"/>
      <c r="PJ22" s="401"/>
      <c r="PK22" s="401"/>
      <c r="PL22" s="401"/>
      <c r="PM22" s="401"/>
      <c r="PN22" s="401"/>
      <c r="PO22" s="401"/>
      <c r="PP22" s="401"/>
      <c r="PQ22" s="401"/>
      <c r="PR22" s="401"/>
      <c r="PS22" s="401"/>
      <c r="PT22" s="401"/>
      <c r="PU22" s="401"/>
      <c r="PV22" s="401"/>
      <c r="PW22" s="401"/>
      <c r="PX22" s="401"/>
      <c r="PY22" s="401"/>
      <c r="PZ22" s="401"/>
      <c r="QA22" s="401"/>
      <c r="QB22" s="401"/>
      <c r="QC22" s="401"/>
      <c r="QD22" s="401"/>
      <c r="QE22" s="401"/>
      <c r="QF22" s="401"/>
      <c r="QG22" s="401"/>
      <c r="QH22" s="401"/>
      <c r="QI22" s="401"/>
      <c r="QJ22" s="401"/>
      <c r="QK22" s="401"/>
      <c r="QL22" s="401"/>
      <c r="QM22" s="401"/>
      <c r="QN22" s="401"/>
      <c r="QO22" s="401"/>
      <c r="QP22" s="401"/>
      <c r="QQ22" s="401"/>
      <c r="QR22" s="401"/>
      <c r="QS22" s="401"/>
      <c r="QT22" s="401"/>
      <c r="QU22" s="401"/>
      <c r="QV22" s="401"/>
      <c r="QW22" s="401"/>
      <c r="QX22" s="401"/>
      <c r="QY22" s="401"/>
      <c r="QZ22" s="401"/>
      <c r="RA22" s="401"/>
      <c r="RB22" s="401"/>
      <c r="RC22" s="401"/>
      <c r="RD22" s="401"/>
      <c r="RE22" s="401"/>
      <c r="RF22" s="401"/>
      <c r="RG22" s="401"/>
      <c r="RH22" s="401"/>
      <c r="RI22" s="401"/>
      <c r="RJ22" s="401"/>
      <c r="RK22" s="401"/>
      <c r="RL22" s="401"/>
      <c r="RM22" s="401"/>
      <c r="RN22" s="401"/>
      <c r="RO22" s="401"/>
      <c r="RP22" s="401"/>
      <c r="RQ22" s="401"/>
      <c r="RR22" s="401"/>
      <c r="RS22" s="401"/>
      <c r="RT22" s="401"/>
      <c r="RU22" s="401"/>
      <c r="RV22" s="401"/>
      <c r="RW22" s="401"/>
      <c r="RX22" s="401"/>
      <c r="RY22" s="401"/>
      <c r="RZ22" s="401"/>
      <c r="SA22" s="401"/>
      <c r="SB22" s="401"/>
      <c r="SC22" s="401"/>
      <c r="SD22" s="401"/>
      <c r="SE22" s="401"/>
      <c r="SF22" s="401"/>
      <c r="SG22" s="401"/>
      <c r="SH22" s="401"/>
      <c r="SI22" s="401"/>
      <c r="SJ22" s="401"/>
      <c r="SK22" s="401"/>
      <c r="SL22" s="401"/>
      <c r="SM22" s="401"/>
      <c r="SN22" s="401"/>
      <c r="SO22" s="401"/>
      <c r="SP22" s="401"/>
      <c r="SQ22" s="401"/>
      <c r="SR22" s="401"/>
      <c r="SS22" s="401"/>
      <c r="ST22" s="401"/>
      <c r="SU22" s="401"/>
      <c r="SV22" s="401"/>
      <c r="SW22" s="401"/>
      <c r="SX22" s="401"/>
      <c r="SY22" s="401"/>
      <c r="SZ22" s="401"/>
      <c r="TA22" s="401"/>
      <c r="TB22" s="401"/>
      <c r="TC22" s="401"/>
      <c r="TD22" s="401"/>
      <c r="TE22" s="401"/>
      <c r="TF22" s="401"/>
      <c r="TG22" s="401"/>
      <c r="TH22" s="401"/>
      <c r="TI22" s="401"/>
      <c r="TJ22" s="401"/>
      <c r="TK22" s="401"/>
      <c r="TL22" s="401"/>
      <c r="TM22" s="401"/>
      <c r="TN22" s="401"/>
      <c r="TO22" s="401"/>
      <c r="TP22" s="401"/>
      <c r="TQ22" s="401"/>
      <c r="TR22" s="401"/>
      <c r="TS22" s="401"/>
      <c r="TT22" s="401"/>
      <c r="TU22" s="401"/>
      <c r="TV22" s="401"/>
      <c r="TW22" s="401"/>
      <c r="TX22" s="401"/>
      <c r="TY22" s="401"/>
      <c r="TZ22" s="401"/>
      <c r="UA22" s="401"/>
      <c r="UB22" s="401"/>
      <c r="UC22" s="401"/>
      <c r="UD22" s="401"/>
      <c r="UE22" s="401"/>
      <c r="UF22" s="401"/>
      <c r="UG22" s="401"/>
      <c r="UH22" s="401"/>
      <c r="UI22" s="401"/>
      <c r="UJ22" s="401"/>
      <c r="UK22" s="401"/>
      <c r="UL22" s="401"/>
      <c r="UM22" s="401"/>
      <c r="UN22" s="401"/>
      <c r="UO22" s="401"/>
      <c r="UP22" s="401"/>
      <c r="UQ22" s="401"/>
      <c r="UR22" s="401"/>
      <c r="US22" s="401"/>
      <c r="UT22" s="401"/>
      <c r="UU22" s="401"/>
      <c r="UV22" s="401"/>
      <c r="UW22" s="401"/>
      <c r="UX22" s="401"/>
      <c r="UY22" s="401"/>
      <c r="UZ22" s="401"/>
      <c r="VA22" s="401"/>
      <c r="VB22" s="401"/>
      <c r="VC22" s="401"/>
      <c r="VD22" s="401"/>
      <c r="VE22" s="401"/>
      <c r="VF22" s="401"/>
      <c r="VG22" s="401"/>
      <c r="VH22" s="401"/>
      <c r="VI22" s="401"/>
      <c r="VJ22" s="401"/>
      <c r="VK22" s="401"/>
      <c r="VL22" s="401"/>
      <c r="VM22" s="401"/>
      <c r="VN22" s="401"/>
      <c r="VO22" s="401"/>
      <c r="VP22" s="401"/>
      <c r="VQ22" s="401"/>
      <c r="VR22" s="401"/>
      <c r="VS22" s="401"/>
      <c r="VT22" s="401"/>
      <c r="VU22" s="401"/>
      <c r="VV22" s="401"/>
      <c r="VW22" s="401"/>
      <c r="VX22" s="401"/>
      <c r="VY22" s="401"/>
      <c r="VZ22" s="401"/>
      <c r="WA22" s="401"/>
      <c r="WB22" s="401"/>
      <c r="WC22" s="401"/>
      <c r="WD22" s="401"/>
      <c r="WE22" s="401"/>
      <c r="WF22" s="401"/>
      <c r="WG22" s="401"/>
      <c r="WH22" s="401"/>
      <c r="WI22" s="401"/>
      <c r="WJ22" s="401"/>
      <c r="WK22" s="401"/>
      <c r="WL22" s="401"/>
      <c r="WM22" s="401"/>
      <c r="WN22" s="401"/>
      <c r="WO22" s="401"/>
      <c r="WP22" s="401"/>
      <c r="WQ22" s="401"/>
      <c r="WR22" s="401"/>
      <c r="WS22" s="401"/>
      <c r="WT22" s="401"/>
      <c r="WU22" s="401"/>
      <c r="WV22" s="401"/>
      <c r="WW22" s="401"/>
      <c r="WX22" s="401"/>
      <c r="WY22" s="401"/>
      <c r="WZ22" s="401"/>
      <c r="XA22" s="401"/>
      <c r="XB22" s="401"/>
      <c r="XC22" s="401"/>
      <c r="XD22" s="401"/>
      <c r="XE22" s="401"/>
      <c r="XF22" s="401"/>
      <c r="XG22" s="401"/>
      <c r="XH22" s="401"/>
      <c r="XI22" s="401"/>
      <c r="XJ22" s="401"/>
      <c r="XK22" s="401"/>
      <c r="XL22" s="401"/>
      <c r="XM22" s="401"/>
      <c r="XN22" s="401"/>
      <c r="XO22" s="401"/>
      <c r="XP22" s="401"/>
      <c r="XQ22" s="401"/>
      <c r="XR22" s="401"/>
      <c r="XS22" s="401"/>
      <c r="XT22" s="401"/>
      <c r="XU22" s="401"/>
      <c r="XV22" s="401"/>
      <c r="XW22" s="401"/>
      <c r="XX22" s="401"/>
      <c r="XY22" s="401"/>
      <c r="XZ22" s="401"/>
      <c r="YA22" s="401"/>
      <c r="YB22" s="401"/>
      <c r="YC22" s="401"/>
      <c r="YD22" s="401"/>
      <c r="YE22" s="401"/>
      <c r="YF22" s="401"/>
      <c r="YG22" s="401"/>
      <c r="YH22" s="401"/>
      <c r="YI22" s="401"/>
      <c r="YJ22" s="401"/>
      <c r="YK22" s="401"/>
      <c r="YL22" s="401"/>
      <c r="YM22" s="401"/>
      <c r="YN22" s="401"/>
      <c r="YO22" s="401"/>
      <c r="YP22" s="401"/>
      <c r="YQ22" s="401"/>
      <c r="YR22" s="401"/>
      <c r="YS22" s="401"/>
      <c r="YT22" s="401"/>
      <c r="YU22" s="401"/>
      <c r="YV22" s="401"/>
      <c r="YW22" s="401"/>
      <c r="YX22" s="401"/>
      <c r="YY22" s="401"/>
      <c r="YZ22" s="401"/>
      <c r="ZA22" s="401"/>
      <c r="ZB22" s="401"/>
      <c r="ZC22" s="401"/>
      <c r="ZD22" s="401"/>
      <c r="ZE22" s="401"/>
      <c r="ZF22" s="401"/>
      <c r="ZG22" s="401"/>
      <c r="ZH22" s="401"/>
      <c r="ZI22" s="401"/>
      <c r="ZJ22" s="401"/>
      <c r="ZK22" s="401"/>
      <c r="ZL22" s="401"/>
      <c r="ZM22" s="401"/>
      <c r="ZN22" s="401"/>
      <c r="ZO22" s="401"/>
      <c r="ZP22" s="401"/>
      <c r="ZQ22" s="401"/>
      <c r="ZR22" s="401"/>
      <c r="ZS22" s="401"/>
      <c r="ZT22" s="401"/>
      <c r="ZU22" s="401"/>
      <c r="ZV22" s="401"/>
      <c r="ZW22" s="401"/>
      <c r="ZX22" s="401"/>
      <c r="ZY22" s="401"/>
      <c r="ZZ22" s="401"/>
      <c r="AAA22" s="401"/>
      <c r="AAB22" s="401"/>
      <c r="AAC22" s="401"/>
      <c r="AAD22" s="401"/>
      <c r="AAE22" s="401"/>
      <c r="AAF22" s="401"/>
      <c r="AAG22" s="401"/>
      <c r="AAH22" s="401"/>
      <c r="AAI22" s="401"/>
      <c r="AAJ22" s="401"/>
      <c r="AAK22" s="401"/>
      <c r="AAL22" s="401"/>
      <c r="AAM22" s="401"/>
      <c r="AAN22" s="401"/>
      <c r="AAO22" s="401"/>
      <c r="AAP22" s="401"/>
      <c r="AAQ22" s="401"/>
      <c r="AAR22" s="401"/>
      <c r="AAS22" s="401"/>
      <c r="AAT22" s="401"/>
      <c r="AAU22" s="401"/>
      <c r="AAV22" s="401"/>
      <c r="AAW22" s="401"/>
      <c r="AAX22" s="401"/>
      <c r="AAY22" s="401"/>
      <c r="AAZ22" s="401"/>
      <c r="ABA22" s="401"/>
      <c r="ABB22" s="401"/>
      <c r="ABC22" s="401"/>
      <c r="ABD22" s="401"/>
      <c r="ABE22" s="401"/>
      <c r="ABF22" s="401"/>
      <c r="ABG22" s="401"/>
      <c r="ABH22" s="401"/>
      <c r="ABI22" s="401"/>
      <c r="ABJ22" s="401"/>
      <c r="ABK22" s="401"/>
      <c r="ABL22" s="401"/>
      <c r="ABM22" s="401"/>
      <c r="ABN22" s="401"/>
      <c r="ABO22" s="401"/>
      <c r="ABP22" s="401"/>
      <c r="ABQ22" s="401"/>
      <c r="ABR22" s="401"/>
      <c r="ABS22" s="401"/>
      <c r="ABT22" s="401"/>
      <c r="ABU22" s="401"/>
      <c r="ABV22" s="401"/>
      <c r="ABW22" s="401"/>
      <c r="ABX22" s="401"/>
      <c r="ABY22" s="401"/>
      <c r="ABZ22" s="401"/>
      <c r="ACA22" s="401"/>
      <c r="ACB22" s="401"/>
      <c r="ACC22" s="401"/>
      <c r="ACD22" s="401"/>
      <c r="ACE22" s="401"/>
      <c r="ACF22" s="401"/>
      <c r="ACG22" s="401"/>
      <c r="ACH22" s="401"/>
      <c r="ACI22" s="401"/>
      <c r="ACJ22" s="401"/>
      <c r="ACK22" s="401"/>
      <c r="ACL22" s="401"/>
      <c r="ACM22" s="401"/>
      <c r="ACN22" s="401"/>
      <c r="ACO22" s="401"/>
      <c r="ACP22" s="401"/>
      <c r="ACQ22" s="401"/>
      <c r="ACR22" s="401"/>
      <c r="ACS22" s="401"/>
      <c r="ACT22" s="401"/>
      <c r="ACU22" s="401"/>
      <c r="ACV22" s="401"/>
      <c r="ACW22" s="401"/>
      <c r="ACX22" s="401"/>
      <c r="ACY22" s="401"/>
      <c r="ACZ22" s="401"/>
      <c r="ADA22" s="401"/>
      <c r="ADB22" s="401"/>
      <c r="ADC22" s="401"/>
      <c r="ADD22" s="401"/>
      <c r="ADE22" s="401"/>
      <c r="ADF22" s="401"/>
      <c r="ADG22" s="401"/>
      <c r="ADH22" s="401"/>
      <c r="ADI22" s="401"/>
      <c r="ADJ22" s="401"/>
      <c r="ADK22" s="401"/>
      <c r="ADL22" s="401"/>
      <c r="ADM22" s="401"/>
      <c r="ADN22" s="401"/>
      <c r="ADO22" s="401"/>
      <c r="ADP22" s="401"/>
      <c r="ADQ22" s="401"/>
      <c r="ADR22" s="401"/>
      <c r="ADS22" s="401"/>
    </row>
    <row r="23" spans="1:799" s="418" customFormat="1" ht="180.75" customHeight="1">
      <c r="A23" s="429">
        <v>21</v>
      </c>
      <c r="B23" s="423" t="s">
        <v>1334</v>
      </c>
      <c r="C23" s="424" t="s">
        <v>1335</v>
      </c>
      <c r="D23" s="423" t="s">
        <v>1336</v>
      </c>
      <c r="E23" s="423" t="s">
        <v>1337</v>
      </c>
      <c r="F23" s="424" t="s">
        <v>890</v>
      </c>
      <c r="G23" s="508" t="s">
        <v>910</v>
      </c>
      <c r="H23" s="508" t="s">
        <v>1281</v>
      </c>
      <c r="I23" s="508" t="s">
        <v>1432</v>
      </c>
      <c r="J23" s="508" t="s">
        <v>1281</v>
      </c>
      <c r="K23" s="508" t="s">
        <v>1432</v>
      </c>
      <c r="L23" s="431">
        <v>4880000</v>
      </c>
      <c r="M23" s="431">
        <v>4000000</v>
      </c>
      <c r="N23" s="431">
        <v>1700000</v>
      </c>
      <c r="O23" s="422">
        <v>300000</v>
      </c>
      <c r="P23" s="422">
        <f>SUM(N23+O23)</f>
        <v>2000000</v>
      </c>
      <c r="Q23" s="509">
        <v>0.5</v>
      </c>
      <c r="R23" s="431">
        <v>60</v>
      </c>
      <c r="S23" s="432">
        <v>49.5</v>
      </c>
      <c r="T23" s="432">
        <v>35</v>
      </c>
      <c r="U23" s="434">
        <v>27.5</v>
      </c>
      <c r="V23" s="432">
        <v>95</v>
      </c>
      <c r="W23" s="433">
        <f t="shared" si="0"/>
        <v>77</v>
      </c>
      <c r="X23" s="446">
        <f t="shared" si="1"/>
        <v>0.81052631578947365</v>
      </c>
      <c r="Y23" s="110"/>
      <c r="Z23" s="110"/>
      <c r="AA23" s="110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401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401"/>
      <c r="BV23" s="401"/>
      <c r="BW23" s="401"/>
      <c r="BX23" s="401"/>
      <c r="BY23" s="401"/>
      <c r="BZ23" s="401"/>
      <c r="CA23" s="401"/>
      <c r="CB23" s="401"/>
      <c r="CC23" s="401"/>
      <c r="CD23" s="401"/>
      <c r="CE23" s="401"/>
      <c r="CF23" s="401"/>
      <c r="CG23" s="401"/>
      <c r="CH23" s="401"/>
      <c r="CI23" s="401"/>
      <c r="CJ23" s="401"/>
      <c r="CK23" s="401"/>
      <c r="CL23" s="401"/>
      <c r="CM23" s="401"/>
      <c r="CN23" s="401"/>
      <c r="CO23" s="401"/>
      <c r="CP23" s="401"/>
      <c r="CQ23" s="401"/>
      <c r="CR23" s="401"/>
      <c r="CS23" s="401"/>
      <c r="CT23" s="401"/>
      <c r="CU23" s="401"/>
      <c r="CV23" s="401"/>
      <c r="CW23" s="401"/>
      <c r="CX23" s="401"/>
      <c r="CY23" s="401"/>
      <c r="CZ23" s="401"/>
      <c r="DA23" s="401"/>
      <c r="DB23" s="401"/>
      <c r="DC23" s="401"/>
      <c r="DD23" s="401"/>
      <c r="DE23" s="401"/>
      <c r="DF23" s="401"/>
      <c r="DG23" s="401"/>
      <c r="DH23" s="401"/>
      <c r="DI23" s="401"/>
      <c r="DJ23" s="401"/>
      <c r="DK23" s="401"/>
      <c r="DL23" s="401"/>
      <c r="DM23" s="401"/>
      <c r="DN23" s="401"/>
      <c r="DO23" s="401"/>
      <c r="DP23" s="401"/>
      <c r="DQ23" s="401"/>
      <c r="DR23" s="401"/>
      <c r="DS23" s="401"/>
      <c r="DT23" s="401"/>
      <c r="DU23" s="401"/>
      <c r="DV23" s="401"/>
      <c r="DW23" s="401"/>
      <c r="DX23" s="401"/>
      <c r="DY23" s="401"/>
      <c r="DZ23" s="401"/>
      <c r="EA23" s="401"/>
      <c r="EB23" s="401"/>
      <c r="EC23" s="401"/>
      <c r="ED23" s="401"/>
      <c r="EE23" s="401"/>
      <c r="EF23" s="401"/>
      <c r="EG23" s="401"/>
      <c r="EH23" s="401"/>
      <c r="EI23" s="401"/>
      <c r="EJ23" s="401"/>
      <c r="EK23" s="401"/>
      <c r="EL23" s="401"/>
      <c r="EM23" s="401"/>
      <c r="EN23" s="401"/>
      <c r="EO23" s="401"/>
      <c r="EP23" s="401"/>
      <c r="EQ23" s="401"/>
      <c r="ER23" s="401"/>
      <c r="ES23" s="401"/>
      <c r="ET23" s="401"/>
      <c r="EU23" s="401"/>
      <c r="EV23" s="401"/>
      <c r="EW23" s="401"/>
      <c r="EX23" s="401"/>
      <c r="EY23" s="401"/>
      <c r="EZ23" s="401"/>
      <c r="FA23" s="401"/>
      <c r="FB23" s="401"/>
      <c r="FC23" s="401"/>
      <c r="FD23" s="401"/>
      <c r="FE23" s="401"/>
      <c r="FF23" s="401"/>
      <c r="FG23" s="401"/>
      <c r="FH23" s="401"/>
      <c r="FI23" s="401"/>
      <c r="FJ23" s="401"/>
      <c r="FK23" s="401"/>
      <c r="FL23" s="401"/>
      <c r="FM23" s="401"/>
      <c r="FN23" s="401"/>
      <c r="FO23" s="401"/>
      <c r="FP23" s="401"/>
      <c r="FQ23" s="401"/>
      <c r="FR23" s="401"/>
      <c r="FS23" s="401"/>
      <c r="FT23" s="401"/>
      <c r="FU23" s="401"/>
      <c r="FV23" s="401"/>
      <c r="FW23" s="401"/>
      <c r="FX23" s="401"/>
      <c r="FY23" s="401"/>
      <c r="FZ23" s="401"/>
      <c r="GA23" s="401"/>
      <c r="GB23" s="401"/>
      <c r="GC23" s="401"/>
      <c r="GD23" s="401"/>
      <c r="GE23" s="401"/>
      <c r="GF23" s="401"/>
      <c r="GG23" s="401"/>
      <c r="GH23" s="401"/>
      <c r="GI23" s="401"/>
      <c r="GJ23" s="401"/>
      <c r="GK23" s="401"/>
      <c r="GL23" s="401"/>
      <c r="GM23" s="401"/>
      <c r="GN23" s="401"/>
      <c r="GO23" s="401"/>
      <c r="GP23" s="401"/>
      <c r="GQ23" s="401"/>
      <c r="GR23" s="401"/>
      <c r="GS23" s="401"/>
      <c r="GT23" s="401"/>
      <c r="GU23" s="401"/>
      <c r="GV23" s="401"/>
      <c r="GW23" s="401"/>
      <c r="GX23" s="401"/>
      <c r="GY23" s="401"/>
      <c r="GZ23" s="401"/>
      <c r="HA23" s="401"/>
      <c r="HB23" s="401"/>
      <c r="HC23" s="401"/>
      <c r="HD23" s="401"/>
      <c r="HE23" s="401"/>
      <c r="HF23" s="401"/>
      <c r="HG23" s="401"/>
      <c r="HH23" s="401"/>
      <c r="HI23" s="401"/>
      <c r="HJ23" s="401"/>
      <c r="HK23" s="401"/>
      <c r="HL23" s="401"/>
      <c r="HM23" s="401"/>
      <c r="HN23" s="401"/>
      <c r="HO23" s="401"/>
      <c r="HP23" s="401"/>
      <c r="HQ23" s="401"/>
      <c r="HR23" s="401"/>
      <c r="HS23" s="401"/>
      <c r="HT23" s="401"/>
      <c r="HU23" s="401"/>
      <c r="HV23" s="401"/>
      <c r="HW23" s="401"/>
      <c r="HX23" s="401"/>
      <c r="HY23" s="401"/>
      <c r="HZ23" s="401"/>
      <c r="IA23" s="401"/>
      <c r="IB23" s="401"/>
      <c r="IC23" s="401"/>
      <c r="ID23" s="401"/>
      <c r="IE23" s="401"/>
      <c r="IF23" s="401"/>
      <c r="IG23" s="401"/>
      <c r="IH23" s="401"/>
      <c r="II23" s="401"/>
      <c r="IJ23" s="401"/>
      <c r="IK23" s="401"/>
      <c r="IL23" s="401"/>
      <c r="IM23" s="401"/>
      <c r="IN23" s="401"/>
      <c r="IO23" s="401"/>
      <c r="IP23" s="401"/>
      <c r="IQ23" s="401"/>
      <c r="IR23" s="401"/>
      <c r="IS23" s="401"/>
      <c r="IT23" s="401"/>
      <c r="IU23" s="401"/>
      <c r="IV23" s="401"/>
      <c r="IW23" s="401"/>
      <c r="IX23" s="401"/>
      <c r="IY23" s="401"/>
      <c r="IZ23" s="401"/>
      <c r="JA23" s="401"/>
      <c r="JB23" s="401"/>
      <c r="JC23" s="401"/>
      <c r="JD23" s="401"/>
      <c r="JE23" s="401"/>
      <c r="JF23" s="401"/>
      <c r="JG23" s="401"/>
      <c r="JH23" s="401"/>
      <c r="JI23" s="401"/>
      <c r="JJ23" s="401"/>
      <c r="JK23" s="401"/>
      <c r="JL23" s="401"/>
      <c r="JM23" s="401"/>
      <c r="JN23" s="401"/>
      <c r="JO23" s="401"/>
      <c r="JP23" s="401"/>
      <c r="JQ23" s="401"/>
      <c r="JR23" s="401"/>
      <c r="JS23" s="401"/>
      <c r="JT23" s="401"/>
      <c r="JU23" s="401"/>
      <c r="JV23" s="401"/>
      <c r="JW23" s="401"/>
      <c r="JX23" s="401"/>
      <c r="JY23" s="401"/>
      <c r="JZ23" s="401"/>
      <c r="KA23" s="401"/>
      <c r="KB23" s="401"/>
      <c r="KC23" s="401"/>
      <c r="KD23" s="401"/>
      <c r="KE23" s="401"/>
      <c r="KF23" s="401"/>
      <c r="KG23" s="401"/>
      <c r="KH23" s="401"/>
      <c r="KI23" s="401"/>
      <c r="KJ23" s="401"/>
      <c r="KK23" s="401"/>
      <c r="KL23" s="401"/>
      <c r="KM23" s="401"/>
      <c r="KN23" s="401"/>
      <c r="KO23" s="401"/>
      <c r="KP23" s="401"/>
      <c r="KQ23" s="401"/>
      <c r="KR23" s="401"/>
      <c r="KS23" s="401"/>
      <c r="KT23" s="401"/>
      <c r="KU23" s="401"/>
      <c r="KV23" s="401"/>
      <c r="KW23" s="401"/>
      <c r="KX23" s="401"/>
      <c r="KY23" s="401"/>
      <c r="KZ23" s="401"/>
      <c r="LA23" s="401"/>
      <c r="LB23" s="401"/>
      <c r="LC23" s="401"/>
      <c r="LD23" s="401"/>
      <c r="LE23" s="401"/>
      <c r="LF23" s="401"/>
      <c r="LG23" s="401"/>
      <c r="LH23" s="401"/>
      <c r="LI23" s="401"/>
      <c r="LJ23" s="401"/>
      <c r="LK23" s="401"/>
      <c r="LL23" s="401"/>
      <c r="LM23" s="401"/>
      <c r="LN23" s="401"/>
      <c r="LO23" s="401"/>
      <c r="LP23" s="401"/>
      <c r="LQ23" s="401"/>
      <c r="LR23" s="401"/>
      <c r="LS23" s="401"/>
      <c r="LT23" s="401"/>
      <c r="LU23" s="401"/>
      <c r="LV23" s="401"/>
      <c r="LW23" s="401"/>
      <c r="LX23" s="401"/>
      <c r="LY23" s="401"/>
      <c r="LZ23" s="401"/>
      <c r="MA23" s="401"/>
      <c r="MB23" s="401"/>
      <c r="MC23" s="401"/>
      <c r="MD23" s="401"/>
      <c r="ME23" s="401"/>
      <c r="MF23" s="401"/>
      <c r="MG23" s="401"/>
      <c r="MH23" s="401"/>
      <c r="MI23" s="401"/>
      <c r="MJ23" s="401"/>
      <c r="MK23" s="401"/>
      <c r="ML23" s="401"/>
      <c r="MM23" s="401"/>
      <c r="MN23" s="401"/>
      <c r="MO23" s="401"/>
      <c r="MP23" s="401"/>
      <c r="MQ23" s="401"/>
      <c r="MR23" s="401"/>
      <c r="MS23" s="401"/>
      <c r="MT23" s="401"/>
      <c r="MU23" s="401"/>
      <c r="MV23" s="401"/>
      <c r="MW23" s="401"/>
      <c r="MX23" s="401"/>
      <c r="MY23" s="401"/>
      <c r="MZ23" s="401"/>
      <c r="NA23" s="401"/>
      <c r="NB23" s="401"/>
      <c r="NC23" s="401"/>
      <c r="ND23" s="401"/>
      <c r="NE23" s="401"/>
      <c r="NF23" s="401"/>
      <c r="NG23" s="401"/>
      <c r="NH23" s="401"/>
      <c r="NI23" s="401"/>
      <c r="NJ23" s="401"/>
      <c r="NK23" s="401"/>
      <c r="NL23" s="401"/>
      <c r="NM23" s="401"/>
      <c r="NN23" s="401"/>
      <c r="NO23" s="401"/>
      <c r="NP23" s="401"/>
      <c r="NQ23" s="401"/>
      <c r="NR23" s="401"/>
      <c r="NS23" s="401"/>
      <c r="NT23" s="401"/>
      <c r="NU23" s="401"/>
      <c r="NV23" s="401"/>
      <c r="NW23" s="401"/>
      <c r="NX23" s="401"/>
      <c r="NY23" s="401"/>
      <c r="NZ23" s="401"/>
      <c r="OA23" s="401"/>
      <c r="OB23" s="401"/>
      <c r="OC23" s="401"/>
      <c r="OD23" s="401"/>
      <c r="OE23" s="401"/>
      <c r="OF23" s="401"/>
      <c r="OG23" s="401"/>
      <c r="OH23" s="401"/>
      <c r="OI23" s="401"/>
      <c r="OJ23" s="401"/>
      <c r="OK23" s="401"/>
      <c r="OL23" s="401"/>
      <c r="OM23" s="401"/>
      <c r="ON23" s="401"/>
      <c r="OO23" s="401"/>
      <c r="OP23" s="401"/>
      <c r="OQ23" s="401"/>
      <c r="OR23" s="401"/>
      <c r="OS23" s="401"/>
      <c r="OT23" s="401"/>
      <c r="OU23" s="401"/>
      <c r="OV23" s="401"/>
      <c r="OW23" s="401"/>
      <c r="OX23" s="401"/>
      <c r="OY23" s="401"/>
      <c r="OZ23" s="401"/>
      <c r="PA23" s="401"/>
      <c r="PB23" s="401"/>
      <c r="PC23" s="401"/>
      <c r="PD23" s="401"/>
      <c r="PE23" s="401"/>
      <c r="PF23" s="401"/>
      <c r="PG23" s="401"/>
      <c r="PH23" s="401"/>
      <c r="PI23" s="401"/>
      <c r="PJ23" s="401"/>
      <c r="PK23" s="401"/>
      <c r="PL23" s="401"/>
      <c r="PM23" s="401"/>
      <c r="PN23" s="401"/>
      <c r="PO23" s="401"/>
      <c r="PP23" s="401"/>
      <c r="PQ23" s="401"/>
      <c r="PR23" s="401"/>
      <c r="PS23" s="401"/>
      <c r="PT23" s="401"/>
      <c r="PU23" s="401"/>
      <c r="PV23" s="401"/>
      <c r="PW23" s="401"/>
      <c r="PX23" s="401"/>
      <c r="PY23" s="401"/>
      <c r="PZ23" s="401"/>
      <c r="QA23" s="401"/>
      <c r="QB23" s="401"/>
      <c r="QC23" s="401"/>
      <c r="QD23" s="401"/>
      <c r="QE23" s="401"/>
      <c r="QF23" s="401"/>
      <c r="QG23" s="401"/>
      <c r="QH23" s="401"/>
      <c r="QI23" s="401"/>
      <c r="QJ23" s="401"/>
      <c r="QK23" s="401"/>
      <c r="QL23" s="401"/>
      <c r="QM23" s="401"/>
      <c r="QN23" s="401"/>
      <c r="QO23" s="401"/>
      <c r="QP23" s="401"/>
      <c r="QQ23" s="401"/>
      <c r="QR23" s="401"/>
      <c r="QS23" s="401"/>
      <c r="QT23" s="401"/>
      <c r="QU23" s="401"/>
      <c r="QV23" s="401"/>
      <c r="QW23" s="401"/>
      <c r="QX23" s="401"/>
      <c r="QY23" s="401"/>
      <c r="QZ23" s="401"/>
      <c r="RA23" s="401"/>
      <c r="RB23" s="401"/>
      <c r="RC23" s="401"/>
      <c r="RD23" s="401"/>
      <c r="RE23" s="401"/>
      <c r="RF23" s="401"/>
      <c r="RG23" s="401"/>
      <c r="RH23" s="401"/>
      <c r="RI23" s="401"/>
      <c r="RJ23" s="401"/>
      <c r="RK23" s="401"/>
      <c r="RL23" s="401"/>
      <c r="RM23" s="401"/>
      <c r="RN23" s="401"/>
      <c r="RO23" s="401"/>
      <c r="RP23" s="401"/>
      <c r="RQ23" s="401"/>
      <c r="RR23" s="401"/>
      <c r="RS23" s="401"/>
      <c r="RT23" s="401"/>
      <c r="RU23" s="401"/>
      <c r="RV23" s="401"/>
      <c r="RW23" s="401"/>
      <c r="RX23" s="401"/>
      <c r="RY23" s="401"/>
      <c r="RZ23" s="401"/>
      <c r="SA23" s="401"/>
      <c r="SB23" s="401"/>
      <c r="SC23" s="401"/>
      <c r="SD23" s="401"/>
      <c r="SE23" s="401"/>
      <c r="SF23" s="401"/>
      <c r="SG23" s="401"/>
      <c r="SH23" s="401"/>
      <c r="SI23" s="401"/>
      <c r="SJ23" s="401"/>
      <c r="SK23" s="401"/>
      <c r="SL23" s="401"/>
      <c r="SM23" s="401"/>
      <c r="SN23" s="401"/>
      <c r="SO23" s="401"/>
      <c r="SP23" s="401"/>
      <c r="SQ23" s="401"/>
      <c r="SR23" s="401"/>
      <c r="SS23" s="401"/>
      <c r="ST23" s="401"/>
      <c r="SU23" s="401"/>
      <c r="SV23" s="401"/>
      <c r="SW23" s="401"/>
      <c r="SX23" s="401"/>
      <c r="SY23" s="401"/>
      <c r="SZ23" s="401"/>
      <c r="TA23" s="401"/>
      <c r="TB23" s="401"/>
      <c r="TC23" s="401"/>
      <c r="TD23" s="401"/>
      <c r="TE23" s="401"/>
      <c r="TF23" s="401"/>
      <c r="TG23" s="401"/>
      <c r="TH23" s="401"/>
      <c r="TI23" s="401"/>
      <c r="TJ23" s="401"/>
      <c r="TK23" s="401"/>
      <c r="TL23" s="401"/>
      <c r="TM23" s="401"/>
      <c r="TN23" s="401"/>
      <c r="TO23" s="401"/>
      <c r="TP23" s="401"/>
      <c r="TQ23" s="401"/>
      <c r="TR23" s="401"/>
      <c r="TS23" s="401"/>
      <c r="TT23" s="401"/>
      <c r="TU23" s="401"/>
      <c r="TV23" s="401"/>
      <c r="TW23" s="401"/>
      <c r="TX23" s="401"/>
      <c r="TY23" s="401"/>
      <c r="TZ23" s="401"/>
      <c r="UA23" s="401"/>
      <c r="UB23" s="401"/>
      <c r="UC23" s="401"/>
      <c r="UD23" s="401"/>
      <c r="UE23" s="401"/>
      <c r="UF23" s="401"/>
      <c r="UG23" s="401"/>
      <c r="UH23" s="401"/>
      <c r="UI23" s="401"/>
      <c r="UJ23" s="401"/>
      <c r="UK23" s="401"/>
      <c r="UL23" s="401"/>
      <c r="UM23" s="401"/>
      <c r="UN23" s="401"/>
      <c r="UO23" s="401"/>
      <c r="UP23" s="401"/>
      <c r="UQ23" s="401"/>
      <c r="UR23" s="401"/>
      <c r="US23" s="401"/>
      <c r="UT23" s="401"/>
      <c r="UU23" s="401"/>
      <c r="UV23" s="401"/>
      <c r="UW23" s="401"/>
      <c r="UX23" s="401"/>
      <c r="UY23" s="401"/>
      <c r="UZ23" s="401"/>
      <c r="VA23" s="401"/>
      <c r="VB23" s="401"/>
      <c r="VC23" s="401"/>
      <c r="VD23" s="401"/>
      <c r="VE23" s="401"/>
      <c r="VF23" s="401"/>
      <c r="VG23" s="401"/>
      <c r="VH23" s="401"/>
      <c r="VI23" s="401"/>
      <c r="VJ23" s="401"/>
      <c r="VK23" s="401"/>
      <c r="VL23" s="401"/>
      <c r="VM23" s="401"/>
      <c r="VN23" s="401"/>
      <c r="VO23" s="401"/>
      <c r="VP23" s="401"/>
      <c r="VQ23" s="401"/>
      <c r="VR23" s="401"/>
      <c r="VS23" s="401"/>
      <c r="VT23" s="401"/>
      <c r="VU23" s="401"/>
      <c r="VV23" s="401"/>
      <c r="VW23" s="401"/>
      <c r="VX23" s="401"/>
      <c r="VY23" s="401"/>
      <c r="VZ23" s="401"/>
      <c r="WA23" s="401"/>
      <c r="WB23" s="401"/>
      <c r="WC23" s="401"/>
      <c r="WD23" s="401"/>
      <c r="WE23" s="401"/>
      <c r="WF23" s="401"/>
      <c r="WG23" s="401"/>
      <c r="WH23" s="401"/>
      <c r="WI23" s="401"/>
      <c r="WJ23" s="401"/>
      <c r="WK23" s="401"/>
      <c r="WL23" s="401"/>
      <c r="WM23" s="401"/>
      <c r="WN23" s="401"/>
      <c r="WO23" s="401"/>
      <c r="WP23" s="401"/>
      <c r="WQ23" s="401"/>
      <c r="WR23" s="401"/>
      <c r="WS23" s="401"/>
      <c r="WT23" s="401"/>
      <c r="WU23" s="401"/>
      <c r="WV23" s="401"/>
      <c r="WW23" s="401"/>
      <c r="WX23" s="401"/>
      <c r="WY23" s="401"/>
      <c r="WZ23" s="401"/>
      <c r="XA23" s="401"/>
      <c r="XB23" s="401"/>
      <c r="XC23" s="401"/>
      <c r="XD23" s="401"/>
      <c r="XE23" s="401"/>
      <c r="XF23" s="401"/>
      <c r="XG23" s="401"/>
      <c r="XH23" s="401"/>
      <c r="XI23" s="401"/>
      <c r="XJ23" s="401"/>
      <c r="XK23" s="401"/>
      <c r="XL23" s="401"/>
      <c r="XM23" s="401"/>
      <c r="XN23" s="401"/>
      <c r="XO23" s="401"/>
      <c r="XP23" s="401"/>
      <c r="XQ23" s="401"/>
      <c r="XR23" s="401"/>
      <c r="XS23" s="401"/>
      <c r="XT23" s="401"/>
      <c r="XU23" s="401"/>
      <c r="XV23" s="401"/>
      <c r="XW23" s="401"/>
      <c r="XX23" s="401"/>
      <c r="XY23" s="401"/>
      <c r="XZ23" s="401"/>
      <c r="YA23" s="401"/>
      <c r="YB23" s="401"/>
      <c r="YC23" s="401"/>
      <c r="YD23" s="401"/>
      <c r="YE23" s="401"/>
      <c r="YF23" s="401"/>
      <c r="YG23" s="401"/>
      <c r="YH23" s="401"/>
      <c r="YI23" s="401"/>
      <c r="YJ23" s="401"/>
      <c r="YK23" s="401"/>
      <c r="YL23" s="401"/>
      <c r="YM23" s="401"/>
      <c r="YN23" s="401"/>
      <c r="YO23" s="401"/>
      <c r="YP23" s="401"/>
      <c r="YQ23" s="401"/>
      <c r="YR23" s="401"/>
      <c r="YS23" s="401"/>
      <c r="YT23" s="401"/>
      <c r="YU23" s="401"/>
      <c r="YV23" s="401"/>
      <c r="YW23" s="401"/>
      <c r="YX23" s="401"/>
      <c r="YY23" s="401"/>
      <c r="YZ23" s="401"/>
      <c r="ZA23" s="401"/>
      <c r="ZB23" s="401"/>
      <c r="ZC23" s="401"/>
      <c r="ZD23" s="401"/>
      <c r="ZE23" s="401"/>
      <c r="ZF23" s="401"/>
      <c r="ZG23" s="401"/>
      <c r="ZH23" s="401"/>
      <c r="ZI23" s="401"/>
      <c r="ZJ23" s="401"/>
      <c r="ZK23" s="401"/>
      <c r="ZL23" s="401"/>
      <c r="ZM23" s="401"/>
      <c r="ZN23" s="401"/>
      <c r="ZO23" s="401"/>
      <c r="ZP23" s="401"/>
      <c r="ZQ23" s="401"/>
      <c r="ZR23" s="401"/>
      <c r="ZS23" s="401"/>
      <c r="ZT23" s="401"/>
      <c r="ZU23" s="401"/>
      <c r="ZV23" s="401"/>
      <c r="ZW23" s="401"/>
      <c r="ZX23" s="401"/>
      <c r="ZY23" s="401"/>
      <c r="ZZ23" s="401"/>
      <c r="AAA23" s="401"/>
      <c r="AAB23" s="401"/>
      <c r="AAC23" s="401"/>
      <c r="AAD23" s="401"/>
      <c r="AAE23" s="401"/>
      <c r="AAF23" s="401"/>
      <c r="AAG23" s="401"/>
      <c r="AAH23" s="401"/>
      <c r="AAI23" s="401"/>
      <c r="AAJ23" s="401"/>
      <c r="AAK23" s="401"/>
      <c r="AAL23" s="401"/>
      <c r="AAM23" s="401"/>
      <c r="AAN23" s="401"/>
      <c r="AAO23" s="401"/>
      <c r="AAP23" s="401"/>
      <c r="AAQ23" s="401"/>
      <c r="AAR23" s="401"/>
      <c r="AAS23" s="401"/>
      <c r="AAT23" s="401"/>
      <c r="AAU23" s="401"/>
      <c r="AAV23" s="401"/>
      <c r="AAW23" s="401"/>
      <c r="AAX23" s="401"/>
      <c r="AAY23" s="401"/>
      <c r="AAZ23" s="401"/>
      <c r="ABA23" s="401"/>
      <c r="ABB23" s="401"/>
      <c r="ABC23" s="401"/>
      <c r="ABD23" s="401"/>
      <c r="ABE23" s="401"/>
      <c r="ABF23" s="401"/>
      <c r="ABG23" s="401"/>
      <c r="ABH23" s="401"/>
      <c r="ABI23" s="401"/>
      <c r="ABJ23" s="401"/>
      <c r="ABK23" s="401"/>
      <c r="ABL23" s="401"/>
      <c r="ABM23" s="401"/>
      <c r="ABN23" s="401"/>
      <c r="ABO23" s="401"/>
      <c r="ABP23" s="401"/>
      <c r="ABQ23" s="401"/>
      <c r="ABR23" s="401"/>
      <c r="ABS23" s="401"/>
      <c r="ABT23" s="401"/>
      <c r="ABU23" s="401"/>
      <c r="ABV23" s="401"/>
      <c r="ABW23" s="401"/>
      <c r="ABX23" s="401"/>
      <c r="ABY23" s="401"/>
      <c r="ABZ23" s="401"/>
      <c r="ACA23" s="401"/>
      <c r="ACB23" s="401"/>
      <c r="ACC23" s="401"/>
      <c r="ACD23" s="401"/>
      <c r="ACE23" s="401"/>
      <c r="ACF23" s="401"/>
      <c r="ACG23" s="401"/>
      <c r="ACH23" s="401"/>
      <c r="ACI23" s="401"/>
      <c r="ACJ23" s="401"/>
      <c r="ACK23" s="401"/>
      <c r="ACL23" s="401"/>
      <c r="ACM23" s="401"/>
      <c r="ACN23" s="401"/>
      <c r="ACO23" s="401"/>
      <c r="ACP23" s="401"/>
      <c r="ACQ23" s="401"/>
      <c r="ACR23" s="401"/>
      <c r="ACS23" s="401"/>
      <c r="ACT23" s="401"/>
      <c r="ACU23" s="401"/>
      <c r="ACV23" s="401"/>
      <c r="ACW23" s="401"/>
      <c r="ACX23" s="401"/>
      <c r="ACY23" s="401"/>
      <c r="ACZ23" s="401"/>
      <c r="ADA23" s="401"/>
      <c r="ADB23" s="401"/>
      <c r="ADC23" s="401"/>
      <c r="ADD23" s="401"/>
      <c r="ADE23" s="401"/>
      <c r="ADF23" s="401"/>
      <c r="ADG23" s="401"/>
      <c r="ADH23" s="401"/>
      <c r="ADI23" s="401"/>
      <c r="ADJ23" s="401"/>
      <c r="ADK23" s="401"/>
      <c r="ADL23" s="401"/>
      <c r="ADM23" s="401"/>
      <c r="ADN23" s="401"/>
      <c r="ADO23" s="401"/>
      <c r="ADP23" s="401"/>
      <c r="ADQ23" s="401"/>
      <c r="ADR23" s="401"/>
      <c r="ADS23" s="401"/>
    </row>
    <row r="24" spans="1:799" ht="128.25" customHeight="1">
      <c r="A24" s="429">
        <v>22</v>
      </c>
      <c r="B24" s="424" t="s">
        <v>1018</v>
      </c>
      <c r="C24" s="424" t="s">
        <v>1019</v>
      </c>
      <c r="D24" s="424" t="s">
        <v>1020</v>
      </c>
      <c r="E24" s="424" t="s">
        <v>1021</v>
      </c>
      <c r="F24" s="424" t="s">
        <v>890</v>
      </c>
      <c r="G24" s="508" t="s">
        <v>1745</v>
      </c>
      <c r="H24" s="508" t="s">
        <v>878</v>
      </c>
      <c r="I24" s="508" t="s">
        <v>879</v>
      </c>
      <c r="J24" s="508" t="s">
        <v>878</v>
      </c>
      <c r="K24" s="508" t="s">
        <v>879</v>
      </c>
      <c r="L24" s="431">
        <v>6222000</v>
      </c>
      <c r="M24" s="431">
        <v>5100000</v>
      </c>
      <c r="N24" s="431">
        <v>1690650</v>
      </c>
      <c r="O24" s="422">
        <v>298350</v>
      </c>
      <c r="P24" s="422">
        <v>1989000</v>
      </c>
      <c r="Q24" s="509">
        <v>0.39</v>
      </c>
      <c r="R24" s="431">
        <v>60</v>
      </c>
      <c r="S24" s="432">
        <v>44.5</v>
      </c>
      <c r="T24" s="432">
        <v>35</v>
      </c>
      <c r="U24" s="434">
        <v>32</v>
      </c>
      <c r="V24" s="432">
        <v>95</v>
      </c>
      <c r="W24" s="433">
        <f t="shared" si="0"/>
        <v>76.5</v>
      </c>
      <c r="X24" s="446">
        <f t="shared" si="1"/>
        <v>0.80526315789473679</v>
      </c>
      <c r="Y24" s="110"/>
      <c r="Z24" s="110"/>
      <c r="AA24" s="110"/>
    </row>
    <row r="25" spans="1:799" s="418" customFormat="1" ht="128.25" customHeight="1">
      <c r="A25" s="429">
        <v>23</v>
      </c>
      <c r="B25" s="423" t="s">
        <v>1521</v>
      </c>
      <c r="C25" s="424" t="s">
        <v>1522</v>
      </c>
      <c r="D25" s="423" t="s">
        <v>1523</v>
      </c>
      <c r="E25" s="423" t="s">
        <v>1524</v>
      </c>
      <c r="F25" s="430" t="s">
        <v>890</v>
      </c>
      <c r="G25" s="508" t="s">
        <v>1745</v>
      </c>
      <c r="H25" s="508" t="s">
        <v>1269</v>
      </c>
      <c r="I25" s="508" t="s">
        <v>1628</v>
      </c>
      <c r="J25" s="508" t="s">
        <v>836</v>
      </c>
      <c r="K25" s="508" t="s">
        <v>837</v>
      </c>
      <c r="L25" s="431">
        <v>2947426.06</v>
      </c>
      <c r="M25" s="431">
        <v>2415923</v>
      </c>
      <c r="N25" s="431">
        <v>1026767.28</v>
      </c>
      <c r="O25" s="422">
        <v>181194.23</v>
      </c>
      <c r="P25" s="422">
        <v>1207961.5</v>
      </c>
      <c r="Q25" s="509">
        <v>0.5</v>
      </c>
      <c r="R25" s="431">
        <v>60</v>
      </c>
      <c r="S25" s="432">
        <v>50.5</v>
      </c>
      <c r="T25" s="432">
        <v>35</v>
      </c>
      <c r="U25" s="434">
        <v>26</v>
      </c>
      <c r="V25" s="432">
        <v>95</v>
      </c>
      <c r="W25" s="433">
        <f t="shared" si="0"/>
        <v>76.5</v>
      </c>
      <c r="X25" s="446">
        <f t="shared" si="1"/>
        <v>0.80526315789473679</v>
      </c>
      <c r="Y25" s="110"/>
      <c r="Z25" s="110"/>
      <c r="AA25" s="110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  <c r="CH25" s="401"/>
      <c r="CI25" s="401"/>
      <c r="CJ25" s="401"/>
      <c r="CK25" s="401"/>
      <c r="CL25" s="401"/>
      <c r="CM25" s="401"/>
      <c r="CN25" s="401"/>
      <c r="CO25" s="401"/>
      <c r="CP25" s="401"/>
      <c r="CQ25" s="401"/>
      <c r="CR25" s="401"/>
      <c r="CS25" s="401"/>
      <c r="CT25" s="401"/>
      <c r="CU25" s="401"/>
      <c r="CV25" s="401"/>
      <c r="CW25" s="401"/>
      <c r="CX25" s="401"/>
      <c r="CY25" s="401"/>
      <c r="CZ25" s="401"/>
      <c r="DA25" s="401"/>
      <c r="DB25" s="401"/>
      <c r="DC25" s="401"/>
      <c r="DD25" s="401"/>
      <c r="DE25" s="401"/>
      <c r="DF25" s="401"/>
      <c r="DG25" s="401"/>
      <c r="DH25" s="401"/>
      <c r="DI25" s="401"/>
      <c r="DJ25" s="401"/>
      <c r="DK25" s="401"/>
      <c r="DL25" s="401"/>
      <c r="DM25" s="401"/>
      <c r="DN25" s="401"/>
      <c r="DO25" s="401"/>
      <c r="DP25" s="401"/>
      <c r="DQ25" s="401"/>
      <c r="DR25" s="401"/>
      <c r="DS25" s="401"/>
      <c r="DT25" s="401"/>
      <c r="DU25" s="401"/>
      <c r="DV25" s="401"/>
      <c r="DW25" s="401"/>
      <c r="DX25" s="401"/>
      <c r="DY25" s="401"/>
      <c r="DZ25" s="401"/>
      <c r="EA25" s="401"/>
      <c r="EB25" s="401"/>
      <c r="EC25" s="401"/>
      <c r="ED25" s="401"/>
      <c r="EE25" s="401"/>
      <c r="EF25" s="401"/>
      <c r="EG25" s="401"/>
      <c r="EH25" s="401"/>
      <c r="EI25" s="401"/>
      <c r="EJ25" s="401"/>
      <c r="EK25" s="401"/>
      <c r="EL25" s="401"/>
      <c r="EM25" s="401"/>
      <c r="EN25" s="401"/>
      <c r="EO25" s="401"/>
      <c r="EP25" s="401"/>
      <c r="EQ25" s="401"/>
      <c r="ER25" s="401"/>
      <c r="ES25" s="401"/>
      <c r="ET25" s="401"/>
      <c r="EU25" s="401"/>
      <c r="EV25" s="401"/>
      <c r="EW25" s="401"/>
      <c r="EX25" s="401"/>
      <c r="EY25" s="401"/>
      <c r="EZ25" s="401"/>
      <c r="FA25" s="401"/>
      <c r="FB25" s="401"/>
      <c r="FC25" s="401"/>
      <c r="FD25" s="401"/>
      <c r="FE25" s="401"/>
      <c r="FF25" s="401"/>
      <c r="FG25" s="401"/>
      <c r="FH25" s="401"/>
      <c r="FI25" s="401"/>
      <c r="FJ25" s="401"/>
      <c r="FK25" s="401"/>
      <c r="FL25" s="401"/>
      <c r="FM25" s="401"/>
      <c r="FN25" s="401"/>
      <c r="FO25" s="401"/>
      <c r="FP25" s="401"/>
      <c r="FQ25" s="401"/>
      <c r="FR25" s="401"/>
      <c r="FS25" s="401"/>
      <c r="FT25" s="401"/>
      <c r="FU25" s="401"/>
      <c r="FV25" s="401"/>
      <c r="FW25" s="401"/>
      <c r="FX25" s="401"/>
      <c r="FY25" s="401"/>
      <c r="FZ25" s="401"/>
      <c r="GA25" s="401"/>
      <c r="GB25" s="401"/>
      <c r="GC25" s="401"/>
      <c r="GD25" s="401"/>
      <c r="GE25" s="401"/>
      <c r="GF25" s="401"/>
      <c r="GG25" s="401"/>
      <c r="GH25" s="401"/>
      <c r="GI25" s="401"/>
      <c r="GJ25" s="401"/>
      <c r="GK25" s="401"/>
      <c r="GL25" s="401"/>
      <c r="GM25" s="401"/>
      <c r="GN25" s="401"/>
      <c r="GO25" s="401"/>
      <c r="GP25" s="401"/>
      <c r="GQ25" s="401"/>
      <c r="GR25" s="401"/>
      <c r="GS25" s="401"/>
      <c r="GT25" s="401"/>
      <c r="GU25" s="401"/>
      <c r="GV25" s="401"/>
      <c r="GW25" s="401"/>
      <c r="GX25" s="401"/>
      <c r="GY25" s="401"/>
      <c r="GZ25" s="401"/>
      <c r="HA25" s="401"/>
      <c r="HB25" s="401"/>
      <c r="HC25" s="401"/>
      <c r="HD25" s="401"/>
      <c r="HE25" s="401"/>
      <c r="HF25" s="401"/>
      <c r="HG25" s="401"/>
      <c r="HH25" s="401"/>
      <c r="HI25" s="401"/>
      <c r="HJ25" s="401"/>
      <c r="HK25" s="401"/>
      <c r="HL25" s="401"/>
      <c r="HM25" s="401"/>
      <c r="HN25" s="401"/>
      <c r="HO25" s="401"/>
      <c r="HP25" s="401"/>
      <c r="HQ25" s="401"/>
      <c r="HR25" s="401"/>
      <c r="HS25" s="401"/>
      <c r="HT25" s="401"/>
      <c r="HU25" s="401"/>
      <c r="HV25" s="401"/>
      <c r="HW25" s="401"/>
      <c r="HX25" s="401"/>
      <c r="HY25" s="401"/>
      <c r="HZ25" s="401"/>
      <c r="IA25" s="401"/>
      <c r="IB25" s="401"/>
      <c r="IC25" s="401"/>
      <c r="ID25" s="401"/>
      <c r="IE25" s="401"/>
      <c r="IF25" s="401"/>
      <c r="IG25" s="401"/>
      <c r="IH25" s="401"/>
      <c r="II25" s="401"/>
      <c r="IJ25" s="401"/>
      <c r="IK25" s="401"/>
      <c r="IL25" s="401"/>
      <c r="IM25" s="401"/>
      <c r="IN25" s="401"/>
      <c r="IO25" s="401"/>
      <c r="IP25" s="401"/>
      <c r="IQ25" s="401"/>
      <c r="IR25" s="401"/>
      <c r="IS25" s="401"/>
      <c r="IT25" s="401"/>
      <c r="IU25" s="401"/>
      <c r="IV25" s="401"/>
      <c r="IW25" s="401"/>
      <c r="IX25" s="401"/>
      <c r="IY25" s="401"/>
      <c r="IZ25" s="401"/>
      <c r="JA25" s="401"/>
      <c r="JB25" s="401"/>
      <c r="JC25" s="401"/>
      <c r="JD25" s="401"/>
      <c r="JE25" s="401"/>
      <c r="JF25" s="401"/>
      <c r="JG25" s="401"/>
      <c r="JH25" s="401"/>
      <c r="JI25" s="401"/>
      <c r="JJ25" s="401"/>
      <c r="JK25" s="401"/>
      <c r="JL25" s="401"/>
      <c r="JM25" s="401"/>
      <c r="JN25" s="401"/>
      <c r="JO25" s="401"/>
      <c r="JP25" s="401"/>
      <c r="JQ25" s="401"/>
      <c r="JR25" s="401"/>
      <c r="JS25" s="401"/>
      <c r="JT25" s="401"/>
      <c r="JU25" s="401"/>
      <c r="JV25" s="401"/>
      <c r="JW25" s="401"/>
      <c r="JX25" s="401"/>
      <c r="JY25" s="401"/>
      <c r="JZ25" s="401"/>
      <c r="KA25" s="401"/>
      <c r="KB25" s="401"/>
      <c r="KC25" s="401"/>
      <c r="KD25" s="401"/>
      <c r="KE25" s="401"/>
      <c r="KF25" s="401"/>
      <c r="KG25" s="401"/>
      <c r="KH25" s="401"/>
      <c r="KI25" s="401"/>
      <c r="KJ25" s="401"/>
      <c r="KK25" s="401"/>
      <c r="KL25" s="401"/>
      <c r="KM25" s="401"/>
      <c r="KN25" s="401"/>
      <c r="KO25" s="401"/>
      <c r="KP25" s="401"/>
      <c r="KQ25" s="401"/>
      <c r="KR25" s="401"/>
      <c r="KS25" s="401"/>
      <c r="KT25" s="401"/>
      <c r="KU25" s="401"/>
      <c r="KV25" s="401"/>
      <c r="KW25" s="401"/>
      <c r="KX25" s="401"/>
      <c r="KY25" s="401"/>
      <c r="KZ25" s="401"/>
      <c r="LA25" s="401"/>
      <c r="LB25" s="401"/>
      <c r="LC25" s="401"/>
      <c r="LD25" s="401"/>
      <c r="LE25" s="401"/>
      <c r="LF25" s="401"/>
      <c r="LG25" s="401"/>
      <c r="LH25" s="401"/>
      <c r="LI25" s="401"/>
      <c r="LJ25" s="401"/>
      <c r="LK25" s="401"/>
      <c r="LL25" s="401"/>
      <c r="LM25" s="401"/>
      <c r="LN25" s="401"/>
      <c r="LO25" s="401"/>
      <c r="LP25" s="401"/>
      <c r="LQ25" s="401"/>
      <c r="LR25" s="401"/>
      <c r="LS25" s="401"/>
      <c r="LT25" s="401"/>
      <c r="LU25" s="401"/>
      <c r="LV25" s="401"/>
      <c r="LW25" s="401"/>
      <c r="LX25" s="401"/>
      <c r="LY25" s="401"/>
      <c r="LZ25" s="401"/>
      <c r="MA25" s="401"/>
      <c r="MB25" s="401"/>
      <c r="MC25" s="401"/>
      <c r="MD25" s="401"/>
      <c r="ME25" s="401"/>
      <c r="MF25" s="401"/>
      <c r="MG25" s="401"/>
      <c r="MH25" s="401"/>
      <c r="MI25" s="401"/>
      <c r="MJ25" s="401"/>
      <c r="MK25" s="401"/>
      <c r="ML25" s="401"/>
      <c r="MM25" s="401"/>
      <c r="MN25" s="401"/>
      <c r="MO25" s="401"/>
      <c r="MP25" s="401"/>
      <c r="MQ25" s="401"/>
      <c r="MR25" s="401"/>
      <c r="MS25" s="401"/>
      <c r="MT25" s="401"/>
      <c r="MU25" s="401"/>
      <c r="MV25" s="401"/>
      <c r="MW25" s="401"/>
      <c r="MX25" s="401"/>
      <c r="MY25" s="401"/>
      <c r="MZ25" s="401"/>
      <c r="NA25" s="401"/>
      <c r="NB25" s="401"/>
      <c r="NC25" s="401"/>
      <c r="ND25" s="401"/>
      <c r="NE25" s="401"/>
      <c r="NF25" s="401"/>
      <c r="NG25" s="401"/>
      <c r="NH25" s="401"/>
      <c r="NI25" s="401"/>
      <c r="NJ25" s="401"/>
      <c r="NK25" s="401"/>
      <c r="NL25" s="401"/>
      <c r="NM25" s="401"/>
      <c r="NN25" s="401"/>
      <c r="NO25" s="401"/>
      <c r="NP25" s="401"/>
      <c r="NQ25" s="401"/>
      <c r="NR25" s="401"/>
      <c r="NS25" s="401"/>
      <c r="NT25" s="401"/>
      <c r="NU25" s="401"/>
      <c r="NV25" s="401"/>
      <c r="NW25" s="401"/>
      <c r="NX25" s="401"/>
      <c r="NY25" s="401"/>
      <c r="NZ25" s="401"/>
      <c r="OA25" s="401"/>
      <c r="OB25" s="401"/>
      <c r="OC25" s="401"/>
      <c r="OD25" s="401"/>
      <c r="OE25" s="401"/>
      <c r="OF25" s="401"/>
      <c r="OG25" s="401"/>
      <c r="OH25" s="401"/>
      <c r="OI25" s="401"/>
      <c r="OJ25" s="401"/>
      <c r="OK25" s="401"/>
      <c r="OL25" s="401"/>
      <c r="OM25" s="401"/>
      <c r="ON25" s="401"/>
      <c r="OO25" s="401"/>
      <c r="OP25" s="401"/>
      <c r="OQ25" s="401"/>
      <c r="OR25" s="401"/>
      <c r="OS25" s="401"/>
      <c r="OT25" s="401"/>
      <c r="OU25" s="401"/>
      <c r="OV25" s="401"/>
      <c r="OW25" s="401"/>
      <c r="OX25" s="401"/>
      <c r="OY25" s="401"/>
      <c r="OZ25" s="401"/>
      <c r="PA25" s="401"/>
      <c r="PB25" s="401"/>
      <c r="PC25" s="401"/>
      <c r="PD25" s="401"/>
      <c r="PE25" s="401"/>
      <c r="PF25" s="401"/>
      <c r="PG25" s="401"/>
      <c r="PH25" s="401"/>
      <c r="PI25" s="401"/>
      <c r="PJ25" s="401"/>
      <c r="PK25" s="401"/>
      <c r="PL25" s="401"/>
      <c r="PM25" s="401"/>
      <c r="PN25" s="401"/>
      <c r="PO25" s="401"/>
      <c r="PP25" s="401"/>
      <c r="PQ25" s="401"/>
      <c r="PR25" s="401"/>
      <c r="PS25" s="401"/>
      <c r="PT25" s="401"/>
      <c r="PU25" s="401"/>
      <c r="PV25" s="401"/>
      <c r="PW25" s="401"/>
      <c r="PX25" s="401"/>
      <c r="PY25" s="401"/>
      <c r="PZ25" s="401"/>
      <c r="QA25" s="401"/>
      <c r="QB25" s="401"/>
      <c r="QC25" s="401"/>
      <c r="QD25" s="401"/>
      <c r="QE25" s="401"/>
      <c r="QF25" s="401"/>
      <c r="QG25" s="401"/>
      <c r="QH25" s="401"/>
      <c r="QI25" s="401"/>
      <c r="QJ25" s="401"/>
      <c r="QK25" s="401"/>
      <c r="QL25" s="401"/>
      <c r="QM25" s="401"/>
      <c r="QN25" s="401"/>
      <c r="QO25" s="401"/>
      <c r="QP25" s="401"/>
      <c r="QQ25" s="401"/>
      <c r="QR25" s="401"/>
      <c r="QS25" s="401"/>
      <c r="QT25" s="401"/>
      <c r="QU25" s="401"/>
      <c r="QV25" s="401"/>
      <c r="QW25" s="401"/>
      <c r="QX25" s="401"/>
      <c r="QY25" s="401"/>
      <c r="QZ25" s="401"/>
      <c r="RA25" s="401"/>
      <c r="RB25" s="401"/>
      <c r="RC25" s="401"/>
      <c r="RD25" s="401"/>
      <c r="RE25" s="401"/>
      <c r="RF25" s="401"/>
      <c r="RG25" s="401"/>
      <c r="RH25" s="401"/>
      <c r="RI25" s="401"/>
      <c r="RJ25" s="401"/>
      <c r="RK25" s="401"/>
      <c r="RL25" s="401"/>
      <c r="RM25" s="401"/>
      <c r="RN25" s="401"/>
      <c r="RO25" s="401"/>
      <c r="RP25" s="401"/>
      <c r="RQ25" s="401"/>
      <c r="RR25" s="401"/>
      <c r="RS25" s="401"/>
      <c r="RT25" s="401"/>
      <c r="RU25" s="401"/>
      <c r="RV25" s="401"/>
      <c r="RW25" s="401"/>
      <c r="RX25" s="401"/>
      <c r="RY25" s="401"/>
      <c r="RZ25" s="401"/>
      <c r="SA25" s="401"/>
      <c r="SB25" s="401"/>
      <c r="SC25" s="401"/>
      <c r="SD25" s="401"/>
      <c r="SE25" s="401"/>
      <c r="SF25" s="401"/>
      <c r="SG25" s="401"/>
      <c r="SH25" s="401"/>
      <c r="SI25" s="401"/>
      <c r="SJ25" s="401"/>
      <c r="SK25" s="401"/>
      <c r="SL25" s="401"/>
      <c r="SM25" s="401"/>
      <c r="SN25" s="401"/>
      <c r="SO25" s="401"/>
      <c r="SP25" s="401"/>
      <c r="SQ25" s="401"/>
      <c r="SR25" s="401"/>
      <c r="SS25" s="401"/>
      <c r="ST25" s="401"/>
      <c r="SU25" s="401"/>
      <c r="SV25" s="401"/>
      <c r="SW25" s="401"/>
      <c r="SX25" s="401"/>
      <c r="SY25" s="401"/>
      <c r="SZ25" s="401"/>
      <c r="TA25" s="401"/>
      <c r="TB25" s="401"/>
      <c r="TC25" s="401"/>
      <c r="TD25" s="401"/>
      <c r="TE25" s="401"/>
      <c r="TF25" s="401"/>
      <c r="TG25" s="401"/>
      <c r="TH25" s="401"/>
      <c r="TI25" s="401"/>
      <c r="TJ25" s="401"/>
      <c r="TK25" s="401"/>
      <c r="TL25" s="401"/>
      <c r="TM25" s="401"/>
      <c r="TN25" s="401"/>
      <c r="TO25" s="401"/>
      <c r="TP25" s="401"/>
      <c r="TQ25" s="401"/>
      <c r="TR25" s="401"/>
      <c r="TS25" s="401"/>
      <c r="TT25" s="401"/>
      <c r="TU25" s="401"/>
      <c r="TV25" s="401"/>
      <c r="TW25" s="401"/>
      <c r="TX25" s="401"/>
      <c r="TY25" s="401"/>
      <c r="TZ25" s="401"/>
      <c r="UA25" s="401"/>
      <c r="UB25" s="401"/>
      <c r="UC25" s="401"/>
      <c r="UD25" s="401"/>
      <c r="UE25" s="401"/>
      <c r="UF25" s="401"/>
      <c r="UG25" s="401"/>
      <c r="UH25" s="401"/>
      <c r="UI25" s="401"/>
      <c r="UJ25" s="401"/>
      <c r="UK25" s="401"/>
      <c r="UL25" s="401"/>
      <c r="UM25" s="401"/>
      <c r="UN25" s="401"/>
      <c r="UO25" s="401"/>
      <c r="UP25" s="401"/>
      <c r="UQ25" s="401"/>
      <c r="UR25" s="401"/>
      <c r="US25" s="401"/>
      <c r="UT25" s="401"/>
      <c r="UU25" s="401"/>
      <c r="UV25" s="401"/>
      <c r="UW25" s="401"/>
      <c r="UX25" s="401"/>
      <c r="UY25" s="401"/>
      <c r="UZ25" s="401"/>
      <c r="VA25" s="401"/>
      <c r="VB25" s="401"/>
      <c r="VC25" s="401"/>
      <c r="VD25" s="401"/>
      <c r="VE25" s="401"/>
      <c r="VF25" s="401"/>
      <c r="VG25" s="401"/>
      <c r="VH25" s="401"/>
      <c r="VI25" s="401"/>
      <c r="VJ25" s="401"/>
      <c r="VK25" s="401"/>
      <c r="VL25" s="401"/>
      <c r="VM25" s="401"/>
      <c r="VN25" s="401"/>
      <c r="VO25" s="401"/>
      <c r="VP25" s="401"/>
      <c r="VQ25" s="401"/>
      <c r="VR25" s="401"/>
      <c r="VS25" s="401"/>
      <c r="VT25" s="401"/>
      <c r="VU25" s="401"/>
      <c r="VV25" s="401"/>
      <c r="VW25" s="401"/>
      <c r="VX25" s="401"/>
      <c r="VY25" s="401"/>
      <c r="VZ25" s="401"/>
      <c r="WA25" s="401"/>
      <c r="WB25" s="401"/>
      <c r="WC25" s="401"/>
      <c r="WD25" s="401"/>
      <c r="WE25" s="401"/>
      <c r="WF25" s="401"/>
      <c r="WG25" s="401"/>
      <c r="WH25" s="401"/>
      <c r="WI25" s="401"/>
      <c r="WJ25" s="401"/>
      <c r="WK25" s="401"/>
      <c r="WL25" s="401"/>
      <c r="WM25" s="401"/>
      <c r="WN25" s="401"/>
      <c r="WO25" s="401"/>
      <c r="WP25" s="401"/>
      <c r="WQ25" s="401"/>
      <c r="WR25" s="401"/>
      <c r="WS25" s="401"/>
      <c r="WT25" s="401"/>
      <c r="WU25" s="401"/>
      <c r="WV25" s="401"/>
      <c r="WW25" s="401"/>
      <c r="WX25" s="401"/>
      <c r="WY25" s="401"/>
      <c r="WZ25" s="401"/>
      <c r="XA25" s="401"/>
      <c r="XB25" s="401"/>
      <c r="XC25" s="401"/>
      <c r="XD25" s="401"/>
      <c r="XE25" s="401"/>
      <c r="XF25" s="401"/>
      <c r="XG25" s="401"/>
      <c r="XH25" s="401"/>
      <c r="XI25" s="401"/>
      <c r="XJ25" s="401"/>
      <c r="XK25" s="401"/>
      <c r="XL25" s="401"/>
      <c r="XM25" s="401"/>
      <c r="XN25" s="401"/>
      <c r="XO25" s="401"/>
      <c r="XP25" s="401"/>
      <c r="XQ25" s="401"/>
      <c r="XR25" s="401"/>
      <c r="XS25" s="401"/>
      <c r="XT25" s="401"/>
      <c r="XU25" s="401"/>
      <c r="XV25" s="401"/>
      <c r="XW25" s="401"/>
      <c r="XX25" s="401"/>
      <c r="XY25" s="401"/>
      <c r="XZ25" s="401"/>
      <c r="YA25" s="401"/>
      <c r="YB25" s="401"/>
      <c r="YC25" s="401"/>
      <c r="YD25" s="401"/>
      <c r="YE25" s="401"/>
      <c r="YF25" s="401"/>
      <c r="YG25" s="401"/>
      <c r="YH25" s="401"/>
      <c r="YI25" s="401"/>
      <c r="YJ25" s="401"/>
      <c r="YK25" s="401"/>
      <c r="YL25" s="401"/>
      <c r="YM25" s="401"/>
      <c r="YN25" s="401"/>
      <c r="YO25" s="401"/>
      <c r="YP25" s="401"/>
      <c r="YQ25" s="401"/>
      <c r="YR25" s="401"/>
      <c r="YS25" s="401"/>
      <c r="YT25" s="401"/>
      <c r="YU25" s="401"/>
      <c r="YV25" s="401"/>
      <c r="YW25" s="401"/>
      <c r="YX25" s="401"/>
      <c r="YY25" s="401"/>
      <c r="YZ25" s="401"/>
      <c r="ZA25" s="401"/>
      <c r="ZB25" s="401"/>
      <c r="ZC25" s="401"/>
      <c r="ZD25" s="401"/>
      <c r="ZE25" s="401"/>
      <c r="ZF25" s="401"/>
      <c r="ZG25" s="401"/>
      <c r="ZH25" s="401"/>
      <c r="ZI25" s="401"/>
      <c r="ZJ25" s="401"/>
      <c r="ZK25" s="401"/>
      <c r="ZL25" s="401"/>
      <c r="ZM25" s="401"/>
      <c r="ZN25" s="401"/>
      <c r="ZO25" s="401"/>
      <c r="ZP25" s="401"/>
      <c r="ZQ25" s="401"/>
      <c r="ZR25" s="401"/>
      <c r="ZS25" s="401"/>
      <c r="ZT25" s="401"/>
      <c r="ZU25" s="401"/>
      <c r="ZV25" s="401"/>
      <c r="ZW25" s="401"/>
      <c r="ZX25" s="401"/>
      <c r="ZY25" s="401"/>
      <c r="ZZ25" s="401"/>
      <c r="AAA25" s="401"/>
      <c r="AAB25" s="401"/>
      <c r="AAC25" s="401"/>
      <c r="AAD25" s="401"/>
      <c r="AAE25" s="401"/>
      <c r="AAF25" s="401"/>
      <c r="AAG25" s="401"/>
      <c r="AAH25" s="401"/>
      <c r="AAI25" s="401"/>
      <c r="AAJ25" s="401"/>
      <c r="AAK25" s="401"/>
      <c r="AAL25" s="401"/>
      <c r="AAM25" s="401"/>
      <c r="AAN25" s="401"/>
      <c r="AAO25" s="401"/>
      <c r="AAP25" s="401"/>
      <c r="AAQ25" s="401"/>
      <c r="AAR25" s="401"/>
      <c r="AAS25" s="401"/>
      <c r="AAT25" s="401"/>
      <c r="AAU25" s="401"/>
      <c r="AAV25" s="401"/>
      <c r="AAW25" s="401"/>
      <c r="AAX25" s="401"/>
      <c r="AAY25" s="401"/>
      <c r="AAZ25" s="401"/>
      <c r="ABA25" s="401"/>
      <c r="ABB25" s="401"/>
      <c r="ABC25" s="401"/>
      <c r="ABD25" s="401"/>
      <c r="ABE25" s="401"/>
      <c r="ABF25" s="401"/>
      <c r="ABG25" s="401"/>
      <c r="ABH25" s="401"/>
      <c r="ABI25" s="401"/>
      <c r="ABJ25" s="401"/>
      <c r="ABK25" s="401"/>
      <c r="ABL25" s="401"/>
      <c r="ABM25" s="401"/>
      <c r="ABN25" s="401"/>
      <c r="ABO25" s="401"/>
      <c r="ABP25" s="401"/>
      <c r="ABQ25" s="401"/>
      <c r="ABR25" s="401"/>
      <c r="ABS25" s="401"/>
      <c r="ABT25" s="401"/>
      <c r="ABU25" s="401"/>
      <c r="ABV25" s="401"/>
      <c r="ABW25" s="401"/>
      <c r="ABX25" s="401"/>
      <c r="ABY25" s="401"/>
      <c r="ABZ25" s="401"/>
      <c r="ACA25" s="401"/>
      <c r="ACB25" s="401"/>
      <c r="ACC25" s="401"/>
      <c r="ACD25" s="401"/>
      <c r="ACE25" s="401"/>
      <c r="ACF25" s="401"/>
      <c r="ACG25" s="401"/>
      <c r="ACH25" s="401"/>
      <c r="ACI25" s="401"/>
      <c r="ACJ25" s="401"/>
      <c r="ACK25" s="401"/>
      <c r="ACL25" s="401"/>
      <c r="ACM25" s="401"/>
      <c r="ACN25" s="401"/>
      <c r="ACO25" s="401"/>
      <c r="ACP25" s="401"/>
      <c r="ACQ25" s="401"/>
      <c r="ACR25" s="401"/>
      <c r="ACS25" s="401"/>
      <c r="ACT25" s="401"/>
      <c r="ACU25" s="401"/>
      <c r="ACV25" s="401"/>
      <c r="ACW25" s="401"/>
      <c r="ACX25" s="401"/>
      <c r="ACY25" s="401"/>
      <c r="ACZ25" s="401"/>
      <c r="ADA25" s="401"/>
      <c r="ADB25" s="401"/>
      <c r="ADC25" s="401"/>
      <c r="ADD25" s="401"/>
      <c r="ADE25" s="401"/>
      <c r="ADF25" s="401"/>
      <c r="ADG25" s="401"/>
      <c r="ADH25" s="401"/>
      <c r="ADI25" s="401"/>
      <c r="ADJ25" s="401"/>
      <c r="ADK25" s="401"/>
      <c r="ADL25" s="401"/>
      <c r="ADM25" s="401"/>
      <c r="ADN25" s="401"/>
      <c r="ADO25" s="401"/>
      <c r="ADP25" s="401"/>
      <c r="ADQ25" s="401"/>
      <c r="ADR25" s="401"/>
      <c r="ADS25" s="401"/>
    </row>
    <row r="26" spans="1:799" ht="105" customHeight="1">
      <c r="A26" s="429">
        <v>24</v>
      </c>
      <c r="B26" s="423" t="s">
        <v>1554</v>
      </c>
      <c r="C26" s="423" t="s">
        <v>1555</v>
      </c>
      <c r="D26" s="423" t="s">
        <v>1556</v>
      </c>
      <c r="E26" s="423" t="s">
        <v>1557</v>
      </c>
      <c r="F26" s="430" t="s">
        <v>890</v>
      </c>
      <c r="G26" s="508" t="s">
        <v>1745</v>
      </c>
      <c r="H26" s="508" t="s">
        <v>857</v>
      </c>
      <c r="I26" s="508" t="s">
        <v>1631</v>
      </c>
      <c r="J26" s="508" t="s">
        <v>857</v>
      </c>
      <c r="K26" s="508" t="s">
        <v>1631</v>
      </c>
      <c r="L26" s="431">
        <v>3263692.62</v>
      </c>
      <c r="M26" s="431">
        <v>2675157.88</v>
      </c>
      <c r="N26" s="431">
        <v>1136942.1000000001</v>
      </c>
      <c r="O26" s="422">
        <v>200636.84</v>
      </c>
      <c r="P26" s="422">
        <f>SUM(N26+O26)</f>
        <v>1337578.9400000002</v>
      </c>
      <c r="Q26" s="509">
        <v>0.5</v>
      </c>
      <c r="R26" s="431">
        <v>60</v>
      </c>
      <c r="S26" s="432">
        <v>48.5</v>
      </c>
      <c r="T26" s="432">
        <v>35</v>
      </c>
      <c r="U26" s="434">
        <v>27.5</v>
      </c>
      <c r="V26" s="432">
        <v>95</v>
      </c>
      <c r="W26" s="433">
        <f t="shared" si="0"/>
        <v>76</v>
      </c>
      <c r="X26" s="446">
        <f t="shared" si="1"/>
        <v>0.8</v>
      </c>
      <c r="Y26" s="110"/>
      <c r="Z26" s="110"/>
      <c r="AA26" s="110"/>
    </row>
    <row r="27" spans="1:799" s="414" customFormat="1" ht="104.25" customHeight="1">
      <c r="A27" s="429">
        <v>25</v>
      </c>
      <c r="B27" s="423" t="s">
        <v>1314</v>
      </c>
      <c r="C27" s="423" t="s">
        <v>1315</v>
      </c>
      <c r="D27" s="423" t="s">
        <v>1316</v>
      </c>
      <c r="E27" s="423" t="s">
        <v>1317</v>
      </c>
      <c r="F27" s="424" t="s">
        <v>890</v>
      </c>
      <c r="G27" s="508" t="s">
        <v>1745</v>
      </c>
      <c r="H27" s="508" t="s">
        <v>911</v>
      </c>
      <c r="I27" s="508" t="s">
        <v>1430</v>
      </c>
      <c r="J27" s="508" t="s">
        <v>911</v>
      </c>
      <c r="K27" s="508" t="s">
        <v>1430</v>
      </c>
      <c r="L27" s="431">
        <v>1220000</v>
      </c>
      <c r="M27" s="431">
        <v>1000000</v>
      </c>
      <c r="N27" s="431">
        <v>425000</v>
      </c>
      <c r="O27" s="422">
        <v>75000</v>
      </c>
      <c r="P27" s="422">
        <f>SUM(N27+O27)</f>
        <v>500000</v>
      </c>
      <c r="Q27" s="509">
        <v>0.5</v>
      </c>
      <c r="R27" s="431">
        <v>60</v>
      </c>
      <c r="S27" s="432">
        <v>47</v>
      </c>
      <c r="T27" s="432">
        <v>35</v>
      </c>
      <c r="U27" s="434">
        <v>28.5</v>
      </c>
      <c r="V27" s="432">
        <v>95</v>
      </c>
      <c r="W27" s="433">
        <f t="shared" si="0"/>
        <v>75.5</v>
      </c>
      <c r="X27" s="446">
        <f t="shared" si="1"/>
        <v>0.79473684210526319</v>
      </c>
      <c r="Y27" s="110"/>
      <c r="Z27" s="110"/>
      <c r="AA27" s="110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01"/>
      <c r="AM27" s="401"/>
      <c r="AN27" s="401"/>
      <c r="AO27" s="401"/>
      <c r="AP27" s="401"/>
      <c r="AQ27" s="401"/>
      <c r="AR27" s="401"/>
      <c r="AS27" s="401"/>
      <c r="AT27" s="401"/>
      <c r="AU27" s="401"/>
      <c r="AV27" s="401"/>
      <c r="AW27" s="401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1"/>
      <c r="CC27" s="401"/>
      <c r="CD27" s="401"/>
      <c r="CE27" s="401"/>
      <c r="CF27" s="401"/>
      <c r="CG27" s="401"/>
      <c r="CH27" s="401"/>
      <c r="CI27" s="401"/>
      <c r="CJ27" s="401"/>
      <c r="CK27" s="401"/>
      <c r="CL27" s="401"/>
      <c r="CM27" s="401"/>
      <c r="CN27" s="401"/>
      <c r="CO27" s="401"/>
      <c r="CP27" s="401"/>
      <c r="CQ27" s="401"/>
      <c r="CR27" s="401"/>
      <c r="CS27" s="401"/>
      <c r="CT27" s="401"/>
      <c r="CU27" s="401"/>
      <c r="CV27" s="401"/>
      <c r="CW27" s="401"/>
      <c r="CX27" s="401"/>
      <c r="CY27" s="401"/>
      <c r="CZ27" s="401"/>
      <c r="DA27" s="401"/>
      <c r="DB27" s="401"/>
      <c r="DC27" s="401"/>
      <c r="DD27" s="401"/>
      <c r="DE27" s="401"/>
      <c r="DF27" s="401"/>
      <c r="DG27" s="401"/>
      <c r="DH27" s="401"/>
      <c r="DI27" s="401"/>
      <c r="DJ27" s="401"/>
      <c r="DK27" s="401"/>
      <c r="DL27" s="401"/>
      <c r="DM27" s="401"/>
      <c r="DN27" s="401"/>
      <c r="DO27" s="401"/>
      <c r="DP27" s="401"/>
      <c r="DQ27" s="401"/>
      <c r="DR27" s="401"/>
      <c r="DS27" s="401"/>
      <c r="DT27" s="401"/>
      <c r="DU27" s="401"/>
      <c r="DV27" s="401"/>
      <c r="DW27" s="401"/>
      <c r="DX27" s="401"/>
      <c r="DY27" s="401"/>
      <c r="DZ27" s="401"/>
      <c r="EA27" s="401"/>
      <c r="EB27" s="401"/>
      <c r="EC27" s="401"/>
      <c r="ED27" s="401"/>
      <c r="EE27" s="401"/>
      <c r="EF27" s="401"/>
      <c r="EG27" s="401"/>
      <c r="EH27" s="401"/>
      <c r="EI27" s="401"/>
      <c r="EJ27" s="401"/>
      <c r="EK27" s="401"/>
      <c r="EL27" s="401"/>
      <c r="EM27" s="401"/>
      <c r="EN27" s="401"/>
      <c r="EO27" s="401"/>
      <c r="EP27" s="401"/>
      <c r="EQ27" s="401"/>
      <c r="ER27" s="401"/>
      <c r="ES27" s="401"/>
      <c r="ET27" s="401"/>
      <c r="EU27" s="401"/>
      <c r="EV27" s="401"/>
      <c r="EW27" s="401"/>
      <c r="EX27" s="401"/>
      <c r="EY27" s="401"/>
      <c r="EZ27" s="401"/>
      <c r="FA27" s="401"/>
      <c r="FB27" s="401"/>
      <c r="FC27" s="401"/>
      <c r="FD27" s="401"/>
      <c r="FE27" s="401"/>
      <c r="FF27" s="401"/>
      <c r="FG27" s="401"/>
      <c r="FH27" s="401"/>
      <c r="FI27" s="401"/>
      <c r="FJ27" s="401"/>
      <c r="FK27" s="401"/>
      <c r="FL27" s="401"/>
      <c r="FM27" s="401"/>
      <c r="FN27" s="401"/>
      <c r="FO27" s="401"/>
      <c r="FP27" s="401"/>
      <c r="FQ27" s="401"/>
      <c r="FR27" s="401"/>
      <c r="FS27" s="401"/>
      <c r="FT27" s="401"/>
      <c r="FU27" s="401"/>
      <c r="FV27" s="401"/>
      <c r="FW27" s="401"/>
      <c r="FX27" s="401"/>
      <c r="FY27" s="401"/>
      <c r="FZ27" s="401"/>
      <c r="GA27" s="401"/>
      <c r="GB27" s="401"/>
      <c r="GC27" s="401"/>
      <c r="GD27" s="401"/>
      <c r="GE27" s="401"/>
      <c r="GF27" s="401"/>
      <c r="GG27" s="401"/>
      <c r="GH27" s="401"/>
      <c r="GI27" s="401"/>
      <c r="GJ27" s="401"/>
      <c r="GK27" s="401"/>
      <c r="GL27" s="401"/>
      <c r="GM27" s="401"/>
      <c r="GN27" s="401"/>
      <c r="GO27" s="401"/>
      <c r="GP27" s="401"/>
      <c r="GQ27" s="401"/>
      <c r="GR27" s="401"/>
      <c r="GS27" s="401"/>
      <c r="GT27" s="401"/>
      <c r="GU27" s="401"/>
      <c r="GV27" s="401"/>
      <c r="GW27" s="401"/>
      <c r="GX27" s="401"/>
      <c r="GY27" s="401"/>
      <c r="GZ27" s="401"/>
      <c r="HA27" s="401"/>
      <c r="HB27" s="401"/>
      <c r="HC27" s="401"/>
      <c r="HD27" s="401"/>
      <c r="HE27" s="401"/>
      <c r="HF27" s="401"/>
      <c r="HG27" s="401"/>
      <c r="HH27" s="401"/>
      <c r="HI27" s="401"/>
      <c r="HJ27" s="401"/>
      <c r="HK27" s="401"/>
      <c r="HL27" s="401"/>
      <c r="HM27" s="401"/>
      <c r="HN27" s="401"/>
      <c r="HO27" s="401"/>
      <c r="HP27" s="401"/>
      <c r="HQ27" s="401"/>
      <c r="HR27" s="401"/>
      <c r="HS27" s="401"/>
      <c r="HT27" s="401"/>
      <c r="HU27" s="401"/>
      <c r="HV27" s="401"/>
      <c r="HW27" s="401"/>
      <c r="HX27" s="401"/>
      <c r="HY27" s="401"/>
      <c r="HZ27" s="401"/>
      <c r="IA27" s="401"/>
      <c r="IB27" s="401"/>
      <c r="IC27" s="401"/>
      <c r="ID27" s="401"/>
      <c r="IE27" s="401"/>
      <c r="IF27" s="401"/>
      <c r="IG27" s="401"/>
      <c r="IH27" s="401"/>
      <c r="II27" s="401"/>
      <c r="IJ27" s="401"/>
      <c r="IK27" s="401"/>
      <c r="IL27" s="401"/>
      <c r="IM27" s="401"/>
      <c r="IN27" s="401"/>
      <c r="IO27" s="401"/>
      <c r="IP27" s="401"/>
      <c r="IQ27" s="401"/>
      <c r="IR27" s="401"/>
      <c r="IS27" s="401"/>
      <c r="IT27" s="401"/>
      <c r="IU27" s="401"/>
      <c r="IV27" s="401"/>
      <c r="IW27" s="401"/>
      <c r="IX27" s="401"/>
      <c r="IY27" s="401"/>
      <c r="IZ27" s="401"/>
      <c r="JA27" s="401"/>
      <c r="JB27" s="401"/>
      <c r="JC27" s="401"/>
      <c r="JD27" s="401"/>
      <c r="JE27" s="401"/>
      <c r="JF27" s="401"/>
      <c r="JG27" s="401"/>
      <c r="JH27" s="401"/>
      <c r="JI27" s="401"/>
      <c r="JJ27" s="401"/>
      <c r="JK27" s="401"/>
      <c r="JL27" s="401"/>
      <c r="JM27" s="401"/>
      <c r="JN27" s="401"/>
      <c r="JO27" s="401"/>
      <c r="JP27" s="401"/>
      <c r="JQ27" s="401"/>
      <c r="JR27" s="401"/>
      <c r="JS27" s="401"/>
      <c r="JT27" s="401"/>
      <c r="JU27" s="401"/>
      <c r="JV27" s="401"/>
      <c r="JW27" s="401"/>
      <c r="JX27" s="401"/>
      <c r="JY27" s="401"/>
      <c r="JZ27" s="401"/>
      <c r="KA27" s="401"/>
      <c r="KB27" s="401"/>
      <c r="KC27" s="401"/>
      <c r="KD27" s="401"/>
      <c r="KE27" s="401"/>
      <c r="KF27" s="401"/>
      <c r="KG27" s="401"/>
      <c r="KH27" s="401"/>
      <c r="KI27" s="401"/>
      <c r="KJ27" s="401"/>
      <c r="KK27" s="401"/>
      <c r="KL27" s="401"/>
      <c r="KM27" s="401"/>
      <c r="KN27" s="401"/>
      <c r="KO27" s="401"/>
      <c r="KP27" s="401"/>
      <c r="KQ27" s="401"/>
      <c r="KR27" s="401"/>
      <c r="KS27" s="401"/>
      <c r="KT27" s="401"/>
      <c r="KU27" s="401"/>
      <c r="KV27" s="401"/>
      <c r="KW27" s="401"/>
      <c r="KX27" s="401"/>
      <c r="KY27" s="401"/>
      <c r="KZ27" s="401"/>
      <c r="LA27" s="401"/>
      <c r="LB27" s="401"/>
      <c r="LC27" s="401"/>
      <c r="LD27" s="401"/>
      <c r="LE27" s="401"/>
      <c r="LF27" s="401"/>
      <c r="LG27" s="401"/>
      <c r="LH27" s="401"/>
      <c r="LI27" s="401"/>
      <c r="LJ27" s="401"/>
      <c r="LK27" s="401"/>
      <c r="LL27" s="401"/>
      <c r="LM27" s="401"/>
      <c r="LN27" s="401"/>
      <c r="LO27" s="401"/>
      <c r="LP27" s="401"/>
      <c r="LQ27" s="401"/>
      <c r="LR27" s="401"/>
      <c r="LS27" s="401"/>
      <c r="LT27" s="401"/>
      <c r="LU27" s="401"/>
      <c r="LV27" s="401"/>
      <c r="LW27" s="401"/>
      <c r="LX27" s="401"/>
      <c r="LY27" s="401"/>
      <c r="LZ27" s="401"/>
      <c r="MA27" s="401"/>
      <c r="MB27" s="401"/>
      <c r="MC27" s="401"/>
      <c r="MD27" s="401"/>
      <c r="ME27" s="401"/>
      <c r="MF27" s="401"/>
      <c r="MG27" s="401"/>
      <c r="MH27" s="401"/>
      <c r="MI27" s="401"/>
      <c r="MJ27" s="401"/>
      <c r="MK27" s="401"/>
      <c r="ML27" s="401"/>
      <c r="MM27" s="401"/>
      <c r="MN27" s="401"/>
      <c r="MO27" s="401"/>
      <c r="MP27" s="401"/>
      <c r="MQ27" s="401"/>
      <c r="MR27" s="401"/>
      <c r="MS27" s="401"/>
      <c r="MT27" s="401"/>
      <c r="MU27" s="401"/>
      <c r="MV27" s="401"/>
      <c r="MW27" s="401"/>
      <c r="MX27" s="401"/>
      <c r="MY27" s="401"/>
      <c r="MZ27" s="401"/>
      <c r="NA27" s="401"/>
      <c r="NB27" s="401"/>
      <c r="NC27" s="401"/>
      <c r="ND27" s="401"/>
      <c r="NE27" s="401"/>
      <c r="NF27" s="401"/>
      <c r="NG27" s="401"/>
      <c r="NH27" s="401"/>
      <c r="NI27" s="401"/>
      <c r="NJ27" s="401"/>
      <c r="NK27" s="401"/>
      <c r="NL27" s="401"/>
      <c r="NM27" s="401"/>
      <c r="NN27" s="401"/>
      <c r="NO27" s="401"/>
      <c r="NP27" s="401"/>
      <c r="NQ27" s="401"/>
      <c r="NR27" s="401"/>
      <c r="NS27" s="401"/>
      <c r="NT27" s="401"/>
      <c r="NU27" s="401"/>
      <c r="NV27" s="401"/>
      <c r="NW27" s="401"/>
      <c r="NX27" s="401"/>
      <c r="NY27" s="401"/>
      <c r="NZ27" s="401"/>
      <c r="OA27" s="401"/>
      <c r="OB27" s="401"/>
      <c r="OC27" s="401"/>
      <c r="OD27" s="401"/>
      <c r="OE27" s="401"/>
      <c r="OF27" s="401"/>
      <c r="OG27" s="401"/>
      <c r="OH27" s="401"/>
      <c r="OI27" s="401"/>
      <c r="OJ27" s="401"/>
      <c r="OK27" s="401"/>
      <c r="OL27" s="401"/>
      <c r="OM27" s="401"/>
      <c r="ON27" s="401"/>
      <c r="OO27" s="401"/>
      <c r="OP27" s="401"/>
      <c r="OQ27" s="401"/>
      <c r="OR27" s="401"/>
      <c r="OS27" s="401"/>
      <c r="OT27" s="401"/>
      <c r="OU27" s="401"/>
      <c r="OV27" s="401"/>
      <c r="OW27" s="401"/>
      <c r="OX27" s="401"/>
      <c r="OY27" s="401"/>
      <c r="OZ27" s="401"/>
      <c r="PA27" s="401"/>
      <c r="PB27" s="401"/>
      <c r="PC27" s="401"/>
      <c r="PD27" s="401"/>
      <c r="PE27" s="401"/>
      <c r="PF27" s="401"/>
      <c r="PG27" s="401"/>
      <c r="PH27" s="401"/>
      <c r="PI27" s="401"/>
      <c r="PJ27" s="401"/>
      <c r="PK27" s="401"/>
      <c r="PL27" s="401"/>
      <c r="PM27" s="401"/>
      <c r="PN27" s="401"/>
      <c r="PO27" s="401"/>
      <c r="PP27" s="401"/>
      <c r="PQ27" s="401"/>
      <c r="PR27" s="401"/>
      <c r="PS27" s="401"/>
      <c r="PT27" s="401"/>
      <c r="PU27" s="401"/>
      <c r="PV27" s="401"/>
      <c r="PW27" s="401"/>
      <c r="PX27" s="401"/>
      <c r="PY27" s="401"/>
      <c r="PZ27" s="401"/>
      <c r="QA27" s="401"/>
      <c r="QB27" s="401"/>
      <c r="QC27" s="401"/>
      <c r="QD27" s="401"/>
      <c r="QE27" s="401"/>
      <c r="QF27" s="401"/>
      <c r="QG27" s="401"/>
      <c r="QH27" s="401"/>
      <c r="QI27" s="401"/>
      <c r="QJ27" s="401"/>
      <c r="QK27" s="401"/>
      <c r="QL27" s="401"/>
      <c r="QM27" s="401"/>
      <c r="QN27" s="401"/>
      <c r="QO27" s="401"/>
      <c r="QP27" s="401"/>
      <c r="QQ27" s="401"/>
      <c r="QR27" s="401"/>
      <c r="QS27" s="401"/>
      <c r="QT27" s="401"/>
      <c r="QU27" s="401"/>
      <c r="QV27" s="401"/>
      <c r="QW27" s="401"/>
      <c r="QX27" s="401"/>
      <c r="QY27" s="401"/>
      <c r="QZ27" s="401"/>
      <c r="RA27" s="401"/>
      <c r="RB27" s="401"/>
      <c r="RC27" s="401"/>
      <c r="RD27" s="401"/>
      <c r="RE27" s="401"/>
      <c r="RF27" s="401"/>
      <c r="RG27" s="401"/>
      <c r="RH27" s="401"/>
      <c r="RI27" s="401"/>
      <c r="RJ27" s="401"/>
      <c r="RK27" s="401"/>
      <c r="RL27" s="401"/>
      <c r="RM27" s="401"/>
      <c r="RN27" s="401"/>
      <c r="RO27" s="401"/>
      <c r="RP27" s="401"/>
      <c r="RQ27" s="401"/>
      <c r="RR27" s="401"/>
      <c r="RS27" s="401"/>
      <c r="RT27" s="401"/>
      <c r="RU27" s="401"/>
      <c r="RV27" s="401"/>
      <c r="RW27" s="401"/>
      <c r="RX27" s="401"/>
      <c r="RY27" s="401"/>
      <c r="RZ27" s="401"/>
      <c r="SA27" s="401"/>
      <c r="SB27" s="401"/>
      <c r="SC27" s="401"/>
      <c r="SD27" s="401"/>
      <c r="SE27" s="401"/>
      <c r="SF27" s="401"/>
      <c r="SG27" s="401"/>
      <c r="SH27" s="401"/>
      <c r="SI27" s="401"/>
      <c r="SJ27" s="401"/>
      <c r="SK27" s="401"/>
      <c r="SL27" s="401"/>
      <c r="SM27" s="401"/>
      <c r="SN27" s="401"/>
      <c r="SO27" s="401"/>
      <c r="SP27" s="401"/>
      <c r="SQ27" s="401"/>
      <c r="SR27" s="401"/>
      <c r="SS27" s="401"/>
      <c r="ST27" s="401"/>
      <c r="SU27" s="401"/>
      <c r="SV27" s="401"/>
      <c r="SW27" s="401"/>
      <c r="SX27" s="401"/>
      <c r="SY27" s="401"/>
      <c r="SZ27" s="401"/>
      <c r="TA27" s="401"/>
      <c r="TB27" s="401"/>
      <c r="TC27" s="401"/>
      <c r="TD27" s="401"/>
      <c r="TE27" s="401"/>
      <c r="TF27" s="401"/>
      <c r="TG27" s="401"/>
      <c r="TH27" s="401"/>
      <c r="TI27" s="401"/>
      <c r="TJ27" s="401"/>
      <c r="TK27" s="401"/>
      <c r="TL27" s="401"/>
      <c r="TM27" s="401"/>
      <c r="TN27" s="401"/>
      <c r="TO27" s="401"/>
      <c r="TP27" s="401"/>
      <c r="TQ27" s="401"/>
      <c r="TR27" s="401"/>
      <c r="TS27" s="401"/>
      <c r="TT27" s="401"/>
      <c r="TU27" s="401"/>
      <c r="TV27" s="401"/>
      <c r="TW27" s="401"/>
      <c r="TX27" s="401"/>
      <c r="TY27" s="401"/>
      <c r="TZ27" s="401"/>
      <c r="UA27" s="401"/>
      <c r="UB27" s="401"/>
      <c r="UC27" s="401"/>
      <c r="UD27" s="401"/>
      <c r="UE27" s="401"/>
      <c r="UF27" s="401"/>
      <c r="UG27" s="401"/>
      <c r="UH27" s="401"/>
      <c r="UI27" s="401"/>
      <c r="UJ27" s="401"/>
      <c r="UK27" s="401"/>
      <c r="UL27" s="401"/>
      <c r="UM27" s="401"/>
      <c r="UN27" s="401"/>
      <c r="UO27" s="401"/>
      <c r="UP27" s="401"/>
      <c r="UQ27" s="401"/>
      <c r="UR27" s="401"/>
      <c r="US27" s="401"/>
      <c r="UT27" s="401"/>
      <c r="UU27" s="401"/>
      <c r="UV27" s="401"/>
      <c r="UW27" s="401"/>
      <c r="UX27" s="401"/>
      <c r="UY27" s="401"/>
      <c r="UZ27" s="401"/>
      <c r="VA27" s="401"/>
      <c r="VB27" s="401"/>
      <c r="VC27" s="401"/>
      <c r="VD27" s="401"/>
      <c r="VE27" s="401"/>
      <c r="VF27" s="401"/>
      <c r="VG27" s="401"/>
      <c r="VH27" s="401"/>
      <c r="VI27" s="401"/>
      <c r="VJ27" s="401"/>
      <c r="VK27" s="401"/>
      <c r="VL27" s="401"/>
      <c r="VM27" s="401"/>
      <c r="VN27" s="401"/>
      <c r="VO27" s="401"/>
      <c r="VP27" s="401"/>
      <c r="VQ27" s="401"/>
      <c r="VR27" s="401"/>
      <c r="VS27" s="401"/>
      <c r="VT27" s="401"/>
      <c r="VU27" s="401"/>
      <c r="VV27" s="401"/>
      <c r="VW27" s="401"/>
      <c r="VX27" s="401"/>
      <c r="VY27" s="401"/>
      <c r="VZ27" s="401"/>
      <c r="WA27" s="401"/>
      <c r="WB27" s="401"/>
      <c r="WC27" s="401"/>
      <c r="WD27" s="401"/>
      <c r="WE27" s="401"/>
      <c r="WF27" s="401"/>
      <c r="WG27" s="401"/>
      <c r="WH27" s="401"/>
      <c r="WI27" s="401"/>
      <c r="WJ27" s="401"/>
      <c r="WK27" s="401"/>
      <c r="WL27" s="401"/>
      <c r="WM27" s="401"/>
      <c r="WN27" s="401"/>
      <c r="WO27" s="401"/>
      <c r="WP27" s="401"/>
      <c r="WQ27" s="401"/>
      <c r="WR27" s="401"/>
      <c r="WS27" s="401"/>
      <c r="WT27" s="401"/>
      <c r="WU27" s="401"/>
      <c r="WV27" s="401"/>
      <c r="WW27" s="401"/>
      <c r="WX27" s="401"/>
      <c r="WY27" s="401"/>
      <c r="WZ27" s="401"/>
      <c r="XA27" s="401"/>
      <c r="XB27" s="401"/>
      <c r="XC27" s="401"/>
      <c r="XD27" s="401"/>
      <c r="XE27" s="401"/>
      <c r="XF27" s="401"/>
      <c r="XG27" s="401"/>
      <c r="XH27" s="401"/>
      <c r="XI27" s="401"/>
      <c r="XJ27" s="401"/>
      <c r="XK27" s="401"/>
      <c r="XL27" s="401"/>
      <c r="XM27" s="401"/>
      <c r="XN27" s="401"/>
      <c r="XO27" s="401"/>
      <c r="XP27" s="401"/>
      <c r="XQ27" s="401"/>
      <c r="XR27" s="401"/>
      <c r="XS27" s="401"/>
      <c r="XT27" s="401"/>
      <c r="XU27" s="401"/>
      <c r="XV27" s="401"/>
      <c r="XW27" s="401"/>
      <c r="XX27" s="401"/>
      <c r="XY27" s="401"/>
      <c r="XZ27" s="401"/>
      <c r="YA27" s="401"/>
      <c r="YB27" s="401"/>
      <c r="YC27" s="401"/>
      <c r="YD27" s="401"/>
      <c r="YE27" s="401"/>
      <c r="YF27" s="401"/>
      <c r="YG27" s="401"/>
      <c r="YH27" s="401"/>
      <c r="YI27" s="401"/>
      <c r="YJ27" s="401"/>
      <c r="YK27" s="401"/>
      <c r="YL27" s="401"/>
      <c r="YM27" s="401"/>
      <c r="YN27" s="401"/>
      <c r="YO27" s="401"/>
      <c r="YP27" s="401"/>
      <c r="YQ27" s="401"/>
      <c r="YR27" s="401"/>
      <c r="YS27" s="401"/>
      <c r="YT27" s="401"/>
      <c r="YU27" s="401"/>
      <c r="YV27" s="401"/>
      <c r="YW27" s="401"/>
      <c r="YX27" s="401"/>
      <c r="YY27" s="401"/>
      <c r="YZ27" s="401"/>
      <c r="ZA27" s="401"/>
      <c r="ZB27" s="401"/>
      <c r="ZC27" s="401"/>
      <c r="ZD27" s="401"/>
      <c r="ZE27" s="401"/>
      <c r="ZF27" s="401"/>
      <c r="ZG27" s="401"/>
      <c r="ZH27" s="401"/>
      <c r="ZI27" s="401"/>
      <c r="ZJ27" s="401"/>
      <c r="ZK27" s="401"/>
      <c r="ZL27" s="401"/>
      <c r="ZM27" s="401"/>
      <c r="ZN27" s="401"/>
      <c r="ZO27" s="401"/>
      <c r="ZP27" s="401"/>
      <c r="ZQ27" s="401"/>
      <c r="ZR27" s="401"/>
      <c r="ZS27" s="401"/>
      <c r="ZT27" s="401"/>
      <c r="ZU27" s="401"/>
      <c r="ZV27" s="401"/>
      <c r="ZW27" s="401"/>
      <c r="ZX27" s="401"/>
      <c r="ZY27" s="401"/>
      <c r="ZZ27" s="401"/>
      <c r="AAA27" s="401"/>
      <c r="AAB27" s="401"/>
      <c r="AAC27" s="401"/>
      <c r="AAD27" s="401"/>
      <c r="AAE27" s="401"/>
      <c r="AAF27" s="401"/>
      <c r="AAG27" s="401"/>
      <c r="AAH27" s="401"/>
      <c r="AAI27" s="401"/>
      <c r="AAJ27" s="401"/>
      <c r="AAK27" s="401"/>
      <c r="AAL27" s="401"/>
      <c r="AAM27" s="401"/>
      <c r="AAN27" s="401"/>
      <c r="AAO27" s="401"/>
      <c r="AAP27" s="401"/>
      <c r="AAQ27" s="401"/>
      <c r="AAR27" s="401"/>
      <c r="AAS27" s="401"/>
      <c r="AAT27" s="401"/>
      <c r="AAU27" s="401"/>
      <c r="AAV27" s="401"/>
      <c r="AAW27" s="401"/>
      <c r="AAX27" s="401"/>
      <c r="AAY27" s="401"/>
      <c r="AAZ27" s="401"/>
      <c r="ABA27" s="401"/>
      <c r="ABB27" s="401"/>
      <c r="ABC27" s="401"/>
      <c r="ABD27" s="401"/>
      <c r="ABE27" s="401"/>
      <c r="ABF27" s="401"/>
      <c r="ABG27" s="401"/>
      <c r="ABH27" s="401"/>
      <c r="ABI27" s="401"/>
      <c r="ABJ27" s="401"/>
      <c r="ABK27" s="401"/>
      <c r="ABL27" s="401"/>
      <c r="ABM27" s="401"/>
      <c r="ABN27" s="401"/>
      <c r="ABO27" s="401"/>
      <c r="ABP27" s="401"/>
      <c r="ABQ27" s="401"/>
      <c r="ABR27" s="401"/>
      <c r="ABS27" s="401"/>
      <c r="ABT27" s="401"/>
      <c r="ABU27" s="401"/>
      <c r="ABV27" s="401"/>
      <c r="ABW27" s="401"/>
      <c r="ABX27" s="401"/>
      <c r="ABY27" s="401"/>
      <c r="ABZ27" s="401"/>
      <c r="ACA27" s="401"/>
      <c r="ACB27" s="401"/>
      <c r="ACC27" s="401"/>
      <c r="ACD27" s="401"/>
      <c r="ACE27" s="401"/>
      <c r="ACF27" s="401"/>
      <c r="ACG27" s="401"/>
      <c r="ACH27" s="401"/>
      <c r="ACI27" s="401"/>
      <c r="ACJ27" s="401"/>
      <c r="ACK27" s="401"/>
      <c r="ACL27" s="401"/>
      <c r="ACM27" s="401"/>
      <c r="ACN27" s="401"/>
      <c r="ACO27" s="401"/>
      <c r="ACP27" s="401"/>
      <c r="ACQ27" s="401"/>
      <c r="ACR27" s="401"/>
      <c r="ACS27" s="401"/>
      <c r="ACT27" s="401"/>
      <c r="ACU27" s="401"/>
      <c r="ACV27" s="401"/>
      <c r="ACW27" s="401"/>
      <c r="ACX27" s="401"/>
      <c r="ACY27" s="401"/>
      <c r="ACZ27" s="401"/>
      <c r="ADA27" s="401"/>
      <c r="ADB27" s="401"/>
      <c r="ADC27" s="401"/>
      <c r="ADD27" s="401"/>
      <c r="ADE27" s="401"/>
      <c r="ADF27" s="401"/>
      <c r="ADG27" s="401"/>
      <c r="ADH27" s="401"/>
      <c r="ADI27" s="401"/>
      <c r="ADJ27" s="401"/>
      <c r="ADK27" s="401"/>
      <c r="ADL27" s="401"/>
      <c r="ADM27" s="401"/>
      <c r="ADN27" s="401"/>
      <c r="ADO27" s="401"/>
      <c r="ADP27" s="401"/>
      <c r="ADQ27" s="401"/>
      <c r="ADR27" s="401"/>
      <c r="ADS27" s="401"/>
    </row>
    <row r="28" spans="1:799" s="418" customFormat="1" ht="153" customHeight="1">
      <c r="A28" s="429">
        <v>26</v>
      </c>
      <c r="B28" s="423" t="s">
        <v>1695</v>
      </c>
      <c r="C28" s="424" t="s">
        <v>1697</v>
      </c>
      <c r="D28" s="423" t="s">
        <v>1719</v>
      </c>
      <c r="E28" s="423" t="s">
        <v>1698</v>
      </c>
      <c r="F28" s="430" t="s">
        <v>890</v>
      </c>
      <c r="G28" s="436" t="s">
        <v>910</v>
      </c>
      <c r="H28" s="436" t="s">
        <v>1436</v>
      </c>
      <c r="I28" s="436" t="s">
        <v>1625</v>
      </c>
      <c r="J28" s="490" t="s">
        <v>1436</v>
      </c>
      <c r="K28" s="490" t="s">
        <v>1699</v>
      </c>
      <c r="L28" s="422">
        <v>732000</v>
      </c>
      <c r="M28" s="422">
        <v>600000</v>
      </c>
      <c r="N28" s="422">
        <v>255000</v>
      </c>
      <c r="O28" s="422">
        <v>45000</v>
      </c>
      <c r="P28" s="422">
        <f>SUM(N28+O28)</f>
        <v>300000</v>
      </c>
      <c r="Q28" s="507">
        <v>0.5</v>
      </c>
      <c r="R28" s="431">
        <v>60</v>
      </c>
      <c r="S28" s="437">
        <v>48.5</v>
      </c>
      <c r="T28" s="432">
        <v>35</v>
      </c>
      <c r="U28" s="438">
        <v>27</v>
      </c>
      <c r="V28" s="432">
        <v>95</v>
      </c>
      <c r="W28" s="433">
        <f t="shared" si="0"/>
        <v>75.5</v>
      </c>
      <c r="X28" s="446">
        <f t="shared" si="1"/>
        <v>0.79473684210526319</v>
      </c>
      <c r="Y28" s="110"/>
      <c r="Z28" s="110"/>
      <c r="AA28" s="110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01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401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1"/>
      <c r="CF28" s="401"/>
      <c r="CG28" s="401"/>
      <c r="CH28" s="401"/>
      <c r="CI28" s="401"/>
      <c r="CJ28" s="401"/>
      <c r="CK28" s="401"/>
      <c r="CL28" s="401"/>
      <c r="CM28" s="401"/>
      <c r="CN28" s="401"/>
      <c r="CO28" s="401"/>
      <c r="CP28" s="401"/>
      <c r="CQ28" s="401"/>
      <c r="CR28" s="401"/>
      <c r="CS28" s="401"/>
      <c r="CT28" s="401"/>
      <c r="CU28" s="401"/>
      <c r="CV28" s="401"/>
      <c r="CW28" s="401"/>
      <c r="CX28" s="401"/>
      <c r="CY28" s="401"/>
      <c r="CZ28" s="401"/>
      <c r="DA28" s="401"/>
      <c r="DB28" s="401"/>
      <c r="DC28" s="401"/>
      <c r="DD28" s="401"/>
      <c r="DE28" s="401"/>
      <c r="DF28" s="401"/>
      <c r="DG28" s="401"/>
      <c r="DH28" s="401"/>
      <c r="DI28" s="401"/>
      <c r="DJ28" s="401"/>
      <c r="DK28" s="401"/>
      <c r="DL28" s="401"/>
      <c r="DM28" s="401"/>
      <c r="DN28" s="401"/>
      <c r="DO28" s="401"/>
      <c r="DP28" s="401"/>
      <c r="DQ28" s="401"/>
      <c r="DR28" s="401"/>
      <c r="DS28" s="401"/>
      <c r="DT28" s="401"/>
      <c r="DU28" s="401"/>
      <c r="DV28" s="401"/>
      <c r="DW28" s="401"/>
      <c r="DX28" s="401"/>
      <c r="DY28" s="401"/>
      <c r="DZ28" s="401"/>
      <c r="EA28" s="401"/>
      <c r="EB28" s="401"/>
      <c r="EC28" s="401"/>
      <c r="ED28" s="401"/>
      <c r="EE28" s="401"/>
      <c r="EF28" s="401"/>
      <c r="EG28" s="401"/>
      <c r="EH28" s="401"/>
      <c r="EI28" s="401"/>
      <c r="EJ28" s="401"/>
      <c r="EK28" s="401"/>
      <c r="EL28" s="401"/>
      <c r="EM28" s="401"/>
      <c r="EN28" s="401"/>
      <c r="EO28" s="401"/>
      <c r="EP28" s="401"/>
      <c r="EQ28" s="401"/>
      <c r="ER28" s="401"/>
      <c r="ES28" s="401"/>
      <c r="ET28" s="401"/>
      <c r="EU28" s="401"/>
      <c r="EV28" s="401"/>
      <c r="EW28" s="401"/>
      <c r="EX28" s="401"/>
      <c r="EY28" s="401"/>
      <c r="EZ28" s="401"/>
      <c r="FA28" s="401"/>
      <c r="FB28" s="401"/>
      <c r="FC28" s="401"/>
      <c r="FD28" s="401"/>
      <c r="FE28" s="401"/>
      <c r="FF28" s="401"/>
      <c r="FG28" s="401"/>
      <c r="FH28" s="401"/>
      <c r="FI28" s="401"/>
      <c r="FJ28" s="401"/>
      <c r="FK28" s="401"/>
      <c r="FL28" s="401"/>
      <c r="FM28" s="401"/>
      <c r="FN28" s="401"/>
      <c r="FO28" s="401"/>
      <c r="FP28" s="401"/>
      <c r="FQ28" s="401"/>
      <c r="FR28" s="401"/>
      <c r="FS28" s="401"/>
      <c r="FT28" s="401"/>
      <c r="FU28" s="401"/>
      <c r="FV28" s="401"/>
      <c r="FW28" s="401"/>
      <c r="FX28" s="401"/>
      <c r="FY28" s="401"/>
      <c r="FZ28" s="401"/>
      <c r="GA28" s="401"/>
      <c r="GB28" s="401"/>
      <c r="GC28" s="401"/>
      <c r="GD28" s="401"/>
      <c r="GE28" s="401"/>
      <c r="GF28" s="401"/>
      <c r="GG28" s="401"/>
      <c r="GH28" s="401"/>
      <c r="GI28" s="401"/>
      <c r="GJ28" s="401"/>
      <c r="GK28" s="401"/>
      <c r="GL28" s="401"/>
      <c r="GM28" s="401"/>
      <c r="GN28" s="401"/>
      <c r="GO28" s="401"/>
      <c r="GP28" s="401"/>
      <c r="GQ28" s="401"/>
      <c r="GR28" s="401"/>
      <c r="GS28" s="401"/>
      <c r="GT28" s="401"/>
      <c r="GU28" s="401"/>
      <c r="GV28" s="401"/>
      <c r="GW28" s="401"/>
      <c r="GX28" s="401"/>
      <c r="GY28" s="401"/>
      <c r="GZ28" s="401"/>
      <c r="HA28" s="401"/>
      <c r="HB28" s="401"/>
      <c r="HC28" s="401"/>
      <c r="HD28" s="401"/>
      <c r="HE28" s="401"/>
      <c r="HF28" s="401"/>
      <c r="HG28" s="401"/>
      <c r="HH28" s="401"/>
      <c r="HI28" s="401"/>
      <c r="HJ28" s="401"/>
      <c r="HK28" s="401"/>
      <c r="HL28" s="401"/>
      <c r="HM28" s="401"/>
      <c r="HN28" s="401"/>
      <c r="HO28" s="401"/>
      <c r="HP28" s="401"/>
      <c r="HQ28" s="401"/>
      <c r="HR28" s="401"/>
      <c r="HS28" s="401"/>
      <c r="HT28" s="401"/>
      <c r="HU28" s="401"/>
      <c r="HV28" s="401"/>
      <c r="HW28" s="401"/>
      <c r="HX28" s="401"/>
      <c r="HY28" s="401"/>
      <c r="HZ28" s="401"/>
      <c r="IA28" s="401"/>
      <c r="IB28" s="401"/>
      <c r="IC28" s="401"/>
      <c r="ID28" s="401"/>
      <c r="IE28" s="401"/>
      <c r="IF28" s="401"/>
      <c r="IG28" s="401"/>
      <c r="IH28" s="401"/>
      <c r="II28" s="401"/>
      <c r="IJ28" s="401"/>
      <c r="IK28" s="401"/>
      <c r="IL28" s="401"/>
      <c r="IM28" s="401"/>
      <c r="IN28" s="401"/>
      <c r="IO28" s="401"/>
      <c r="IP28" s="401"/>
      <c r="IQ28" s="401"/>
      <c r="IR28" s="401"/>
      <c r="IS28" s="401"/>
      <c r="IT28" s="401"/>
      <c r="IU28" s="401"/>
      <c r="IV28" s="401"/>
      <c r="IW28" s="401"/>
      <c r="IX28" s="401"/>
      <c r="IY28" s="401"/>
      <c r="IZ28" s="401"/>
      <c r="JA28" s="401"/>
      <c r="JB28" s="401"/>
      <c r="JC28" s="401"/>
      <c r="JD28" s="401"/>
      <c r="JE28" s="401"/>
      <c r="JF28" s="401"/>
      <c r="JG28" s="401"/>
      <c r="JH28" s="401"/>
      <c r="JI28" s="401"/>
      <c r="JJ28" s="401"/>
      <c r="JK28" s="401"/>
      <c r="JL28" s="401"/>
      <c r="JM28" s="401"/>
      <c r="JN28" s="401"/>
      <c r="JO28" s="401"/>
      <c r="JP28" s="401"/>
      <c r="JQ28" s="401"/>
      <c r="JR28" s="401"/>
      <c r="JS28" s="401"/>
      <c r="JT28" s="401"/>
      <c r="JU28" s="401"/>
      <c r="JV28" s="401"/>
      <c r="JW28" s="401"/>
      <c r="JX28" s="401"/>
      <c r="JY28" s="401"/>
      <c r="JZ28" s="401"/>
      <c r="KA28" s="401"/>
      <c r="KB28" s="401"/>
      <c r="KC28" s="401"/>
      <c r="KD28" s="401"/>
      <c r="KE28" s="401"/>
      <c r="KF28" s="401"/>
      <c r="KG28" s="401"/>
      <c r="KH28" s="401"/>
      <c r="KI28" s="401"/>
      <c r="KJ28" s="401"/>
      <c r="KK28" s="401"/>
      <c r="KL28" s="401"/>
      <c r="KM28" s="401"/>
      <c r="KN28" s="401"/>
      <c r="KO28" s="401"/>
      <c r="KP28" s="401"/>
      <c r="KQ28" s="401"/>
      <c r="KR28" s="401"/>
      <c r="KS28" s="401"/>
      <c r="KT28" s="401"/>
      <c r="KU28" s="401"/>
      <c r="KV28" s="401"/>
      <c r="KW28" s="401"/>
      <c r="KX28" s="401"/>
      <c r="KY28" s="401"/>
      <c r="KZ28" s="401"/>
      <c r="LA28" s="401"/>
      <c r="LB28" s="401"/>
      <c r="LC28" s="401"/>
      <c r="LD28" s="401"/>
      <c r="LE28" s="401"/>
      <c r="LF28" s="401"/>
      <c r="LG28" s="401"/>
      <c r="LH28" s="401"/>
      <c r="LI28" s="401"/>
      <c r="LJ28" s="401"/>
      <c r="LK28" s="401"/>
      <c r="LL28" s="401"/>
      <c r="LM28" s="401"/>
      <c r="LN28" s="401"/>
      <c r="LO28" s="401"/>
      <c r="LP28" s="401"/>
      <c r="LQ28" s="401"/>
      <c r="LR28" s="401"/>
      <c r="LS28" s="401"/>
      <c r="LT28" s="401"/>
      <c r="LU28" s="401"/>
      <c r="LV28" s="401"/>
      <c r="LW28" s="401"/>
      <c r="LX28" s="401"/>
      <c r="LY28" s="401"/>
      <c r="LZ28" s="401"/>
      <c r="MA28" s="401"/>
      <c r="MB28" s="401"/>
      <c r="MC28" s="401"/>
      <c r="MD28" s="401"/>
      <c r="ME28" s="401"/>
      <c r="MF28" s="401"/>
      <c r="MG28" s="401"/>
      <c r="MH28" s="401"/>
      <c r="MI28" s="401"/>
      <c r="MJ28" s="401"/>
      <c r="MK28" s="401"/>
      <c r="ML28" s="401"/>
      <c r="MM28" s="401"/>
      <c r="MN28" s="401"/>
      <c r="MO28" s="401"/>
      <c r="MP28" s="401"/>
      <c r="MQ28" s="401"/>
      <c r="MR28" s="401"/>
      <c r="MS28" s="401"/>
      <c r="MT28" s="401"/>
      <c r="MU28" s="401"/>
      <c r="MV28" s="401"/>
      <c r="MW28" s="401"/>
      <c r="MX28" s="401"/>
      <c r="MY28" s="401"/>
      <c r="MZ28" s="401"/>
      <c r="NA28" s="401"/>
      <c r="NB28" s="401"/>
      <c r="NC28" s="401"/>
      <c r="ND28" s="401"/>
      <c r="NE28" s="401"/>
      <c r="NF28" s="401"/>
      <c r="NG28" s="401"/>
      <c r="NH28" s="401"/>
      <c r="NI28" s="401"/>
      <c r="NJ28" s="401"/>
      <c r="NK28" s="401"/>
      <c r="NL28" s="401"/>
      <c r="NM28" s="401"/>
      <c r="NN28" s="401"/>
      <c r="NO28" s="401"/>
      <c r="NP28" s="401"/>
      <c r="NQ28" s="401"/>
      <c r="NR28" s="401"/>
      <c r="NS28" s="401"/>
      <c r="NT28" s="401"/>
      <c r="NU28" s="401"/>
      <c r="NV28" s="401"/>
      <c r="NW28" s="401"/>
      <c r="NX28" s="401"/>
      <c r="NY28" s="401"/>
      <c r="NZ28" s="401"/>
      <c r="OA28" s="401"/>
      <c r="OB28" s="401"/>
      <c r="OC28" s="401"/>
      <c r="OD28" s="401"/>
      <c r="OE28" s="401"/>
      <c r="OF28" s="401"/>
      <c r="OG28" s="401"/>
      <c r="OH28" s="401"/>
      <c r="OI28" s="401"/>
      <c r="OJ28" s="401"/>
      <c r="OK28" s="401"/>
      <c r="OL28" s="401"/>
      <c r="OM28" s="401"/>
      <c r="ON28" s="401"/>
      <c r="OO28" s="401"/>
      <c r="OP28" s="401"/>
      <c r="OQ28" s="401"/>
      <c r="OR28" s="401"/>
      <c r="OS28" s="401"/>
      <c r="OT28" s="401"/>
      <c r="OU28" s="401"/>
      <c r="OV28" s="401"/>
      <c r="OW28" s="401"/>
      <c r="OX28" s="401"/>
      <c r="OY28" s="401"/>
      <c r="OZ28" s="401"/>
      <c r="PA28" s="401"/>
      <c r="PB28" s="401"/>
      <c r="PC28" s="401"/>
      <c r="PD28" s="401"/>
      <c r="PE28" s="401"/>
      <c r="PF28" s="401"/>
      <c r="PG28" s="401"/>
      <c r="PH28" s="401"/>
      <c r="PI28" s="401"/>
      <c r="PJ28" s="401"/>
      <c r="PK28" s="401"/>
      <c r="PL28" s="401"/>
      <c r="PM28" s="401"/>
      <c r="PN28" s="401"/>
      <c r="PO28" s="401"/>
      <c r="PP28" s="401"/>
      <c r="PQ28" s="401"/>
      <c r="PR28" s="401"/>
      <c r="PS28" s="401"/>
      <c r="PT28" s="401"/>
      <c r="PU28" s="401"/>
      <c r="PV28" s="401"/>
      <c r="PW28" s="401"/>
      <c r="PX28" s="401"/>
      <c r="PY28" s="401"/>
      <c r="PZ28" s="401"/>
      <c r="QA28" s="401"/>
      <c r="QB28" s="401"/>
      <c r="QC28" s="401"/>
      <c r="QD28" s="401"/>
      <c r="QE28" s="401"/>
      <c r="QF28" s="401"/>
      <c r="QG28" s="401"/>
      <c r="QH28" s="401"/>
      <c r="QI28" s="401"/>
      <c r="QJ28" s="401"/>
      <c r="QK28" s="401"/>
      <c r="QL28" s="401"/>
      <c r="QM28" s="401"/>
      <c r="QN28" s="401"/>
      <c r="QO28" s="401"/>
      <c r="QP28" s="401"/>
      <c r="QQ28" s="401"/>
      <c r="QR28" s="401"/>
      <c r="QS28" s="401"/>
      <c r="QT28" s="401"/>
      <c r="QU28" s="401"/>
      <c r="QV28" s="401"/>
      <c r="QW28" s="401"/>
      <c r="QX28" s="401"/>
      <c r="QY28" s="401"/>
      <c r="QZ28" s="401"/>
      <c r="RA28" s="401"/>
      <c r="RB28" s="401"/>
      <c r="RC28" s="401"/>
      <c r="RD28" s="401"/>
      <c r="RE28" s="401"/>
      <c r="RF28" s="401"/>
      <c r="RG28" s="401"/>
      <c r="RH28" s="401"/>
      <c r="RI28" s="401"/>
      <c r="RJ28" s="401"/>
      <c r="RK28" s="401"/>
      <c r="RL28" s="401"/>
      <c r="RM28" s="401"/>
      <c r="RN28" s="401"/>
      <c r="RO28" s="401"/>
      <c r="RP28" s="401"/>
      <c r="RQ28" s="401"/>
      <c r="RR28" s="401"/>
      <c r="RS28" s="401"/>
      <c r="RT28" s="401"/>
      <c r="RU28" s="401"/>
      <c r="RV28" s="401"/>
      <c r="RW28" s="401"/>
      <c r="RX28" s="401"/>
      <c r="RY28" s="401"/>
      <c r="RZ28" s="401"/>
      <c r="SA28" s="401"/>
      <c r="SB28" s="401"/>
      <c r="SC28" s="401"/>
      <c r="SD28" s="401"/>
      <c r="SE28" s="401"/>
      <c r="SF28" s="401"/>
      <c r="SG28" s="401"/>
      <c r="SH28" s="401"/>
      <c r="SI28" s="401"/>
      <c r="SJ28" s="401"/>
      <c r="SK28" s="401"/>
      <c r="SL28" s="401"/>
      <c r="SM28" s="401"/>
      <c r="SN28" s="401"/>
      <c r="SO28" s="401"/>
      <c r="SP28" s="401"/>
      <c r="SQ28" s="401"/>
      <c r="SR28" s="401"/>
      <c r="SS28" s="401"/>
      <c r="ST28" s="401"/>
      <c r="SU28" s="401"/>
      <c r="SV28" s="401"/>
      <c r="SW28" s="401"/>
      <c r="SX28" s="401"/>
      <c r="SY28" s="401"/>
      <c r="SZ28" s="401"/>
      <c r="TA28" s="401"/>
      <c r="TB28" s="401"/>
      <c r="TC28" s="401"/>
      <c r="TD28" s="401"/>
      <c r="TE28" s="401"/>
      <c r="TF28" s="401"/>
      <c r="TG28" s="401"/>
      <c r="TH28" s="401"/>
      <c r="TI28" s="401"/>
      <c r="TJ28" s="401"/>
      <c r="TK28" s="401"/>
      <c r="TL28" s="401"/>
      <c r="TM28" s="401"/>
      <c r="TN28" s="401"/>
      <c r="TO28" s="401"/>
      <c r="TP28" s="401"/>
      <c r="TQ28" s="401"/>
      <c r="TR28" s="401"/>
      <c r="TS28" s="401"/>
      <c r="TT28" s="401"/>
      <c r="TU28" s="401"/>
      <c r="TV28" s="401"/>
      <c r="TW28" s="401"/>
      <c r="TX28" s="401"/>
      <c r="TY28" s="401"/>
      <c r="TZ28" s="401"/>
      <c r="UA28" s="401"/>
      <c r="UB28" s="401"/>
      <c r="UC28" s="401"/>
      <c r="UD28" s="401"/>
      <c r="UE28" s="401"/>
      <c r="UF28" s="401"/>
      <c r="UG28" s="401"/>
      <c r="UH28" s="401"/>
      <c r="UI28" s="401"/>
      <c r="UJ28" s="401"/>
      <c r="UK28" s="401"/>
      <c r="UL28" s="401"/>
      <c r="UM28" s="401"/>
      <c r="UN28" s="401"/>
      <c r="UO28" s="401"/>
      <c r="UP28" s="401"/>
      <c r="UQ28" s="401"/>
      <c r="UR28" s="401"/>
      <c r="US28" s="401"/>
      <c r="UT28" s="401"/>
      <c r="UU28" s="401"/>
      <c r="UV28" s="401"/>
      <c r="UW28" s="401"/>
      <c r="UX28" s="401"/>
      <c r="UY28" s="401"/>
      <c r="UZ28" s="401"/>
      <c r="VA28" s="401"/>
      <c r="VB28" s="401"/>
      <c r="VC28" s="401"/>
      <c r="VD28" s="401"/>
      <c r="VE28" s="401"/>
      <c r="VF28" s="401"/>
      <c r="VG28" s="401"/>
      <c r="VH28" s="401"/>
      <c r="VI28" s="401"/>
      <c r="VJ28" s="401"/>
      <c r="VK28" s="401"/>
      <c r="VL28" s="401"/>
      <c r="VM28" s="401"/>
      <c r="VN28" s="401"/>
      <c r="VO28" s="401"/>
      <c r="VP28" s="401"/>
      <c r="VQ28" s="401"/>
      <c r="VR28" s="401"/>
      <c r="VS28" s="401"/>
      <c r="VT28" s="401"/>
      <c r="VU28" s="401"/>
      <c r="VV28" s="401"/>
      <c r="VW28" s="401"/>
      <c r="VX28" s="401"/>
      <c r="VY28" s="401"/>
      <c r="VZ28" s="401"/>
      <c r="WA28" s="401"/>
      <c r="WB28" s="401"/>
      <c r="WC28" s="401"/>
      <c r="WD28" s="401"/>
      <c r="WE28" s="401"/>
      <c r="WF28" s="401"/>
      <c r="WG28" s="401"/>
      <c r="WH28" s="401"/>
      <c r="WI28" s="401"/>
      <c r="WJ28" s="401"/>
      <c r="WK28" s="401"/>
      <c r="WL28" s="401"/>
      <c r="WM28" s="401"/>
      <c r="WN28" s="401"/>
      <c r="WO28" s="401"/>
      <c r="WP28" s="401"/>
      <c r="WQ28" s="401"/>
      <c r="WR28" s="401"/>
      <c r="WS28" s="401"/>
      <c r="WT28" s="401"/>
      <c r="WU28" s="401"/>
      <c r="WV28" s="401"/>
      <c r="WW28" s="401"/>
      <c r="WX28" s="401"/>
      <c r="WY28" s="401"/>
      <c r="WZ28" s="401"/>
      <c r="XA28" s="401"/>
      <c r="XB28" s="401"/>
      <c r="XC28" s="401"/>
      <c r="XD28" s="401"/>
      <c r="XE28" s="401"/>
      <c r="XF28" s="401"/>
      <c r="XG28" s="401"/>
      <c r="XH28" s="401"/>
      <c r="XI28" s="401"/>
      <c r="XJ28" s="401"/>
      <c r="XK28" s="401"/>
      <c r="XL28" s="401"/>
      <c r="XM28" s="401"/>
      <c r="XN28" s="401"/>
      <c r="XO28" s="401"/>
      <c r="XP28" s="401"/>
      <c r="XQ28" s="401"/>
      <c r="XR28" s="401"/>
      <c r="XS28" s="401"/>
      <c r="XT28" s="401"/>
      <c r="XU28" s="401"/>
      <c r="XV28" s="401"/>
      <c r="XW28" s="401"/>
      <c r="XX28" s="401"/>
      <c r="XY28" s="401"/>
      <c r="XZ28" s="401"/>
      <c r="YA28" s="401"/>
      <c r="YB28" s="401"/>
      <c r="YC28" s="401"/>
      <c r="YD28" s="401"/>
      <c r="YE28" s="401"/>
      <c r="YF28" s="401"/>
      <c r="YG28" s="401"/>
      <c r="YH28" s="401"/>
      <c r="YI28" s="401"/>
      <c r="YJ28" s="401"/>
      <c r="YK28" s="401"/>
      <c r="YL28" s="401"/>
      <c r="YM28" s="401"/>
      <c r="YN28" s="401"/>
      <c r="YO28" s="401"/>
      <c r="YP28" s="401"/>
      <c r="YQ28" s="401"/>
      <c r="YR28" s="401"/>
      <c r="YS28" s="401"/>
      <c r="YT28" s="401"/>
      <c r="YU28" s="401"/>
      <c r="YV28" s="401"/>
      <c r="YW28" s="401"/>
      <c r="YX28" s="401"/>
      <c r="YY28" s="401"/>
      <c r="YZ28" s="401"/>
      <c r="ZA28" s="401"/>
      <c r="ZB28" s="401"/>
      <c r="ZC28" s="401"/>
      <c r="ZD28" s="401"/>
      <c r="ZE28" s="401"/>
      <c r="ZF28" s="401"/>
      <c r="ZG28" s="401"/>
      <c r="ZH28" s="401"/>
      <c r="ZI28" s="401"/>
      <c r="ZJ28" s="401"/>
      <c r="ZK28" s="401"/>
      <c r="ZL28" s="401"/>
      <c r="ZM28" s="401"/>
      <c r="ZN28" s="401"/>
      <c r="ZO28" s="401"/>
      <c r="ZP28" s="401"/>
      <c r="ZQ28" s="401"/>
      <c r="ZR28" s="401"/>
      <c r="ZS28" s="401"/>
      <c r="ZT28" s="401"/>
      <c r="ZU28" s="401"/>
      <c r="ZV28" s="401"/>
      <c r="ZW28" s="401"/>
      <c r="ZX28" s="401"/>
      <c r="ZY28" s="401"/>
      <c r="ZZ28" s="401"/>
      <c r="AAA28" s="401"/>
      <c r="AAB28" s="401"/>
      <c r="AAC28" s="401"/>
      <c r="AAD28" s="401"/>
      <c r="AAE28" s="401"/>
      <c r="AAF28" s="401"/>
      <c r="AAG28" s="401"/>
      <c r="AAH28" s="401"/>
      <c r="AAI28" s="401"/>
      <c r="AAJ28" s="401"/>
      <c r="AAK28" s="401"/>
      <c r="AAL28" s="401"/>
      <c r="AAM28" s="401"/>
      <c r="AAN28" s="401"/>
      <c r="AAO28" s="401"/>
      <c r="AAP28" s="401"/>
      <c r="AAQ28" s="401"/>
      <c r="AAR28" s="401"/>
      <c r="AAS28" s="401"/>
      <c r="AAT28" s="401"/>
      <c r="AAU28" s="401"/>
      <c r="AAV28" s="401"/>
      <c r="AAW28" s="401"/>
      <c r="AAX28" s="401"/>
      <c r="AAY28" s="401"/>
      <c r="AAZ28" s="401"/>
      <c r="ABA28" s="401"/>
      <c r="ABB28" s="401"/>
      <c r="ABC28" s="401"/>
      <c r="ABD28" s="401"/>
      <c r="ABE28" s="401"/>
      <c r="ABF28" s="401"/>
      <c r="ABG28" s="401"/>
      <c r="ABH28" s="401"/>
      <c r="ABI28" s="401"/>
      <c r="ABJ28" s="401"/>
      <c r="ABK28" s="401"/>
      <c r="ABL28" s="401"/>
      <c r="ABM28" s="401"/>
      <c r="ABN28" s="401"/>
      <c r="ABO28" s="401"/>
      <c r="ABP28" s="401"/>
      <c r="ABQ28" s="401"/>
      <c r="ABR28" s="401"/>
      <c r="ABS28" s="401"/>
      <c r="ABT28" s="401"/>
      <c r="ABU28" s="401"/>
      <c r="ABV28" s="401"/>
      <c r="ABW28" s="401"/>
      <c r="ABX28" s="401"/>
      <c r="ABY28" s="401"/>
      <c r="ABZ28" s="401"/>
      <c r="ACA28" s="401"/>
      <c r="ACB28" s="401"/>
      <c r="ACC28" s="401"/>
      <c r="ACD28" s="401"/>
      <c r="ACE28" s="401"/>
      <c r="ACF28" s="401"/>
      <c r="ACG28" s="401"/>
      <c r="ACH28" s="401"/>
      <c r="ACI28" s="401"/>
      <c r="ACJ28" s="401"/>
      <c r="ACK28" s="401"/>
      <c r="ACL28" s="401"/>
      <c r="ACM28" s="401"/>
      <c r="ACN28" s="401"/>
      <c r="ACO28" s="401"/>
      <c r="ACP28" s="401"/>
      <c r="ACQ28" s="401"/>
      <c r="ACR28" s="401"/>
      <c r="ACS28" s="401"/>
      <c r="ACT28" s="401"/>
      <c r="ACU28" s="401"/>
      <c r="ACV28" s="401"/>
      <c r="ACW28" s="401"/>
      <c r="ACX28" s="401"/>
      <c r="ACY28" s="401"/>
      <c r="ACZ28" s="401"/>
      <c r="ADA28" s="401"/>
      <c r="ADB28" s="401"/>
      <c r="ADC28" s="401"/>
      <c r="ADD28" s="401"/>
      <c r="ADE28" s="401"/>
      <c r="ADF28" s="401"/>
      <c r="ADG28" s="401"/>
      <c r="ADH28" s="401"/>
      <c r="ADI28" s="401"/>
      <c r="ADJ28" s="401"/>
      <c r="ADK28" s="401"/>
      <c r="ADL28" s="401"/>
      <c r="ADM28" s="401"/>
      <c r="ADN28" s="401"/>
      <c r="ADO28" s="401"/>
      <c r="ADP28" s="401"/>
      <c r="ADQ28" s="401"/>
      <c r="ADR28" s="401"/>
      <c r="ADS28" s="401"/>
    </row>
    <row r="29" spans="1:799" s="397" customFormat="1" ht="133.5" customHeight="1">
      <c r="A29" s="429">
        <v>27</v>
      </c>
      <c r="B29" s="423" t="s">
        <v>967</v>
      </c>
      <c r="C29" s="423" t="s">
        <v>968</v>
      </c>
      <c r="D29" s="423" t="s">
        <v>969</v>
      </c>
      <c r="E29" s="423" t="s">
        <v>970</v>
      </c>
      <c r="F29" s="430" t="s">
        <v>890</v>
      </c>
      <c r="G29" s="508" t="s">
        <v>910</v>
      </c>
      <c r="H29" s="508" t="s">
        <v>829</v>
      </c>
      <c r="I29" s="508" t="s">
        <v>839</v>
      </c>
      <c r="J29" s="508" t="s">
        <v>840</v>
      </c>
      <c r="K29" s="508" t="s">
        <v>833</v>
      </c>
      <c r="L29" s="431">
        <v>1679818</v>
      </c>
      <c r="M29" s="431">
        <v>1356900</v>
      </c>
      <c r="N29" s="431">
        <v>576682.5</v>
      </c>
      <c r="O29" s="422">
        <v>101767.5</v>
      </c>
      <c r="P29" s="422">
        <v>678450</v>
      </c>
      <c r="Q29" s="509">
        <v>0.5</v>
      </c>
      <c r="R29" s="431">
        <v>60</v>
      </c>
      <c r="S29" s="432">
        <v>51.5</v>
      </c>
      <c r="T29" s="432">
        <v>35</v>
      </c>
      <c r="U29" s="434">
        <v>24</v>
      </c>
      <c r="V29" s="432">
        <v>95</v>
      </c>
      <c r="W29" s="433">
        <f t="shared" si="0"/>
        <v>75.5</v>
      </c>
      <c r="X29" s="446">
        <f t="shared" si="1"/>
        <v>0.79473684210526319</v>
      </c>
      <c r="Y29" s="110"/>
      <c r="Z29" s="110"/>
      <c r="AA29" s="110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401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  <c r="CH29" s="401"/>
      <c r="CI29" s="401"/>
      <c r="CJ29" s="401"/>
      <c r="CK29" s="401"/>
      <c r="CL29" s="401"/>
      <c r="CM29" s="401"/>
      <c r="CN29" s="401"/>
      <c r="CO29" s="401"/>
      <c r="CP29" s="401"/>
      <c r="CQ29" s="401"/>
      <c r="CR29" s="401"/>
      <c r="CS29" s="401"/>
      <c r="CT29" s="401"/>
      <c r="CU29" s="401"/>
      <c r="CV29" s="401"/>
      <c r="CW29" s="401"/>
      <c r="CX29" s="401"/>
      <c r="CY29" s="401"/>
      <c r="CZ29" s="401"/>
      <c r="DA29" s="401"/>
      <c r="DB29" s="401"/>
      <c r="DC29" s="401"/>
      <c r="DD29" s="401"/>
      <c r="DE29" s="401"/>
      <c r="DF29" s="401"/>
      <c r="DG29" s="401"/>
      <c r="DH29" s="401"/>
      <c r="DI29" s="401"/>
      <c r="DJ29" s="401"/>
      <c r="DK29" s="401"/>
      <c r="DL29" s="401"/>
      <c r="DM29" s="401"/>
      <c r="DN29" s="401"/>
      <c r="DO29" s="401"/>
      <c r="DP29" s="401"/>
      <c r="DQ29" s="401"/>
      <c r="DR29" s="401"/>
      <c r="DS29" s="401"/>
      <c r="DT29" s="401"/>
      <c r="DU29" s="401"/>
      <c r="DV29" s="401"/>
      <c r="DW29" s="401"/>
      <c r="DX29" s="401"/>
      <c r="DY29" s="401"/>
      <c r="DZ29" s="401"/>
      <c r="EA29" s="401"/>
      <c r="EB29" s="401"/>
      <c r="EC29" s="401"/>
      <c r="ED29" s="401"/>
      <c r="EE29" s="401"/>
      <c r="EF29" s="401"/>
      <c r="EG29" s="401"/>
      <c r="EH29" s="401"/>
      <c r="EI29" s="401"/>
      <c r="EJ29" s="401"/>
      <c r="EK29" s="401"/>
      <c r="EL29" s="401"/>
      <c r="EM29" s="401"/>
      <c r="EN29" s="401"/>
      <c r="EO29" s="401"/>
      <c r="EP29" s="401"/>
      <c r="EQ29" s="401"/>
      <c r="ER29" s="401"/>
      <c r="ES29" s="401"/>
      <c r="ET29" s="401"/>
      <c r="EU29" s="401"/>
      <c r="EV29" s="401"/>
      <c r="EW29" s="401"/>
      <c r="EX29" s="401"/>
      <c r="EY29" s="401"/>
      <c r="EZ29" s="401"/>
      <c r="FA29" s="401"/>
      <c r="FB29" s="401"/>
      <c r="FC29" s="401"/>
      <c r="FD29" s="401"/>
      <c r="FE29" s="401"/>
      <c r="FF29" s="401"/>
      <c r="FG29" s="401"/>
      <c r="FH29" s="401"/>
      <c r="FI29" s="401"/>
      <c r="FJ29" s="401"/>
      <c r="FK29" s="401"/>
      <c r="FL29" s="401"/>
      <c r="FM29" s="401"/>
      <c r="FN29" s="401"/>
      <c r="FO29" s="401"/>
      <c r="FP29" s="401"/>
      <c r="FQ29" s="401"/>
      <c r="FR29" s="401"/>
      <c r="FS29" s="401"/>
      <c r="FT29" s="401"/>
      <c r="FU29" s="401"/>
      <c r="FV29" s="401"/>
      <c r="FW29" s="401"/>
      <c r="FX29" s="401"/>
      <c r="FY29" s="401"/>
      <c r="FZ29" s="401"/>
      <c r="GA29" s="401"/>
      <c r="GB29" s="401"/>
      <c r="GC29" s="401"/>
      <c r="GD29" s="401"/>
      <c r="GE29" s="401"/>
      <c r="GF29" s="401"/>
      <c r="GG29" s="401"/>
      <c r="GH29" s="401"/>
      <c r="GI29" s="401"/>
      <c r="GJ29" s="401"/>
      <c r="GK29" s="401"/>
      <c r="GL29" s="401"/>
      <c r="GM29" s="401"/>
      <c r="GN29" s="401"/>
      <c r="GO29" s="401"/>
      <c r="GP29" s="401"/>
      <c r="GQ29" s="401"/>
      <c r="GR29" s="401"/>
      <c r="GS29" s="401"/>
      <c r="GT29" s="401"/>
      <c r="GU29" s="401"/>
      <c r="GV29" s="401"/>
      <c r="GW29" s="401"/>
      <c r="GX29" s="401"/>
      <c r="GY29" s="401"/>
      <c r="GZ29" s="401"/>
      <c r="HA29" s="401"/>
      <c r="HB29" s="401"/>
      <c r="HC29" s="401"/>
      <c r="HD29" s="401"/>
      <c r="HE29" s="401"/>
      <c r="HF29" s="401"/>
      <c r="HG29" s="401"/>
      <c r="HH29" s="401"/>
      <c r="HI29" s="401"/>
      <c r="HJ29" s="401"/>
      <c r="HK29" s="401"/>
      <c r="HL29" s="401"/>
      <c r="HM29" s="401"/>
      <c r="HN29" s="401"/>
      <c r="HO29" s="401"/>
      <c r="HP29" s="401"/>
      <c r="HQ29" s="401"/>
      <c r="HR29" s="401"/>
      <c r="HS29" s="401"/>
      <c r="HT29" s="401"/>
      <c r="HU29" s="401"/>
      <c r="HV29" s="401"/>
      <c r="HW29" s="401"/>
      <c r="HX29" s="401"/>
      <c r="HY29" s="401"/>
      <c r="HZ29" s="401"/>
      <c r="IA29" s="401"/>
      <c r="IB29" s="401"/>
      <c r="IC29" s="401"/>
      <c r="ID29" s="401"/>
      <c r="IE29" s="401"/>
      <c r="IF29" s="401"/>
      <c r="IG29" s="401"/>
      <c r="IH29" s="401"/>
      <c r="II29" s="401"/>
      <c r="IJ29" s="401"/>
      <c r="IK29" s="401"/>
      <c r="IL29" s="401"/>
      <c r="IM29" s="401"/>
      <c r="IN29" s="401"/>
      <c r="IO29" s="401"/>
      <c r="IP29" s="401"/>
      <c r="IQ29" s="401"/>
      <c r="IR29" s="401"/>
      <c r="IS29" s="401"/>
      <c r="IT29" s="401"/>
      <c r="IU29" s="401"/>
      <c r="IV29" s="401"/>
      <c r="IW29" s="401"/>
      <c r="IX29" s="401"/>
      <c r="IY29" s="401"/>
      <c r="IZ29" s="401"/>
      <c r="JA29" s="401"/>
      <c r="JB29" s="401"/>
      <c r="JC29" s="401"/>
      <c r="JD29" s="401"/>
      <c r="JE29" s="401"/>
      <c r="JF29" s="401"/>
      <c r="JG29" s="401"/>
      <c r="JH29" s="401"/>
      <c r="JI29" s="401"/>
      <c r="JJ29" s="401"/>
      <c r="JK29" s="401"/>
      <c r="JL29" s="401"/>
      <c r="JM29" s="401"/>
      <c r="JN29" s="401"/>
      <c r="JO29" s="401"/>
      <c r="JP29" s="401"/>
      <c r="JQ29" s="401"/>
      <c r="JR29" s="401"/>
      <c r="JS29" s="401"/>
      <c r="JT29" s="401"/>
      <c r="JU29" s="401"/>
      <c r="JV29" s="401"/>
      <c r="JW29" s="401"/>
      <c r="JX29" s="401"/>
      <c r="JY29" s="401"/>
      <c r="JZ29" s="401"/>
      <c r="KA29" s="401"/>
      <c r="KB29" s="401"/>
      <c r="KC29" s="401"/>
      <c r="KD29" s="401"/>
      <c r="KE29" s="401"/>
      <c r="KF29" s="401"/>
      <c r="KG29" s="401"/>
      <c r="KH29" s="401"/>
      <c r="KI29" s="401"/>
      <c r="KJ29" s="401"/>
      <c r="KK29" s="401"/>
      <c r="KL29" s="401"/>
      <c r="KM29" s="401"/>
      <c r="KN29" s="401"/>
      <c r="KO29" s="401"/>
      <c r="KP29" s="401"/>
      <c r="KQ29" s="401"/>
      <c r="KR29" s="401"/>
      <c r="KS29" s="401"/>
      <c r="KT29" s="401"/>
      <c r="KU29" s="401"/>
      <c r="KV29" s="401"/>
      <c r="KW29" s="401"/>
      <c r="KX29" s="401"/>
      <c r="KY29" s="401"/>
      <c r="KZ29" s="401"/>
      <c r="LA29" s="401"/>
      <c r="LB29" s="401"/>
      <c r="LC29" s="401"/>
      <c r="LD29" s="401"/>
      <c r="LE29" s="401"/>
      <c r="LF29" s="401"/>
      <c r="LG29" s="401"/>
      <c r="LH29" s="401"/>
      <c r="LI29" s="401"/>
      <c r="LJ29" s="401"/>
      <c r="LK29" s="401"/>
      <c r="LL29" s="401"/>
      <c r="LM29" s="401"/>
      <c r="LN29" s="401"/>
      <c r="LO29" s="401"/>
      <c r="LP29" s="401"/>
      <c r="LQ29" s="401"/>
      <c r="LR29" s="401"/>
      <c r="LS29" s="401"/>
      <c r="LT29" s="401"/>
      <c r="LU29" s="401"/>
      <c r="LV29" s="401"/>
      <c r="LW29" s="401"/>
      <c r="LX29" s="401"/>
      <c r="LY29" s="401"/>
      <c r="LZ29" s="401"/>
      <c r="MA29" s="401"/>
      <c r="MB29" s="401"/>
      <c r="MC29" s="401"/>
      <c r="MD29" s="401"/>
      <c r="ME29" s="401"/>
      <c r="MF29" s="401"/>
      <c r="MG29" s="401"/>
      <c r="MH29" s="401"/>
      <c r="MI29" s="401"/>
      <c r="MJ29" s="401"/>
      <c r="MK29" s="401"/>
      <c r="ML29" s="401"/>
      <c r="MM29" s="401"/>
      <c r="MN29" s="401"/>
      <c r="MO29" s="401"/>
      <c r="MP29" s="401"/>
      <c r="MQ29" s="401"/>
      <c r="MR29" s="401"/>
      <c r="MS29" s="401"/>
      <c r="MT29" s="401"/>
      <c r="MU29" s="401"/>
      <c r="MV29" s="401"/>
      <c r="MW29" s="401"/>
      <c r="MX29" s="401"/>
      <c r="MY29" s="401"/>
      <c r="MZ29" s="401"/>
      <c r="NA29" s="401"/>
      <c r="NB29" s="401"/>
      <c r="NC29" s="401"/>
      <c r="ND29" s="401"/>
      <c r="NE29" s="401"/>
      <c r="NF29" s="401"/>
      <c r="NG29" s="401"/>
      <c r="NH29" s="401"/>
      <c r="NI29" s="401"/>
      <c r="NJ29" s="401"/>
      <c r="NK29" s="401"/>
      <c r="NL29" s="401"/>
      <c r="NM29" s="401"/>
      <c r="NN29" s="401"/>
      <c r="NO29" s="401"/>
      <c r="NP29" s="401"/>
      <c r="NQ29" s="401"/>
      <c r="NR29" s="401"/>
      <c r="NS29" s="401"/>
      <c r="NT29" s="401"/>
      <c r="NU29" s="401"/>
      <c r="NV29" s="401"/>
      <c r="NW29" s="401"/>
      <c r="NX29" s="401"/>
      <c r="NY29" s="401"/>
      <c r="NZ29" s="401"/>
      <c r="OA29" s="401"/>
      <c r="OB29" s="401"/>
      <c r="OC29" s="401"/>
      <c r="OD29" s="401"/>
      <c r="OE29" s="401"/>
      <c r="OF29" s="401"/>
      <c r="OG29" s="401"/>
      <c r="OH29" s="401"/>
      <c r="OI29" s="401"/>
      <c r="OJ29" s="401"/>
      <c r="OK29" s="401"/>
      <c r="OL29" s="401"/>
      <c r="OM29" s="401"/>
      <c r="ON29" s="401"/>
      <c r="OO29" s="401"/>
      <c r="OP29" s="401"/>
      <c r="OQ29" s="401"/>
      <c r="OR29" s="401"/>
      <c r="OS29" s="401"/>
      <c r="OT29" s="401"/>
      <c r="OU29" s="401"/>
      <c r="OV29" s="401"/>
      <c r="OW29" s="401"/>
      <c r="OX29" s="401"/>
      <c r="OY29" s="401"/>
      <c r="OZ29" s="401"/>
      <c r="PA29" s="401"/>
      <c r="PB29" s="401"/>
      <c r="PC29" s="401"/>
      <c r="PD29" s="401"/>
      <c r="PE29" s="401"/>
      <c r="PF29" s="401"/>
      <c r="PG29" s="401"/>
      <c r="PH29" s="401"/>
      <c r="PI29" s="401"/>
      <c r="PJ29" s="401"/>
      <c r="PK29" s="401"/>
      <c r="PL29" s="401"/>
      <c r="PM29" s="401"/>
      <c r="PN29" s="401"/>
      <c r="PO29" s="401"/>
      <c r="PP29" s="401"/>
      <c r="PQ29" s="401"/>
      <c r="PR29" s="401"/>
      <c r="PS29" s="401"/>
      <c r="PT29" s="401"/>
      <c r="PU29" s="401"/>
      <c r="PV29" s="401"/>
      <c r="PW29" s="401"/>
      <c r="PX29" s="401"/>
      <c r="PY29" s="401"/>
      <c r="PZ29" s="401"/>
      <c r="QA29" s="401"/>
      <c r="QB29" s="401"/>
      <c r="QC29" s="401"/>
      <c r="QD29" s="401"/>
      <c r="QE29" s="401"/>
      <c r="QF29" s="401"/>
      <c r="QG29" s="401"/>
      <c r="QH29" s="401"/>
      <c r="QI29" s="401"/>
      <c r="QJ29" s="401"/>
      <c r="QK29" s="401"/>
      <c r="QL29" s="401"/>
      <c r="QM29" s="401"/>
      <c r="QN29" s="401"/>
      <c r="QO29" s="401"/>
      <c r="QP29" s="401"/>
      <c r="QQ29" s="401"/>
      <c r="QR29" s="401"/>
      <c r="QS29" s="401"/>
      <c r="QT29" s="401"/>
      <c r="QU29" s="401"/>
      <c r="QV29" s="401"/>
      <c r="QW29" s="401"/>
      <c r="QX29" s="401"/>
      <c r="QY29" s="401"/>
      <c r="QZ29" s="401"/>
      <c r="RA29" s="401"/>
      <c r="RB29" s="401"/>
      <c r="RC29" s="401"/>
      <c r="RD29" s="401"/>
      <c r="RE29" s="401"/>
      <c r="RF29" s="401"/>
      <c r="RG29" s="401"/>
      <c r="RH29" s="401"/>
      <c r="RI29" s="401"/>
      <c r="RJ29" s="401"/>
      <c r="RK29" s="401"/>
      <c r="RL29" s="401"/>
      <c r="RM29" s="401"/>
      <c r="RN29" s="401"/>
      <c r="RO29" s="401"/>
      <c r="RP29" s="401"/>
      <c r="RQ29" s="401"/>
      <c r="RR29" s="401"/>
      <c r="RS29" s="401"/>
      <c r="RT29" s="401"/>
      <c r="RU29" s="401"/>
      <c r="RV29" s="401"/>
      <c r="RW29" s="401"/>
      <c r="RX29" s="401"/>
      <c r="RY29" s="401"/>
      <c r="RZ29" s="401"/>
      <c r="SA29" s="401"/>
      <c r="SB29" s="401"/>
      <c r="SC29" s="401"/>
      <c r="SD29" s="401"/>
      <c r="SE29" s="401"/>
      <c r="SF29" s="401"/>
      <c r="SG29" s="401"/>
      <c r="SH29" s="401"/>
      <c r="SI29" s="401"/>
      <c r="SJ29" s="401"/>
      <c r="SK29" s="401"/>
      <c r="SL29" s="401"/>
      <c r="SM29" s="401"/>
      <c r="SN29" s="401"/>
      <c r="SO29" s="401"/>
      <c r="SP29" s="401"/>
      <c r="SQ29" s="401"/>
      <c r="SR29" s="401"/>
      <c r="SS29" s="401"/>
      <c r="ST29" s="401"/>
      <c r="SU29" s="401"/>
      <c r="SV29" s="401"/>
      <c r="SW29" s="401"/>
      <c r="SX29" s="401"/>
      <c r="SY29" s="401"/>
      <c r="SZ29" s="401"/>
      <c r="TA29" s="401"/>
      <c r="TB29" s="401"/>
      <c r="TC29" s="401"/>
      <c r="TD29" s="401"/>
      <c r="TE29" s="401"/>
      <c r="TF29" s="401"/>
      <c r="TG29" s="401"/>
      <c r="TH29" s="401"/>
      <c r="TI29" s="401"/>
      <c r="TJ29" s="401"/>
      <c r="TK29" s="401"/>
      <c r="TL29" s="401"/>
      <c r="TM29" s="401"/>
      <c r="TN29" s="401"/>
      <c r="TO29" s="401"/>
      <c r="TP29" s="401"/>
      <c r="TQ29" s="401"/>
      <c r="TR29" s="401"/>
      <c r="TS29" s="401"/>
      <c r="TT29" s="401"/>
      <c r="TU29" s="401"/>
      <c r="TV29" s="401"/>
      <c r="TW29" s="401"/>
      <c r="TX29" s="401"/>
      <c r="TY29" s="401"/>
      <c r="TZ29" s="401"/>
      <c r="UA29" s="401"/>
      <c r="UB29" s="401"/>
      <c r="UC29" s="401"/>
      <c r="UD29" s="401"/>
      <c r="UE29" s="401"/>
      <c r="UF29" s="401"/>
      <c r="UG29" s="401"/>
      <c r="UH29" s="401"/>
      <c r="UI29" s="401"/>
      <c r="UJ29" s="401"/>
      <c r="UK29" s="401"/>
      <c r="UL29" s="401"/>
      <c r="UM29" s="401"/>
      <c r="UN29" s="401"/>
      <c r="UO29" s="401"/>
      <c r="UP29" s="401"/>
      <c r="UQ29" s="401"/>
      <c r="UR29" s="401"/>
      <c r="US29" s="401"/>
      <c r="UT29" s="401"/>
      <c r="UU29" s="401"/>
      <c r="UV29" s="401"/>
      <c r="UW29" s="401"/>
      <c r="UX29" s="401"/>
      <c r="UY29" s="401"/>
      <c r="UZ29" s="401"/>
      <c r="VA29" s="401"/>
      <c r="VB29" s="401"/>
      <c r="VC29" s="401"/>
      <c r="VD29" s="401"/>
      <c r="VE29" s="401"/>
      <c r="VF29" s="401"/>
      <c r="VG29" s="401"/>
      <c r="VH29" s="401"/>
      <c r="VI29" s="401"/>
      <c r="VJ29" s="401"/>
      <c r="VK29" s="401"/>
      <c r="VL29" s="401"/>
      <c r="VM29" s="401"/>
      <c r="VN29" s="401"/>
      <c r="VO29" s="401"/>
      <c r="VP29" s="401"/>
      <c r="VQ29" s="401"/>
      <c r="VR29" s="401"/>
      <c r="VS29" s="401"/>
      <c r="VT29" s="401"/>
      <c r="VU29" s="401"/>
      <c r="VV29" s="401"/>
      <c r="VW29" s="401"/>
      <c r="VX29" s="401"/>
      <c r="VY29" s="401"/>
      <c r="VZ29" s="401"/>
      <c r="WA29" s="401"/>
      <c r="WB29" s="401"/>
      <c r="WC29" s="401"/>
      <c r="WD29" s="401"/>
      <c r="WE29" s="401"/>
      <c r="WF29" s="401"/>
      <c r="WG29" s="401"/>
      <c r="WH29" s="401"/>
      <c r="WI29" s="401"/>
      <c r="WJ29" s="401"/>
      <c r="WK29" s="401"/>
      <c r="WL29" s="401"/>
      <c r="WM29" s="401"/>
      <c r="WN29" s="401"/>
      <c r="WO29" s="401"/>
      <c r="WP29" s="401"/>
      <c r="WQ29" s="401"/>
      <c r="WR29" s="401"/>
      <c r="WS29" s="401"/>
      <c r="WT29" s="401"/>
      <c r="WU29" s="401"/>
      <c r="WV29" s="401"/>
      <c r="WW29" s="401"/>
      <c r="WX29" s="401"/>
      <c r="WY29" s="401"/>
      <c r="WZ29" s="401"/>
      <c r="XA29" s="401"/>
      <c r="XB29" s="401"/>
      <c r="XC29" s="401"/>
      <c r="XD29" s="401"/>
      <c r="XE29" s="401"/>
      <c r="XF29" s="401"/>
      <c r="XG29" s="401"/>
      <c r="XH29" s="401"/>
      <c r="XI29" s="401"/>
      <c r="XJ29" s="401"/>
      <c r="XK29" s="401"/>
      <c r="XL29" s="401"/>
      <c r="XM29" s="401"/>
      <c r="XN29" s="401"/>
      <c r="XO29" s="401"/>
      <c r="XP29" s="401"/>
      <c r="XQ29" s="401"/>
      <c r="XR29" s="401"/>
      <c r="XS29" s="401"/>
      <c r="XT29" s="401"/>
      <c r="XU29" s="401"/>
      <c r="XV29" s="401"/>
      <c r="XW29" s="401"/>
      <c r="XX29" s="401"/>
      <c r="XY29" s="401"/>
      <c r="XZ29" s="401"/>
      <c r="YA29" s="401"/>
      <c r="YB29" s="401"/>
      <c r="YC29" s="401"/>
      <c r="YD29" s="401"/>
      <c r="YE29" s="401"/>
      <c r="YF29" s="401"/>
      <c r="YG29" s="401"/>
      <c r="YH29" s="401"/>
      <c r="YI29" s="401"/>
      <c r="YJ29" s="401"/>
      <c r="YK29" s="401"/>
      <c r="YL29" s="401"/>
      <c r="YM29" s="401"/>
      <c r="YN29" s="401"/>
      <c r="YO29" s="401"/>
      <c r="YP29" s="401"/>
      <c r="YQ29" s="401"/>
      <c r="YR29" s="401"/>
      <c r="YS29" s="401"/>
      <c r="YT29" s="401"/>
      <c r="YU29" s="401"/>
      <c r="YV29" s="401"/>
      <c r="YW29" s="401"/>
      <c r="YX29" s="401"/>
      <c r="YY29" s="401"/>
      <c r="YZ29" s="401"/>
      <c r="ZA29" s="401"/>
      <c r="ZB29" s="401"/>
      <c r="ZC29" s="401"/>
      <c r="ZD29" s="401"/>
      <c r="ZE29" s="401"/>
      <c r="ZF29" s="401"/>
      <c r="ZG29" s="401"/>
      <c r="ZH29" s="401"/>
      <c r="ZI29" s="401"/>
      <c r="ZJ29" s="401"/>
      <c r="ZK29" s="401"/>
      <c r="ZL29" s="401"/>
      <c r="ZM29" s="401"/>
      <c r="ZN29" s="401"/>
      <c r="ZO29" s="401"/>
      <c r="ZP29" s="401"/>
      <c r="ZQ29" s="401"/>
      <c r="ZR29" s="401"/>
      <c r="ZS29" s="401"/>
      <c r="ZT29" s="401"/>
      <c r="ZU29" s="401"/>
      <c r="ZV29" s="401"/>
      <c r="ZW29" s="401"/>
      <c r="ZX29" s="401"/>
      <c r="ZY29" s="401"/>
      <c r="ZZ29" s="401"/>
      <c r="AAA29" s="401"/>
      <c r="AAB29" s="401"/>
      <c r="AAC29" s="401"/>
      <c r="AAD29" s="401"/>
      <c r="AAE29" s="401"/>
      <c r="AAF29" s="401"/>
      <c r="AAG29" s="401"/>
      <c r="AAH29" s="401"/>
      <c r="AAI29" s="401"/>
      <c r="AAJ29" s="401"/>
      <c r="AAK29" s="401"/>
      <c r="AAL29" s="401"/>
      <c r="AAM29" s="401"/>
      <c r="AAN29" s="401"/>
      <c r="AAO29" s="401"/>
      <c r="AAP29" s="401"/>
      <c r="AAQ29" s="401"/>
      <c r="AAR29" s="401"/>
      <c r="AAS29" s="401"/>
      <c r="AAT29" s="401"/>
      <c r="AAU29" s="401"/>
      <c r="AAV29" s="401"/>
      <c r="AAW29" s="401"/>
      <c r="AAX29" s="401"/>
      <c r="AAY29" s="401"/>
      <c r="AAZ29" s="401"/>
      <c r="ABA29" s="401"/>
      <c r="ABB29" s="401"/>
      <c r="ABC29" s="401"/>
      <c r="ABD29" s="401"/>
      <c r="ABE29" s="401"/>
      <c r="ABF29" s="401"/>
      <c r="ABG29" s="401"/>
      <c r="ABH29" s="401"/>
      <c r="ABI29" s="401"/>
      <c r="ABJ29" s="401"/>
      <c r="ABK29" s="401"/>
      <c r="ABL29" s="401"/>
      <c r="ABM29" s="401"/>
      <c r="ABN29" s="401"/>
      <c r="ABO29" s="401"/>
      <c r="ABP29" s="401"/>
      <c r="ABQ29" s="401"/>
      <c r="ABR29" s="401"/>
      <c r="ABS29" s="401"/>
      <c r="ABT29" s="401"/>
      <c r="ABU29" s="401"/>
      <c r="ABV29" s="401"/>
      <c r="ABW29" s="401"/>
      <c r="ABX29" s="401"/>
      <c r="ABY29" s="401"/>
      <c r="ABZ29" s="401"/>
      <c r="ACA29" s="401"/>
      <c r="ACB29" s="401"/>
      <c r="ACC29" s="401"/>
      <c r="ACD29" s="401"/>
      <c r="ACE29" s="401"/>
      <c r="ACF29" s="401"/>
      <c r="ACG29" s="401"/>
      <c r="ACH29" s="401"/>
      <c r="ACI29" s="401"/>
      <c r="ACJ29" s="401"/>
      <c r="ACK29" s="401"/>
      <c r="ACL29" s="401"/>
      <c r="ACM29" s="401"/>
      <c r="ACN29" s="401"/>
      <c r="ACO29" s="401"/>
      <c r="ACP29" s="401"/>
      <c r="ACQ29" s="401"/>
      <c r="ACR29" s="401"/>
      <c r="ACS29" s="401"/>
      <c r="ACT29" s="401"/>
      <c r="ACU29" s="401"/>
      <c r="ACV29" s="401"/>
      <c r="ACW29" s="401"/>
      <c r="ACX29" s="401"/>
      <c r="ACY29" s="401"/>
      <c r="ACZ29" s="401"/>
      <c r="ADA29" s="401"/>
      <c r="ADB29" s="401"/>
      <c r="ADC29" s="401"/>
      <c r="ADD29" s="401"/>
      <c r="ADE29" s="401"/>
      <c r="ADF29" s="401"/>
      <c r="ADG29" s="401"/>
      <c r="ADH29" s="401"/>
      <c r="ADI29" s="401"/>
      <c r="ADJ29" s="401"/>
      <c r="ADK29" s="401"/>
      <c r="ADL29" s="401"/>
      <c r="ADM29" s="401"/>
      <c r="ADN29" s="401"/>
      <c r="ADO29" s="401"/>
      <c r="ADP29" s="401"/>
      <c r="ADQ29" s="401"/>
      <c r="ADR29" s="401"/>
      <c r="ADS29" s="401"/>
    </row>
    <row r="30" spans="1:799" s="397" customFormat="1" ht="129" customHeight="1">
      <c r="A30" s="429">
        <v>28</v>
      </c>
      <c r="B30" s="423" t="s">
        <v>1753</v>
      </c>
      <c r="C30" s="423" t="s">
        <v>1765</v>
      </c>
      <c r="D30" s="423" t="s">
        <v>1766</v>
      </c>
      <c r="E30" s="423" t="s">
        <v>1767</v>
      </c>
      <c r="F30" s="430" t="s">
        <v>903</v>
      </c>
      <c r="G30" s="508" t="s">
        <v>910</v>
      </c>
      <c r="H30" s="508" t="s">
        <v>872</v>
      </c>
      <c r="I30" s="508" t="s">
        <v>1768</v>
      </c>
      <c r="J30" s="508" t="s">
        <v>840</v>
      </c>
      <c r="K30" s="508" t="s">
        <v>833</v>
      </c>
      <c r="L30" s="431">
        <v>4221200</v>
      </c>
      <c r="M30" s="431">
        <v>3450000</v>
      </c>
      <c r="N30" s="431">
        <v>1466250</v>
      </c>
      <c r="O30" s="422">
        <v>258750</v>
      </c>
      <c r="P30" s="422">
        <f>SUM(N30+O30)</f>
        <v>1725000</v>
      </c>
      <c r="Q30" s="509">
        <v>0.5</v>
      </c>
      <c r="R30" s="431">
        <v>60</v>
      </c>
      <c r="S30" s="432">
        <v>52</v>
      </c>
      <c r="T30" s="432">
        <v>35</v>
      </c>
      <c r="U30" s="434">
        <v>23.5</v>
      </c>
      <c r="V30" s="432">
        <v>95</v>
      </c>
      <c r="W30" s="433">
        <f t="shared" si="0"/>
        <v>75.5</v>
      </c>
      <c r="X30" s="446">
        <f t="shared" si="1"/>
        <v>0.79473684210526319</v>
      </c>
      <c r="Y30" s="110"/>
      <c r="Z30" s="110"/>
      <c r="AA30" s="110"/>
      <c r="AB30" s="401"/>
      <c r="AC30" s="401"/>
      <c r="AD30" s="401"/>
      <c r="AE30" s="401"/>
      <c r="AF30" s="401"/>
      <c r="AG30" s="401"/>
      <c r="AH30" s="401"/>
      <c r="AI30" s="401"/>
      <c r="AJ30" s="401"/>
      <c r="AK30" s="401"/>
      <c r="AL30" s="401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401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401"/>
      <c r="BV30" s="401"/>
      <c r="BW30" s="401"/>
      <c r="BX30" s="401"/>
      <c r="BY30" s="401"/>
      <c r="BZ30" s="401"/>
      <c r="CA30" s="401"/>
      <c r="CB30" s="401"/>
      <c r="CC30" s="401"/>
      <c r="CD30" s="401"/>
      <c r="CE30" s="401"/>
      <c r="CF30" s="401"/>
      <c r="CG30" s="401"/>
      <c r="CH30" s="401"/>
      <c r="CI30" s="401"/>
      <c r="CJ30" s="401"/>
      <c r="CK30" s="401"/>
      <c r="CL30" s="401"/>
      <c r="CM30" s="401"/>
      <c r="CN30" s="401"/>
      <c r="CO30" s="401"/>
      <c r="CP30" s="401"/>
      <c r="CQ30" s="401"/>
      <c r="CR30" s="401"/>
      <c r="CS30" s="401"/>
      <c r="CT30" s="401"/>
      <c r="CU30" s="401"/>
      <c r="CV30" s="401"/>
      <c r="CW30" s="401"/>
      <c r="CX30" s="401"/>
      <c r="CY30" s="401"/>
      <c r="CZ30" s="401"/>
      <c r="DA30" s="401"/>
      <c r="DB30" s="401"/>
      <c r="DC30" s="401"/>
      <c r="DD30" s="401"/>
      <c r="DE30" s="401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1"/>
      <c r="DT30" s="401"/>
      <c r="DU30" s="401"/>
      <c r="DV30" s="401"/>
      <c r="DW30" s="401"/>
      <c r="DX30" s="401"/>
      <c r="DY30" s="401"/>
      <c r="DZ30" s="401"/>
      <c r="EA30" s="401"/>
      <c r="EB30" s="401"/>
      <c r="EC30" s="401"/>
      <c r="ED30" s="401"/>
      <c r="EE30" s="401"/>
      <c r="EF30" s="401"/>
      <c r="EG30" s="401"/>
      <c r="EH30" s="401"/>
      <c r="EI30" s="401"/>
      <c r="EJ30" s="401"/>
      <c r="EK30" s="401"/>
      <c r="EL30" s="401"/>
      <c r="EM30" s="401"/>
      <c r="EN30" s="401"/>
      <c r="EO30" s="401"/>
      <c r="EP30" s="401"/>
      <c r="EQ30" s="401"/>
      <c r="ER30" s="401"/>
      <c r="ES30" s="401"/>
      <c r="ET30" s="401"/>
      <c r="EU30" s="401"/>
      <c r="EV30" s="401"/>
      <c r="EW30" s="401"/>
      <c r="EX30" s="401"/>
      <c r="EY30" s="401"/>
      <c r="EZ30" s="401"/>
      <c r="FA30" s="401"/>
      <c r="FB30" s="401"/>
      <c r="FC30" s="401"/>
      <c r="FD30" s="401"/>
      <c r="FE30" s="401"/>
      <c r="FF30" s="401"/>
      <c r="FG30" s="401"/>
      <c r="FH30" s="401"/>
      <c r="FI30" s="401"/>
      <c r="FJ30" s="401"/>
      <c r="FK30" s="401"/>
      <c r="FL30" s="401"/>
      <c r="FM30" s="401"/>
      <c r="FN30" s="401"/>
      <c r="FO30" s="401"/>
      <c r="FP30" s="401"/>
      <c r="FQ30" s="401"/>
      <c r="FR30" s="401"/>
      <c r="FS30" s="401"/>
      <c r="FT30" s="401"/>
      <c r="FU30" s="401"/>
      <c r="FV30" s="401"/>
      <c r="FW30" s="401"/>
      <c r="FX30" s="401"/>
      <c r="FY30" s="401"/>
      <c r="FZ30" s="401"/>
      <c r="GA30" s="401"/>
      <c r="GB30" s="401"/>
      <c r="GC30" s="401"/>
      <c r="GD30" s="401"/>
      <c r="GE30" s="401"/>
      <c r="GF30" s="401"/>
      <c r="GG30" s="401"/>
      <c r="GH30" s="401"/>
      <c r="GI30" s="401"/>
      <c r="GJ30" s="401"/>
      <c r="GK30" s="401"/>
      <c r="GL30" s="401"/>
      <c r="GM30" s="401"/>
      <c r="GN30" s="401"/>
      <c r="GO30" s="401"/>
      <c r="GP30" s="401"/>
      <c r="GQ30" s="401"/>
      <c r="GR30" s="401"/>
      <c r="GS30" s="401"/>
      <c r="GT30" s="401"/>
      <c r="GU30" s="401"/>
      <c r="GV30" s="401"/>
      <c r="GW30" s="401"/>
      <c r="GX30" s="401"/>
      <c r="GY30" s="401"/>
      <c r="GZ30" s="401"/>
      <c r="HA30" s="401"/>
      <c r="HB30" s="401"/>
      <c r="HC30" s="401"/>
      <c r="HD30" s="401"/>
      <c r="HE30" s="401"/>
      <c r="HF30" s="401"/>
      <c r="HG30" s="401"/>
      <c r="HH30" s="401"/>
      <c r="HI30" s="401"/>
      <c r="HJ30" s="401"/>
      <c r="HK30" s="401"/>
      <c r="HL30" s="401"/>
      <c r="HM30" s="401"/>
      <c r="HN30" s="401"/>
      <c r="HO30" s="401"/>
      <c r="HP30" s="401"/>
      <c r="HQ30" s="401"/>
      <c r="HR30" s="401"/>
      <c r="HS30" s="401"/>
      <c r="HT30" s="401"/>
      <c r="HU30" s="401"/>
      <c r="HV30" s="401"/>
      <c r="HW30" s="401"/>
      <c r="HX30" s="401"/>
      <c r="HY30" s="401"/>
      <c r="HZ30" s="401"/>
      <c r="IA30" s="401"/>
      <c r="IB30" s="401"/>
      <c r="IC30" s="401"/>
      <c r="ID30" s="401"/>
      <c r="IE30" s="401"/>
      <c r="IF30" s="401"/>
      <c r="IG30" s="401"/>
      <c r="IH30" s="401"/>
      <c r="II30" s="401"/>
      <c r="IJ30" s="401"/>
      <c r="IK30" s="401"/>
      <c r="IL30" s="401"/>
      <c r="IM30" s="401"/>
      <c r="IN30" s="401"/>
      <c r="IO30" s="401"/>
      <c r="IP30" s="401"/>
      <c r="IQ30" s="401"/>
      <c r="IR30" s="401"/>
      <c r="IS30" s="401"/>
      <c r="IT30" s="401"/>
      <c r="IU30" s="401"/>
      <c r="IV30" s="401"/>
      <c r="IW30" s="401"/>
      <c r="IX30" s="401"/>
      <c r="IY30" s="401"/>
      <c r="IZ30" s="401"/>
      <c r="JA30" s="401"/>
      <c r="JB30" s="401"/>
      <c r="JC30" s="401"/>
      <c r="JD30" s="401"/>
      <c r="JE30" s="401"/>
      <c r="JF30" s="401"/>
      <c r="JG30" s="401"/>
      <c r="JH30" s="401"/>
      <c r="JI30" s="401"/>
      <c r="JJ30" s="401"/>
      <c r="JK30" s="401"/>
      <c r="JL30" s="401"/>
      <c r="JM30" s="401"/>
      <c r="JN30" s="401"/>
      <c r="JO30" s="401"/>
      <c r="JP30" s="401"/>
      <c r="JQ30" s="401"/>
      <c r="JR30" s="401"/>
      <c r="JS30" s="401"/>
      <c r="JT30" s="401"/>
      <c r="JU30" s="401"/>
      <c r="JV30" s="401"/>
      <c r="JW30" s="401"/>
      <c r="JX30" s="401"/>
      <c r="JY30" s="401"/>
      <c r="JZ30" s="401"/>
      <c r="KA30" s="401"/>
      <c r="KB30" s="401"/>
      <c r="KC30" s="401"/>
      <c r="KD30" s="401"/>
      <c r="KE30" s="401"/>
      <c r="KF30" s="401"/>
      <c r="KG30" s="401"/>
      <c r="KH30" s="401"/>
      <c r="KI30" s="401"/>
      <c r="KJ30" s="401"/>
      <c r="KK30" s="401"/>
      <c r="KL30" s="401"/>
      <c r="KM30" s="401"/>
      <c r="KN30" s="401"/>
      <c r="KO30" s="401"/>
      <c r="KP30" s="401"/>
      <c r="KQ30" s="401"/>
      <c r="KR30" s="401"/>
      <c r="KS30" s="401"/>
      <c r="KT30" s="401"/>
      <c r="KU30" s="401"/>
      <c r="KV30" s="401"/>
      <c r="KW30" s="401"/>
      <c r="KX30" s="401"/>
      <c r="KY30" s="401"/>
      <c r="KZ30" s="401"/>
      <c r="LA30" s="401"/>
      <c r="LB30" s="401"/>
      <c r="LC30" s="401"/>
      <c r="LD30" s="401"/>
      <c r="LE30" s="401"/>
      <c r="LF30" s="401"/>
      <c r="LG30" s="401"/>
      <c r="LH30" s="401"/>
      <c r="LI30" s="401"/>
      <c r="LJ30" s="401"/>
      <c r="LK30" s="401"/>
      <c r="LL30" s="401"/>
      <c r="LM30" s="401"/>
      <c r="LN30" s="401"/>
      <c r="LO30" s="401"/>
      <c r="LP30" s="401"/>
      <c r="LQ30" s="401"/>
      <c r="LR30" s="401"/>
      <c r="LS30" s="401"/>
      <c r="LT30" s="401"/>
      <c r="LU30" s="401"/>
      <c r="LV30" s="401"/>
      <c r="LW30" s="401"/>
      <c r="LX30" s="401"/>
      <c r="LY30" s="401"/>
      <c r="LZ30" s="401"/>
      <c r="MA30" s="401"/>
      <c r="MB30" s="401"/>
      <c r="MC30" s="401"/>
      <c r="MD30" s="401"/>
      <c r="ME30" s="401"/>
      <c r="MF30" s="401"/>
      <c r="MG30" s="401"/>
      <c r="MH30" s="401"/>
      <c r="MI30" s="401"/>
      <c r="MJ30" s="401"/>
      <c r="MK30" s="401"/>
      <c r="ML30" s="401"/>
      <c r="MM30" s="401"/>
      <c r="MN30" s="401"/>
      <c r="MO30" s="401"/>
      <c r="MP30" s="401"/>
      <c r="MQ30" s="401"/>
      <c r="MR30" s="401"/>
      <c r="MS30" s="401"/>
      <c r="MT30" s="401"/>
      <c r="MU30" s="401"/>
      <c r="MV30" s="401"/>
      <c r="MW30" s="401"/>
      <c r="MX30" s="401"/>
      <c r="MY30" s="401"/>
      <c r="MZ30" s="401"/>
      <c r="NA30" s="401"/>
      <c r="NB30" s="401"/>
      <c r="NC30" s="401"/>
      <c r="ND30" s="401"/>
      <c r="NE30" s="401"/>
      <c r="NF30" s="401"/>
      <c r="NG30" s="401"/>
      <c r="NH30" s="401"/>
      <c r="NI30" s="401"/>
      <c r="NJ30" s="401"/>
      <c r="NK30" s="401"/>
      <c r="NL30" s="401"/>
      <c r="NM30" s="401"/>
      <c r="NN30" s="401"/>
      <c r="NO30" s="401"/>
      <c r="NP30" s="401"/>
      <c r="NQ30" s="401"/>
      <c r="NR30" s="401"/>
      <c r="NS30" s="401"/>
      <c r="NT30" s="401"/>
      <c r="NU30" s="401"/>
      <c r="NV30" s="401"/>
      <c r="NW30" s="401"/>
      <c r="NX30" s="401"/>
      <c r="NY30" s="401"/>
      <c r="NZ30" s="401"/>
      <c r="OA30" s="401"/>
      <c r="OB30" s="401"/>
      <c r="OC30" s="401"/>
      <c r="OD30" s="401"/>
      <c r="OE30" s="401"/>
      <c r="OF30" s="401"/>
      <c r="OG30" s="401"/>
      <c r="OH30" s="401"/>
      <c r="OI30" s="401"/>
      <c r="OJ30" s="401"/>
      <c r="OK30" s="401"/>
      <c r="OL30" s="401"/>
      <c r="OM30" s="401"/>
      <c r="ON30" s="401"/>
      <c r="OO30" s="401"/>
      <c r="OP30" s="401"/>
      <c r="OQ30" s="401"/>
      <c r="OR30" s="401"/>
      <c r="OS30" s="401"/>
      <c r="OT30" s="401"/>
      <c r="OU30" s="401"/>
      <c r="OV30" s="401"/>
      <c r="OW30" s="401"/>
      <c r="OX30" s="401"/>
      <c r="OY30" s="401"/>
      <c r="OZ30" s="401"/>
      <c r="PA30" s="401"/>
      <c r="PB30" s="401"/>
      <c r="PC30" s="401"/>
      <c r="PD30" s="401"/>
      <c r="PE30" s="401"/>
      <c r="PF30" s="401"/>
      <c r="PG30" s="401"/>
      <c r="PH30" s="401"/>
      <c r="PI30" s="401"/>
      <c r="PJ30" s="401"/>
      <c r="PK30" s="401"/>
      <c r="PL30" s="401"/>
      <c r="PM30" s="401"/>
      <c r="PN30" s="401"/>
      <c r="PO30" s="401"/>
      <c r="PP30" s="401"/>
      <c r="PQ30" s="401"/>
      <c r="PR30" s="401"/>
      <c r="PS30" s="401"/>
      <c r="PT30" s="401"/>
      <c r="PU30" s="401"/>
      <c r="PV30" s="401"/>
      <c r="PW30" s="401"/>
      <c r="PX30" s="401"/>
      <c r="PY30" s="401"/>
      <c r="PZ30" s="401"/>
      <c r="QA30" s="401"/>
      <c r="QB30" s="401"/>
      <c r="QC30" s="401"/>
      <c r="QD30" s="401"/>
      <c r="QE30" s="401"/>
      <c r="QF30" s="401"/>
      <c r="QG30" s="401"/>
      <c r="QH30" s="401"/>
      <c r="QI30" s="401"/>
      <c r="QJ30" s="401"/>
      <c r="QK30" s="401"/>
      <c r="QL30" s="401"/>
      <c r="QM30" s="401"/>
      <c r="QN30" s="401"/>
      <c r="QO30" s="401"/>
      <c r="QP30" s="401"/>
      <c r="QQ30" s="401"/>
      <c r="QR30" s="401"/>
      <c r="QS30" s="401"/>
      <c r="QT30" s="401"/>
      <c r="QU30" s="401"/>
      <c r="QV30" s="401"/>
      <c r="QW30" s="401"/>
      <c r="QX30" s="401"/>
      <c r="QY30" s="401"/>
      <c r="QZ30" s="401"/>
      <c r="RA30" s="401"/>
      <c r="RB30" s="401"/>
      <c r="RC30" s="401"/>
      <c r="RD30" s="401"/>
      <c r="RE30" s="401"/>
      <c r="RF30" s="401"/>
      <c r="RG30" s="401"/>
      <c r="RH30" s="401"/>
      <c r="RI30" s="401"/>
      <c r="RJ30" s="401"/>
      <c r="RK30" s="401"/>
      <c r="RL30" s="401"/>
      <c r="RM30" s="401"/>
      <c r="RN30" s="401"/>
      <c r="RO30" s="401"/>
      <c r="RP30" s="401"/>
      <c r="RQ30" s="401"/>
      <c r="RR30" s="401"/>
      <c r="RS30" s="401"/>
      <c r="RT30" s="401"/>
      <c r="RU30" s="401"/>
      <c r="RV30" s="401"/>
      <c r="RW30" s="401"/>
      <c r="RX30" s="401"/>
      <c r="RY30" s="401"/>
      <c r="RZ30" s="401"/>
      <c r="SA30" s="401"/>
      <c r="SB30" s="401"/>
      <c r="SC30" s="401"/>
      <c r="SD30" s="401"/>
      <c r="SE30" s="401"/>
      <c r="SF30" s="401"/>
      <c r="SG30" s="401"/>
      <c r="SH30" s="401"/>
      <c r="SI30" s="401"/>
      <c r="SJ30" s="401"/>
      <c r="SK30" s="401"/>
      <c r="SL30" s="401"/>
      <c r="SM30" s="401"/>
      <c r="SN30" s="401"/>
      <c r="SO30" s="401"/>
      <c r="SP30" s="401"/>
      <c r="SQ30" s="401"/>
      <c r="SR30" s="401"/>
      <c r="SS30" s="401"/>
      <c r="ST30" s="401"/>
      <c r="SU30" s="401"/>
      <c r="SV30" s="401"/>
      <c r="SW30" s="401"/>
      <c r="SX30" s="401"/>
      <c r="SY30" s="401"/>
      <c r="SZ30" s="401"/>
      <c r="TA30" s="401"/>
      <c r="TB30" s="401"/>
      <c r="TC30" s="401"/>
      <c r="TD30" s="401"/>
      <c r="TE30" s="401"/>
      <c r="TF30" s="401"/>
      <c r="TG30" s="401"/>
      <c r="TH30" s="401"/>
      <c r="TI30" s="401"/>
      <c r="TJ30" s="401"/>
      <c r="TK30" s="401"/>
      <c r="TL30" s="401"/>
      <c r="TM30" s="401"/>
      <c r="TN30" s="401"/>
      <c r="TO30" s="401"/>
      <c r="TP30" s="401"/>
      <c r="TQ30" s="401"/>
      <c r="TR30" s="401"/>
      <c r="TS30" s="401"/>
      <c r="TT30" s="401"/>
      <c r="TU30" s="401"/>
      <c r="TV30" s="401"/>
      <c r="TW30" s="401"/>
      <c r="TX30" s="401"/>
      <c r="TY30" s="401"/>
      <c r="TZ30" s="401"/>
      <c r="UA30" s="401"/>
      <c r="UB30" s="401"/>
      <c r="UC30" s="401"/>
      <c r="UD30" s="401"/>
      <c r="UE30" s="401"/>
      <c r="UF30" s="401"/>
      <c r="UG30" s="401"/>
      <c r="UH30" s="401"/>
      <c r="UI30" s="401"/>
      <c r="UJ30" s="401"/>
      <c r="UK30" s="401"/>
      <c r="UL30" s="401"/>
      <c r="UM30" s="401"/>
      <c r="UN30" s="401"/>
      <c r="UO30" s="401"/>
      <c r="UP30" s="401"/>
      <c r="UQ30" s="401"/>
      <c r="UR30" s="401"/>
      <c r="US30" s="401"/>
      <c r="UT30" s="401"/>
      <c r="UU30" s="401"/>
      <c r="UV30" s="401"/>
      <c r="UW30" s="401"/>
      <c r="UX30" s="401"/>
      <c r="UY30" s="401"/>
      <c r="UZ30" s="401"/>
      <c r="VA30" s="401"/>
      <c r="VB30" s="401"/>
      <c r="VC30" s="401"/>
      <c r="VD30" s="401"/>
      <c r="VE30" s="401"/>
      <c r="VF30" s="401"/>
      <c r="VG30" s="401"/>
      <c r="VH30" s="401"/>
      <c r="VI30" s="401"/>
      <c r="VJ30" s="401"/>
      <c r="VK30" s="401"/>
      <c r="VL30" s="401"/>
      <c r="VM30" s="401"/>
      <c r="VN30" s="401"/>
      <c r="VO30" s="401"/>
      <c r="VP30" s="401"/>
      <c r="VQ30" s="401"/>
      <c r="VR30" s="401"/>
      <c r="VS30" s="401"/>
      <c r="VT30" s="401"/>
      <c r="VU30" s="401"/>
      <c r="VV30" s="401"/>
      <c r="VW30" s="401"/>
      <c r="VX30" s="401"/>
      <c r="VY30" s="401"/>
      <c r="VZ30" s="401"/>
      <c r="WA30" s="401"/>
      <c r="WB30" s="401"/>
      <c r="WC30" s="401"/>
      <c r="WD30" s="401"/>
      <c r="WE30" s="401"/>
      <c r="WF30" s="401"/>
      <c r="WG30" s="401"/>
      <c r="WH30" s="401"/>
      <c r="WI30" s="401"/>
      <c r="WJ30" s="401"/>
      <c r="WK30" s="401"/>
      <c r="WL30" s="401"/>
      <c r="WM30" s="401"/>
      <c r="WN30" s="401"/>
      <c r="WO30" s="401"/>
      <c r="WP30" s="401"/>
      <c r="WQ30" s="401"/>
      <c r="WR30" s="401"/>
      <c r="WS30" s="401"/>
      <c r="WT30" s="401"/>
      <c r="WU30" s="401"/>
      <c r="WV30" s="401"/>
      <c r="WW30" s="401"/>
      <c r="WX30" s="401"/>
      <c r="WY30" s="401"/>
      <c r="WZ30" s="401"/>
      <c r="XA30" s="401"/>
      <c r="XB30" s="401"/>
      <c r="XC30" s="401"/>
      <c r="XD30" s="401"/>
      <c r="XE30" s="401"/>
      <c r="XF30" s="401"/>
      <c r="XG30" s="401"/>
      <c r="XH30" s="401"/>
      <c r="XI30" s="401"/>
      <c r="XJ30" s="401"/>
      <c r="XK30" s="401"/>
      <c r="XL30" s="401"/>
      <c r="XM30" s="401"/>
      <c r="XN30" s="401"/>
      <c r="XO30" s="401"/>
      <c r="XP30" s="401"/>
      <c r="XQ30" s="401"/>
      <c r="XR30" s="401"/>
      <c r="XS30" s="401"/>
      <c r="XT30" s="401"/>
      <c r="XU30" s="401"/>
      <c r="XV30" s="401"/>
      <c r="XW30" s="401"/>
      <c r="XX30" s="401"/>
      <c r="XY30" s="401"/>
      <c r="XZ30" s="401"/>
      <c r="YA30" s="401"/>
      <c r="YB30" s="401"/>
      <c r="YC30" s="401"/>
      <c r="YD30" s="401"/>
      <c r="YE30" s="401"/>
      <c r="YF30" s="401"/>
      <c r="YG30" s="401"/>
      <c r="YH30" s="401"/>
      <c r="YI30" s="401"/>
      <c r="YJ30" s="401"/>
      <c r="YK30" s="401"/>
      <c r="YL30" s="401"/>
      <c r="YM30" s="401"/>
      <c r="YN30" s="401"/>
      <c r="YO30" s="401"/>
      <c r="YP30" s="401"/>
      <c r="YQ30" s="401"/>
      <c r="YR30" s="401"/>
      <c r="YS30" s="401"/>
      <c r="YT30" s="401"/>
      <c r="YU30" s="401"/>
      <c r="YV30" s="401"/>
      <c r="YW30" s="401"/>
      <c r="YX30" s="401"/>
      <c r="YY30" s="401"/>
      <c r="YZ30" s="401"/>
      <c r="ZA30" s="401"/>
      <c r="ZB30" s="401"/>
      <c r="ZC30" s="401"/>
      <c r="ZD30" s="401"/>
      <c r="ZE30" s="401"/>
      <c r="ZF30" s="401"/>
      <c r="ZG30" s="401"/>
      <c r="ZH30" s="401"/>
      <c r="ZI30" s="401"/>
      <c r="ZJ30" s="401"/>
      <c r="ZK30" s="401"/>
      <c r="ZL30" s="401"/>
      <c r="ZM30" s="401"/>
      <c r="ZN30" s="401"/>
      <c r="ZO30" s="401"/>
      <c r="ZP30" s="401"/>
      <c r="ZQ30" s="401"/>
      <c r="ZR30" s="401"/>
      <c r="ZS30" s="401"/>
      <c r="ZT30" s="401"/>
      <c r="ZU30" s="401"/>
      <c r="ZV30" s="401"/>
      <c r="ZW30" s="401"/>
      <c r="ZX30" s="401"/>
      <c r="ZY30" s="401"/>
      <c r="ZZ30" s="401"/>
      <c r="AAA30" s="401"/>
      <c r="AAB30" s="401"/>
      <c r="AAC30" s="401"/>
      <c r="AAD30" s="401"/>
      <c r="AAE30" s="401"/>
      <c r="AAF30" s="401"/>
      <c r="AAG30" s="401"/>
      <c r="AAH30" s="401"/>
      <c r="AAI30" s="401"/>
      <c r="AAJ30" s="401"/>
      <c r="AAK30" s="401"/>
      <c r="AAL30" s="401"/>
      <c r="AAM30" s="401"/>
      <c r="AAN30" s="401"/>
      <c r="AAO30" s="401"/>
      <c r="AAP30" s="401"/>
      <c r="AAQ30" s="401"/>
      <c r="AAR30" s="401"/>
      <c r="AAS30" s="401"/>
      <c r="AAT30" s="401"/>
      <c r="AAU30" s="401"/>
      <c r="AAV30" s="401"/>
      <c r="AAW30" s="401"/>
      <c r="AAX30" s="401"/>
      <c r="AAY30" s="401"/>
      <c r="AAZ30" s="401"/>
      <c r="ABA30" s="401"/>
      <c r="ABB30" s="401"/>
      <c r="ABC30" s="401"/>
      <c r="ABD30" s="401"/>
      <c r="ABE30" s="401"/>
      <c r="ABF30" s="401"/>
      <c r="ABG30" s="401"/>
      <c r="ABH30" s="401"/>
      <c r="ABI30" s="401"/>
      <c r="ABJ30" s="401"/>
      <c r="ABK30" s="401"/>
      <c r="ABL30" s="401"/>
      <c r="ABM30" s="401"/>
      <c r="ABN30" s="401"/>
      <c r="ABO30" s="401"/>
      <c r="ABP30" s="401"/>
      <c r="ABQ30" s="401"/>
      <c r="ABR30" s="401"/>
      <c r="ABS30" s="401"/>
      <c r="ABT30" s="401"/>
      <c r="ABU30" s="401"/>
      <c r="ABV30" s="401"/>
      <c r="ABW30" s="401"/>
      <c r="ABX30" s="401"/>
      <c r="ABY30" s="401"/>
      <c r="ABZ30" s="401"/>
      <c r="ACA30" s="401"/>
      <c r="ACB30" s="401"/>
      <c r="ACC30" s="401"/>
      <c r="ACD30" s="401"/>
      <c r="ACE30" s="401"/>
      <c r="ACF30" s="401"/>
      <c r="ACG30" s="401"/>
      <c r="ACH30" s="401"/>
      <c r="ACI30" s="401"/>
      <c r="ACJ30" s="401"/>
      <c r="ACK30" s="401"/>
      <c r="ACL30" s="401"/>
      <c r="ACM30" s="401"/>
      <c r="ACN30" s="401"/>
      <c r="ACO30" s="401"/>
      <c r="ACP30" s="401"/>
      <c r="ACQ30" s="401"/>
      <c r="ACR30" s="401"/>
      <c r="ACS30" s="401"/>
      <c r="ACT30" s="401"/>
      <c r="ACU30" s="401"/>
      <c r="ACV30" s="401"/>
      <c r="ACW30" s="401"/>
      <c r="ACX30" s="401"/>
      <c r="ACY30" s="401"/>
      <c r="ACZ30" s="401"/>
      <c r="ADA30" s="401"/>
      <c r="ADB30" s="401"/>
      <c r="ADC30" s="401"/>
      <c r="ADD30" s="401"/>
      <c r="ADE30" s="401"/>
      <c r="ADF30" s="401"/>
      <c r="ADG30" s="401"/>
      <c r="ADH30" s="401"/>
      <c r="ADI30" s="401"/>
      <c r="ADJ30" s="401"/>
      <c r="ADK30" s="401"/>
      <c r="ADL30" s="401"/>
      <c r="ADM30" s="401"/>
      <c r="ADN30" s="401"/>
      <c r="ADO30" s="401"/>
      <c r="ADP30" s="401"/>
      <c r="ADQ30" s="401"/>
      <c r="ADR30" s="401"/>
      <c r="ADS30" s="401"/>
    </row>
    <row r="31" spans="1:799" s="418" customFormat="1" ht="108.75" customHeight="1">
      <c r="A31" s="429">
        <v>29</v>
      </c>
      <c r="B31" s="423" t="s">
        <v>1378</v>
      </c>
      <c r="C31" s="424" t="s">
        <v>1379</v>
      </c>
      <c r="D31" s="423" t="s">
        <v>1380</v>
      </c>
      <c r="E31" s="423" t="s">
        <v>1381</v>
      </c>
      <c r="F31" s="424" t="s">
        <v>890</v>
      </c>
      <c r="G31" s="508" t="s">
        <v>1745</v>
      </c>
      <c r="H31" s="508" t="s">
        <v>841</v>
      </c>
      <c r="I31" s="508" t="s">
        <v>842</v>
      </c>
      <c r="J31" s="508" t="s">
        <v>841</v>
      </c>
      <c r="K31" s="508" t="s">
        <v>842</v>
      </c>
      <c r="L31" s="431">
        <v>1972738.78</v>
      </c>
      <c r="M31" s="431">
        <v>1616999</v>
      </c>
      <c r="N31" s="431">
        <v>687224.58</v>
      </c>
      <c r="O31" s="422">
        <v>121274.92</v>
      </c>
      <c r="P31" s="422">
        <f>SUM(N31+O31)</f>
        <v>808499.5</v>
      </c>
      <c r="Q31" s="509">
        <v>0.5</v>
      </c>
      <c r="R31" s="431">
        <v>60</v>
      </c>
      <c r="S31" s="432">
        <v>43</v>
      </c>
      <c r="T31" s="432">
        <v>35</v>
      </c>
      <c r="U31" s="434">
        <v>32</v>
      </c>
      <c r="V31" s="432">
        <v>95</v>
      </c>
      <c r="W31" s="433">
        <f t="shared" si="0"/>
        <v>75</v>
      </c>
      <c r="X31" s="446">
        <f t="shared" si="1"/>
        <v>0.78947368421052633</v>
      </c>
      <c r="Y31" s="110"/>
      <c r="Z31" s="110"/>
      <c r="AA31" s="110"/>
      <c r="AB31" s="401"/>
      <c r="AC31" s="401"/>
      <c r="AD31" s="401"/>
      <c r="AE31" s="401"/>
      <c r="AF31" s="401"/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401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1"/>
      <c r="CF31" s="401"/>
      <c r="CG31" s="401"/>
      <c r="CH31" s="401"/>
      <c r="CI31" s="401"/>
      <c r="CJ31" s="401"/>
      <c r="CK31" s="401"/>
      <c r="CL31" s="401"/>
      <c r="CM31" s="401"/>
      <c r="CN31" s="401"/>
      <c r="CO31" s="401"/>
      <c r="CP31" s="401"/>
      <c r="CQ31" s="401"/>
      <c r="CR31" s="401"/>
      <c r="CS31" s="401"/>
      <c r="CT31" s="401"/>
      <c r="CU31" s="401"/>
      <c r="CV31" s="401"/>
      <c r="CW31" s="401"/>
      <c r="CX31" s="401"/>
      <c r="CY31" s="401"/>
      <c r="CZ31" s="401"/>
      <c r="DA31" s="401"/>
      <c r="DB31" s="401"/>
      <c r="DC31" s="401"/>
      <c r="DD31" s="401"/>
      <c r="DE31" s="401"/>
      <c r="DF31" s="401"/>
      <c r="DG31" s="401"/>
      <c r="DH31" s="401"/>
      <c r="DI31" s="401"/>
      <c r="DJ31" s="401"/>
      <c r="DK31" s="401"/>
      <c r="DL31" s="401"/>
      <c r="DM31" s="401"/>
      <c r="DN31" s="401"/>
      <c r="DO31" s="401"/>
      <c r="DP31" s="401"/>
      <c r="DQ31" s="401"/>
      <c r="DR31" s="401"/>
      <c r="DS31" s="401"/>
      <c r="DT31" s="401"/>
      <c r="DU31" s="401"/>
      <c r="DV31" s="401"/>
      <c r="DW31" s="401"/>
      <c r="DX31" s="401"/>
      <c r="DY31" s="401"/>
      <c r="DZ31" s="401"/>
      <c r="EA31" s="401"/>
      <c r="EB31" s="401"/>
      <c r="EC31" s="401"/>
      <c r="ED31" s="401"/>
      <c r="EE31" s="401"/>
      <c r="EF31" s="401"/>
      <c r="EG31" s="401"/>
      <c r="EH31" s="401"/>
      <c r="EI31" s="401"/>
      <c r="EJ31" s="401"/>
      <c r="EK31" s="401"/>
      <c r="EL31" s="401"/>
      <c r="EM31" s="401"/>
      <c r="EN31" s="401"/>
      <c r="EO31" s="401"/>
      <c r="EP31" s="401"/>
      <c r="EQ31" s="401"/>
      <c r="ER31" s="401"/>
      <c r="ES31" s="401"/>
      <c r="ET31" s="401"/>
      <c r="EU31" s="401"/>
      <c r="EV31" s="401"/>
      <c r="EW31" s="401"/>
      <c r="EX31" s="401"/>
      <c r="EY31" s="401"/>
      <c r="EZ31" s="401"/>
      <c r="FA31" s="401"/>
      <c r="FB31" s="401"/>
      <c r="FC31" s="401"/>
      <c r="FD31" s="401"/>
      <c r="FE31" s="401"/>
      <c r="FF31" s="401"/>
      <c r="FG31" s="401"/>
      <c r="FH31" s="401"/>
      <c r="FI31" s="401"/>
      <c r="FJ31" s="401"/>
      <c r="FK31" s="401"/>
      <c r="FL31" s="401"/>
      <c r="FM31" s="401"/>
      <c r="FN31" s="401"/>
      <c r="FO31" s="401"/>
      <c r="FP31" s="401"/>
      <c r="FQ31" s="401"/>
      <c r="FR31" s="401"/>
      <c r="FS31" s="401"/>
      <c r="FT31" s="401"/>
      <c r="FU31" s="401"/>
      <c r="FV31" s="401"/>
      <c r="FW31" s="401"/>
      <c r="FX31" s="401"/>
      <c r="FY31" s="401"/>
      <c r="FZ31" s="401"/>
      <c r="GA31" s="401"/>
      <c r="GB31" s="401"/>
      <c r="GC31" s="401"/>
      <c r="GD31" s="401"/>
      <c r="GE31" s="401"/>
      <c r="GF31" s="401"/>
      <c r="GG31" s="401"/>
      <c r="GH31" s="401"/>
      <c r="GI31" s="401"/>
      <c r="GJ31" s="401"/>
      <c r="GK31" s="401"/>
      <c r="GL31" s="401"/>
      <c r="GM31" s="401"/>
      <c r="GN31" s="401"/>
      <c r="GO31" s="401"/>
      <c r="GP31" s="401"/>
      <c r="GQ31" s="401"/>
      <c r="GR31" s="401"/>
      <c r="GS31" s="401"/>
      <c r="GT31" s="401"/>
      <c r="GU31" s="401"/>
      <c r="GV31" s="401"/>
      <c r="GW31" s="401"/>
      <c r="GX31" s="401"/>
      <c r="GY31" s="401"/>
      <c r="GZ31" s="401"/>
      <c r="HA31" s="401"/>
      <c r="HB31" s="401"/>
      <c r="HC31" s="401"/>
      <c r="HD31" s="401"/>
      <c r="HE31" s="401"/>
      <c r="HF31" s="401"/>
      <c r="HG31" s="401"/>
      <c r="HH31" s="401"/>
      <c r="HI31" s="401"/>
      <c r="HJ31" s="401"/>
      <c r="HK31" s="401"/>
      <c r="HL31" s="401"/>
      <c r="HM31" s="401"/>
      <c r="HN31" s="401"/>
      <c r="HO31" s="401"/>
      <c r="HP31" s="401"/>
      <c r="HQ31" s="401"/>
      <c r="HR31" s="401"/>
      <c r="HS31" s="401"/>
      <c r="HT31" s="401"/>
      <c r="HU31" s="401"/>
      <c r="HV31" s="401"/>
      <c r="HW31" s="401"/>
      <c r="HX31" s="401"/>
      <c r="HY31" s="401"/>
      <c r="HZ31" s="401"/>
      <c r="IA31" s="401"/>
      <c r="IB31" s="401"/>
      <c r="IC31" s="401"/>
      <c r="ID31" s="401"/>
      <c r="IE31" s="401"/>
      <c r="IF31" s="401"/>
      <c r="IG31" s="401"/>
      <c r="IH31" s="401"/>
      <c r="II31" s="401"/>
      <c r="IJ31" s="401"/>
      <c r="IK31" s="401"/>
      <c r="IL31" s="401"/>
      <c r="IM31" s="401"/>
      <c r="IN31" s="401"/>
      <c r="IO31" s="401"/>
      <c r="IP31" s="401"/>
      <c r="IQ31" s="401"/>
      <c r="IR31" s="401"/>
      <c r="IS31" s="401"/>
      <c r="IT31" s="401"/>
      <c r="IU31" s="401"/>
      <c r="IV31" s="401"/>
      <c r="IW31" s="401"/>
      <c r="IX31" s="401"/>
      <c r="IY31" s="401"/>
      <c r="IZ31" s="401"/>
      <c r="JA31" s="401"/>
      <c r="JB31" s="401"/>
      <c r="JC31" s="401"/>
      <c r="JD31" s="401"/>
      <c r="JE31" s="401"/>
      <c r="JF31" s="401"/>
      <c r="JG31" s="401"/>
      <c r="JH31" s="401"/>
      <c r="JI31" s="401"/>
      <c r="JJ31" s="401"/>
      <c r="JK31" s="401"/>
      <c r="JL31" s="401"/>
      <c r="JM31" s="401"/>
      <c r="JN31" s="401"/>
      <c r="JO31" s="401"/>
      <c r="JP31" s="401"/>
      <c r="JQ31" s="401"/>
      <c r="JR31" s="401"/>
      <c r="JS31" s="401"/>
      <c r="JT31" s="401"/>
      <c r="JU31" s="401"/>
      <c r="JV31" s="401"/>
      <c r="JW31" s="401"/>
      <c r="JX31" s="401"/>
      <c r="JY31" s="401"/>
      <c r="JZ31" s="401"/>
      <c r="KA31" s="401"/>
      <c r="KB31" s="401"/>
      <c r="KC31" s="401"/>
      <c r="KD31" s="401"/>
      <c r="KE31" s="401"/>
      <c r="KF31" s="401"/>
      <c r="KG31" s="401"/>
      <c r="KH31" s="401"/>
      <c r="KI31" s="401"/>
      <c r="KJ31" s="401"/>
      <c r="KK31" s="401"/>
      <c r="KL31" s="401"/>
      <c r="KM31" s="401"/>
      <c r="KN31" s="401"/>
      <c r="KO31" s="401"/>
      <c r="KP31" s="401"/>
      <c r="KQ31" s="401"/>
      <c r="KR31" s="401"/>
      <c r="KS31" s="401"/>
      <c r="KT31" s="401"/>
      <c r="KU31" s="401"/>
      <c r="KV31" s="401"/>
      <c r="KW31" s="401"/>
      <c r="KX31" s="401"/>
      <c r="KY31" s="401"/>
      <c r="KZ31" s="401"/>
      <c r="LA31" s="401"/>
      <c r="LB31" s="401"/>
      <c r="LC31" s="401"/>
      <c r="LD31" s="401"/>
      <c r="LE31" s="401"/>
      <c r="LF31" s="401"/>
      <c r="LG31" s="401"/>
      <c r="LH31" s="401"/>
      <c r="LI31" s="401"/>
      <c r="LJ31" s="401"/>
      <c r="LK31" s="401"/>
      <c r="LL31" s="401"/>
      <c r="LM31" s="401"/>
      <c r="LN31" s="401"/>
      <c r="LO31" s="401"/>
      <c r="LP31" s="401"/>
      <c r="LQ31" s="401"/>
      <c r="LR31" s="401"/>
      <c r="LS31" s="401"/>
      <c r="LT31" s="401"/>
      <c r="LU31" s="401"/>
      <c r="LV31" s="401"/>
      <c r="LW31" s="401"/>
      <c r="LX31" s="401"/>
      <c r="LY31" s="401"/>
      <c r="LZ31" s="401"/>
      <c r="MA31" s="401"/>
      <c r="MB31" s="401"/>
      <c r="MC31" s="401"/>
      <c r="MD31" s="401"/>
      <c r="ME31" s="401"/>
      <c r="MF31" s="401"/>
      <c r="MG31" s="401"/>
      <c r="MH31" s="401"/>
      <c r="MI31" s="401"/>
      <c r="MJ31" s="401"/>
      <c r="MK31" s="401"/>
      <c r="ML31" s="401"/>
      <c r="MM31" s="401"/>
      <c r="MN31" s="401"/>
      <c r="MO31" s="401"/>
      <c r="MP31" s="401"/>
      <c r="MQ31" s="401"/>
      <c r="MR31" s="401"/>
      <c r="MS31" s="401"/>
      <c r="MT31" s="401"/>
      <c r="MU31" s="401"/>
      <c r="MV31" s="401"/>
      <c r="MW31" s="401"/>
      <c r="MX31" s="401"/>
      <c r="MY31" s="401"/>
      <c r="MZ31" s="401"/>
      <c r="NA31" s="401"/>
      <c r="NB31" s="401"/>
      <c r="NC31" s="401"/>
      <c r="ND31" s="401"/>
      <c r="NE31" s="401"/>
      <c r="NF31" s="401"/>
      <c r="NG31" s="401"/>
      <c r="NH31" s="401"/>
      <c r="NI31" s="401"/>
      <c r="NJ31" s="401"/>
      <c r="NK31" s="401"/>
      <c r="NL31" s="401"/>
      <c r="NM31" s="401"/>
      <c r="NN31" s="401"/>
      <c r="NO31" s="401"/>
      <c r="NP31" s="401"/>
      <c r="NQ31" s="401"/>
      <c r="NR31" s="401"/>
      <c r="NS31" s="401"/>
      <c r="NT31" s="401"/>
      <c r="NU31" s="401"/>
      <c r="NV31" s="401"/>
      <c r="NW31" s="401"/>
      <c r="NX31" s="401"/>
      <c r="NY31" s="401"/>
      <c r="NZ31" s="401"/>
      <c r="OA31" s="401"/>
      <c r="OB31" s="401"/>
      <c r="OC31" s="401"/>
      <c r="OD31" s="401"/>
      <c r="OE31" s="401"/>
      <c r="OF31" s="401"/>
      <c r="OG31" s="401"/>
      <c r="OH31" s="401"/>
      <c r="OI31" s="401"/>
      <c r="OJ31" s="401"/>
      <c r="OK31" s="401"/>
      <c r="OL31" s="401"/>
      <c r="OM31" s="401"/>
      <c r="ON31" s="401"/>
      <c r="OO31" s="401"/>
      <c r="OP31" s="401"/>
      <c r="OQ31" s="401"/>
      <c r="OR31" s="401"/>
      <c r="OS31" s="401"/>
      <c r="OT31" s="401"/>
      <c r="OU31" s="401"/>
      <c r="OV31" s="401"/>
      <c r="OW31" s="401"/>
      <c r="OX31" s="401"/>
      <c r="OY31" s="401"/>
      <c r="OZ31" s="401"/>
      <c r="PA31" s="401"/>
      <c r="PB31" s="401"/>
      <c r="PC31" s="401"/>
      <c r="PD31" s="401"/>
      <c r="PE31" s="401"/>
      <c r="PF31" s="401"/>
      <c r="PG31" s="401"/>
      <c r="PH31" s="401"/>
      <c r="PI31" s="401"/>
      <c r="PJ31" s="401"/>
      <c r="PK31" s="401"/>
      <c r="PL31" s="401"/>
      <c r="PM31" s="401"/>
      <c r="PN31" s="401"/>
      <c r="PO31" s="401"/>
      <c r="PP31" s="401"/>
      <c r="PQ31" s="401"/>
      <c r="PR31" s="401"/>
      <c r="PS31" s="401"/>
      <c r="PT31" s="401"/>
      <c r="PU31" s="401"/>
      <c r="PV31" s="401"/>
      <c r="PW31" s="401"/>
      <c r="PX31" s="401"/>
      <c r="PY31" s="401"/>
      <c r="PZ31" s="401"/>
      <c r="QA31" s="401"/>
      <c r="QB31" s="401"/>
      <c r="QC31" s="401"/>
      <c r="QD31" s="401"/>
      <c r="QE31" s="401"/>
      <c r="QF31" s="401"/>
      <c r="QG31" s="401"/>
      <c r="QH31" s="401"/>
      <c r="QI31" s="401"/>
      <c r="QJ31" s="401"/>
      <c r="QK31" s="401"/>
      <c r="QL31" s="401"/>
      <c r="QM31" s="401"/>
      <c r="QN31" s="401"/>
      <c r="QO31" s="401"/>
      <c r="QP31" s="401"/>
      <c r="QQ31" s="401"/>
      <c r="QR31" s="401"/>
      <c r="QS31" s="401"/>
      <c r="QT31" s="401"/>
      <c r="QU31" s="401"/>
      <c r="QV31" s="401"/>
      <c r="QW31" s="401"/>
      <c r="QX31" s="401"/>
      <c r="QY31" s="401"/>
      <c r="QZ31" s="401"/>
      <c r="RA31" s="401"/>
      <c r="RB31" s="401"/>
      <c r="RC31" s="401"/>
      <c r="RD31" s="401"/>
      <c r="RE31" s="401"/>
      <c r="RF31" s="401"/>
      <c r="RG31" s="401"/>
      <c r="RH31" s="401"/>
      <c r="RI31" s="401"/>
      <c r="RJ31" s="401"/>
      <c r="RK31" s="401"/>
      <c r="RL31" s="401"/>
      <c r="RM31" s="401"/>
      <c r="RN31" s="401"/>
      <c r="RO31" s="401"/>
      <c r="RP31" s="401"/>
      <c r="RQ31" s="401"/>
      <c r="RR31" s="401"/>
      <c r="RS31" s="401"/>
      <c r="RT31" s="401"/>
      <c r="RU31" s="401"/>
      <c r="RV31" s="401"/>
      <c r="RW31" s="401"/>
      <c r="RX31" s="401"/>
      <c r="RY31" s="401"/>
      <c r="RZ31" s="401"/>
      <c r="SA31" s="401"/>
      <c r="SB31" s="401"/>
      <c r="SC31" s="401"/>
      <c r="SD31" s="401"/>
      <c r="SE31" s="401"/>
      <c r="SF31" s="401"/>
      <c r="SG31" s="401"/>
      <c r="SH31" s="401"/>
      <c r="SI31" s="401"/>
      <c r="SJ31" s="401"/>
      <c r="SK31" s="401"/>
      <c r="SL31" s="401"/>
      <c r="SM31" s="401"/>
      <c r="SN31" s="401"/>
      <c r="SO31" s="401"/>
      <c r="SP31" s="401"/>
      <c r="SQ31" s="401"/>
      <c r="SR31" s="401"/>
      <c r="SS31" s="401"/>
      <c r="ST31" s="401"/>
      <c r="SU31" s="401"/>
      <c r="SV31" s="401"/>
      <c r="SW31" s="401"/>
      <c r="SX31" s="401"/>
      <c r="SY31" s="401"/>
      <c r="SZ31" s="401"/>
      <c r="TA31" s="401"/>
      <c r="TB31" s="401"/>
      <c r="TC31" s="401"/>
      <c r="TD31" s="401"/>
      <c r="TE31" s="401"/>
      <c r="TF31" s="401"/>
      <c r="TG31" s="401"/>
      <c r="TH31" s="401"/>
      <c r="TI31" s="401"/>
      <c r="TJ31" s="401"/>
      <c r="TK31" s="401"/>
      <c r="TL31" s="401"/>
      <c r="TM31" s="401"/>
      <c r="TN31" s="401"/>
      <c r="TO31" s="401"/>
      <c r="TP31" s="401"/>
      <c r="TQ31" s="401"/>
      <c r="TR31" s="401"/>
      <c r="TS31" s="401"/>
      <c r="TT31" s="401"/>
      <c r="TU31" s="401"/>
      <c r="TV31" s="401"/>
      <c r="TW31" s="401"/>
      <c r="TX31" s="401"/>
      <c r="TY31" s="401"/>
      <c r="TZ31" s="401"/>
      <c r="UA31" s="401"/>
      <c r="UB31" s="401"/>
      <c r="UC31" s="401"/>
      <c r="UD31" s="401"/>
      <c r="UE31" s="401"/>
      <c r="UF31" s="401"/>
      <c r="UG31" s="401"/>
      <c r="UH31" s="401"/>
      <c r="UI31" s="401"/>
      <c r="UJ31" s="401"/>
      <c r="UK31" s="401"/>
      <c r="UL31" s="401"/>
      <c r="UM31" s="401"/>
      <c r="UN31" s="401"/>
      <c r="UO31" s="401"/>
      <c r="UP31" s="401"/>
      <c r="UQ31" s="401"/>
      <c r="UR31" s="401"/>
      <c r="US31" s="401"/>
      <c r="UT31" s="401"/>
      <c r="UU31" s="401"/>
      <c r="UV31" s="401"/>
      <c r="UW31" s="401"/>
      <c r="UX31" s="401"/>
      <c r="UY31" s="401"/>
      <c r="UZ31" s="401"/>
      <c r="VA31" s="401"/>
      <c r="VB31" s="401"/>
      <c r="VC31" s="401"/>
      <c r="VD31" s="401"/>
      <c r="VE31" s="401"/>
      <c r="VF31" s="401"/>
      <c r="VG31" s="401"/>
      <c r="VH31" s="401"/>
      <c r="VI31" s="401"/>
      <c r="VJ31" s="401"/>
      <c r="VK31" s="401"/>
      <c r="VL31" s="401"/>
      <c r="VM31" s="401"/>
      <c r="VN31" s="401"/>
      <c r="VO31" s="401"/>
      <c r="VP31" s="401"/>
      <c r="VQ31" s="401"/>
      <c r="VR31" s="401"/>
      <c r="VS31" s="401"/>
      <c r="VT31" s="401"/>
      <c r="VU31" s="401"/>
      <c r="VV31" s="401"/>
      <c r="VW31" s="401"/>
      <c r="VX31" s="401"/>
      <c r="VY31" s="401"/>
      <c r="VZ31" s="401"/>
      <c r="WA31" s="401"/>
      <c r="WB31" s="401"/>
      <c r="WC31" s="401"/>
      <c r="WD31" s="401"/>
      <c r="WE31" s="401"/>
      <c r="WF31" s="401"/>
      <c r="WG31" s="401"/>
      <c r="WH31" s="401"/>
      <c r="WI31" s="401"/>
      <c r="WJ31" s="401"/>
      <c r="WK31" s="401"/>
      <c r="WL31" s="401"/>
      <c r="WM31" s="401"/>
      <c r="WN31" s="401"/>
      <c r="WO31" s="401"/>
      <c r="WP31" s="401"/>
      <c r="WQ31" s="401"/>
      <c r="WR31" s="401"/>
      <c r="WS31" s="401"/>
      <c r="WT31" s="401"/>
      <c r="WU31" s="401"/>
      <c r="WV31" s="401"/>
      <c r="WW31" s="401"/>
      <c r="WX31" s="401"/>
      <c r="WY31" s="401"/>
      <c r="WZ31" s="401"/>
      <c r="XA31" s="401"/>
      <c r="XB31" s="401"/>
      <c r="XC31" s="401"/>
      <c r="XD31" s="401"/>
      <c r="XE31" s="401"/>
      <c r="XF31" s="401"/>
      <c r="XG31" s="401"/>
      <c r="XH31" s="401"/>
      <c r="XI31" s="401"/>
      <c r="XJ31" s="401"/>
      <c r="XK31" s="401"/>
      <c r="XL31" s="401"/>
      <c r="XM31" s="401"/>
      <c r="XN31" s="401"/>
      <c r="XO31" s="401"/>
      <c r="XP31" s="401"/>
      <c r="XQ31" s="401"/>
      <c r="XR31" s="401"/>
      <c r="XS31" s="401"/>
      <c r="XT31" s="401"/>
      <c r="XU31" s="401"/>
      <c r="XV31" s="401"/>
      <c r="XW31" s="401"/>
      <c r="XX31" s="401"/>
      <c r="XY31" s="401"/>
      <c r="XZ31" s="401"/>
      <c r="YA31" s="401"/>
      <c r="YB31" s="401"/>
      <c r="YC31" s="401"/>
      <c r="YD31" s="401"/>
      <c r="YE31" s="401"/>
      <c r="YF31" s="401"/>
      <c r="YG31" s="401"/>
      <c r="YH31" s="401"/>
      <c r="YI31" s="401"/>
      <c r="YJ31" s="401"/>
      <c r="YK31" s="401"/>
      <c r="YL31" s="401"/>
      <c r="YM31" s="401"/>
      <c r="YN31" s="401"/>
      <c r="YO31" s="401"/>
      <c r="YP31" s="401"/>
      <c r="YQ31" s="401"/>
      <c r="YR31" s="401"/>
      <c r="YS31" s="401"/>
      <c r="YT31" s="401"/>
      <c r="YU31" s="401"/>
      <c r="YV31" s="401"/>
      <c r="YW31" s="401"/>
      <c r="YX31" s="401"/>
      <c r="YY31" s="401"/>
      <c r="YZ31" s="401"/>
      <c r="ZA31" s="401"/>
      <c r="ZB31" s="401"/>
      <c r="ZC31" s="401"/>
      <c r="ZD31" s="401"/>
      <c r="ZE31" s="401"/>
      <c r="ZF31" s="401"/>
      <c r="ZG31" s="401"/>
      <c r="ZH31" s="401"/>
      <c r="ZI31" s="401"/>
      <c r="ZJ31" s="401"/>
      <c r="ZK31" s="401"/>
      <c r="ZL31" s="401"/>
      <c r="ZM31" s="401"/>
      <c r="ZN31" s="401"/>
      <c r="ZO31" s="401"/>
      <c r="ZP31" s="401"/>
      <c r="ZQ31" s="401"/>
      <c r="ZR31" s="401"/>
      <c r="ZS31" s="401"/>
      <c r="ZT31" s="401"/>
      <c r="ZU31" s="401"/>
      <c r="ZV31" s="401"/>
      <c r="ZW31" s="401"/>
      <c r="ZX31" s="401"/>
      <c r="ZY31" s="401"/>
      <c r="ZZ31" s="401"/>
      <c r="AAA31" s="401"/>
      <c r="AAB31" s="401"/>
      <c r="AAC31" s="401"/>
      <c r="AAD31" s="401"/>
      <c r="AAE31" s="401"/>
      <c r="AAF31" s="401"/>
      <c r="AAG31" s="401"/>
      <c r="AAH31" s="401"/>
      <c r="AAI31" s="401"/>
      <c r="AAJ31" s="401"/>
      <c r="AAK31" s="401"/>
      <c r="AAL31" s="401"/>
      <c r="AAM31" s="401"/>
      <c r="AAN31" s="401"/>
      <c r="AAO31" s="401"/>
      <c r="AAP31" s="401"/>
      <c r="AAQ31" s="401"/>
      <c r="AAR31" s="401"/>
      <c r="AAS31" s="401"/>
      <c r="AAT31" s="401"/>
      <c r="AAU31" s="401"/>
      <c r="AAV31" s="401"/>
      <c r="AAW31" s="401"/>
      <c r="AAX31" s="401"/>
      <c r="AAY31" s="401"/>
      <c r="AAZ31" s="401"/>
      <c r="ABA31" s="401"/>
      <c r="ABB31" s="401"/>
      <c r="ABC31" s="401"/>
      <c r="ABD31" s="401"/>
      <c r="ABE31" s="401"/>
      <c r="ABF31" s="401"/>
      <c r="ABG31" s="401"/>
      <c r="ABH31" s="401"/>
      <c r="ABI31" s="401"/>
      <c r="ABJ31" s="401"/>
      <c r="ABK31" s="401"/>
      <c r="ABL31" s="401"/>
      <c r="ABM31" s="401"/>
      <c r="ABN31" s="401"/>
      <c r="ABO31" s="401"/>
      <c r="ABP31" s="401"/>
      <c r="ABQ31" s="401"/>
      <c r="ABR31" s="401"/>
      <c r="ABS31" s="401"/>
      <c r="ABT31" s="401"/>
      <c r="ABU31" s="401"/>
      <c r="ABV31" s="401"/>
      <c r="ABW31" s="401"/>
      <c r="ABX31" s="401"/>
      <c r="ABY31" s="401"/>
      <c r="ABZ31" s="401"/>
      <c r="ACA31" s="401"/>
      <c r="ACB31" s="401"/>
      <c r="ACC31" s="401"/>
      <c r="ACD31" s="401"/>
      <c r="ACE31" s="401"/>
      <c r="ACF31" s="401"/>
      <c r="ACG31" s="401"/>
      <c r="ACH31" s="401"/>
      <c r="ACI31" s="401"/>
      <c r="ACJ31" s="401"/>
      <c r="ACK31" s="401"/>
      <c r="ACL31" s="401"/>
      <c r="ACM31" s="401"/>
      <c r="ACN31" s="401"/>
      <c r="ACO31" s="401"/>
      <c r="ACP31" s="401"/>
      <c r="ACQ31" s="401"/>
      <c r="ACR31" s="401"/>
      <c r="ACS31" s="401"/>
      <c r="ACT31" s="401"/>
      <c r="ACU31" s="401"/>
      <c r="ACV31" s="401"/>
      <c r="ACW31" s="401"/>
      <c r="ACX31" s="401"/>
      <c r="ACY31" s="401"/>
      <c r="ACZ31" s="401"/>
      <c r="ADA31" s="401"/>
      <c r="ADB31" s="401"/>
      <c r="ADC31" s="401"/>
      <c r="ADD31" s="401"/>
      <c r="ADE31" s="401"/>
      <c r="ADF31" s="401"/>
      <c r="ADG31" s="401"/>
      <c r="ADH31" s="401"/>
      <c r="ADI31" s="401"/>
      <c r="ADJ31" s="401"/>
      <c r="ADK31" s="401"/>
      <c r="ADL31" s="401"/>
      <c r="ADM31" s="401"/>
      <c r="ADN31" s="401"/>
      <c r="ADO31" s="401"/>
      <c r="ADP31" s="401"/>
      <c r="ADQ31" s="401"/>
      <c r="ADR31" s="401"/>
      <c r="ADS31" s="401"/>
    </row>
    <row r="32" spans="1:799" s="418" customFormat="1" ht="153" customHeight="1">
      <c r="A32" s="429">
        <v>30</v>
      </c>
      <c r="B32" s="423" t="s">
        <v>1089</v>
      </c>
      <c r="C32" s="424" t="s">
        <v>1090</v>
      </c>
      <c r="D32" s="423" t="s">
        <v>1091</v>
      </c>
      <c r="E32" s="423" t="s">
        <v>1092</v>
      </c>
      <c r="F32" s="424" t="s">
        <v>903</v>
      </c>
      <c r="G32" s="508" t="s">
        <v>1745</v>
      </c>
      <c r="H32" s="508" t="s">
        <v>870</v>
      </c>
      <c r="I32" s="508" t="s">
        <v>1284</v>
      </c>
      <c r="J32" s="508" t="s">
        <v>841</v>
      </c>
      <c r="K32" s="508" t="s">
        <v>842</v>
      </c>
      <c r="L32" s="431">
        <v>976000</v>
      </c>
      <c r="M32" s="431">
        <v>570000</v>
      </c>
      <c r="N32" s="431">
        <v>242250</v>
      </c>
      <c r="O32" s="422">
        <v>42750</v>
      </c>
      <c r="P32" s="422">
        <v>285000</v>
      </c>
      <c r="Q32" s="509">
        <v>0.5</v>
      </c>
      <c r="R32" s="431">
        <v>60</v>
      </c>
      <c r="S32" s="432">
        <v>44</v>
      </c>
      <c r="T32" s="432">
        <v>35</v>
      </c>
      <c r="U32" s="434">
        <v>31</v>
      </c>
      <c r="V32" s="432">
        <v>95</v>
      </c>
      <c r="W32" s="433">
        <f t="shared" si="0"/>
        <v>75</v>
      </c>
      <c r="X32" s="446">
        <f t="shared" si="1"/>
        <v>0.78947368421052633</v>
      </c>
      <c r="Y32" s="110"/>
      <c r="Z32" s="110"/>
      <c r="AA32" s="110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1"/>
      <c r="AM32" s="401"/>
      <c r="AN32" s="401"/>
      <c r="AO32" s="401"/>
      <c r="AP32" s="401"/>
      <c r="AQ32" s="401"/>
      <c r="AR32" s="401"/>
      <c r="AS32" s="401"/>
      <c r="AT32" s="401"/>
      <c r="AU32" s="401"/>
      <c r="AV32" s="401"/>
      <c r="AW32" s="401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401"/>
      <c r="BV32" s="401"/>
      <c r="BW32" s="401"/>
      <c r="BX32" s="401"/>
      <c r="BY32" s="401"/>
      <c r="BZ32" s="401"/>
      <c r="CA32" s="401"/>
      <c r="CB32" s="401"/>
      <c r="CC32" s="401"/>
      <c r="CD32" s="401"/>
      <c r="CE32" s="401"/>
      <c r="CF32" s="401"/>
      <c r="CG32" s="401"/>
      <c r="CH32" s="401"/>
      <c r="CI32" s="401"/>
      <c r="CJ32" s="401"/>
      <c r="CK32" s="401"/>
      <c r="CL32" s="401"/>
      <c r="CM32" s="401"/>
      <c r="CN32" s="401"/>
      <c r="CO32" s="401"/>
      <c r="CP32" s="401"/>
      <c r="CQ32" s="401"/>
      <c r="CR32" s="401"/>
      <c r="CS32" s="401"/>
      <c r="CT32" s="401"/>
      <c r="CU32" s="401"/>
      <c r="CV32" s="401"/>
      <c r="CW32" s="401"/>
      <c r="CX32" s="401"/>
      <c r="CY32" s="401"/>
      <c r="CZ32" s="401"/>
      <c r="DA32" s="401"/>
      <c r="DB32" s="401"/>
      <c r="DC32" s="401"/>
      <c r="DD32" s="401"/>
      <c r="DE32" s="401"/>
      <c r="DF32" s="401"/>
      <c r="DG32" s="401"/>
      <c r="DH32" s="401"/>
      <c r="DI32" s="401"/>
      <c r="DJ32" s="401"/>
      <c r="DK32" s="401"/>
      <c r="DL32" s="401"/>
      <c r="DM32" s="401"/>
      <c r="DN32" s="401"/>
      <c r="DO32" s="401"/>
      <c r="DP32" s="401"/>
      <c r="DQ32" s="401"/>
      <c r="DR32" s="401"/>
      <c r="DS32" s="401"/>
      <c r="DT32" s="401"/>
      <c r="DU32" s="401"/>
      <c r="DV32" s="401"/>
      <c r="DW32" s="401"/>
      <c r="DX32" s="401"/>
      <c r="DY32" s="401"/>
      <c r="DZ32" s="401"/>
      <c r="EA32" s="401"/>
      <c r="EB32" s="401"/>
      <c r="EC32" s="401"/>
      <c r="ED32" s="401"/>
      <c r="EE32" s="401"/>
      <c r="EF32" s="401"/>
      <c r="EG32" s="401"/>
      <c r="EH32" s="401"/>
      <c r="EI32" s="401"/>
      <c r="EJ32" s="401"/>
      <c r="EK32" s="401"/>
      <c r="EL32" s="401"/>
      <c r="EM32" s="401"/>
      <c r="EN32" s="401"/>
      <c r="EO32" s="401"/>
      <c r="EP32" s="401"/>
      <c r="EQ32" s="401"/>
      <c r="ER32" s="401"/>
      <c r="ES32" s="401"/>
      <c r="ET32" s="401"/>
      <c r="EU32" s="401"/>
      <c r="EV32" s="401"/>
      <c r="EW32" s="401"/>
      <c r="EX32" s="401"/>
      <c r="EY32" s="401"/>
      <c r="EZ32" s="401"/>
      <c r="FA32" s="401"/>
      <c r="FB32" s="401"/>
      <c r="FC32" s="401"/>
      <c r="FD32" s="401"/>
      <c r="FE32" s="401"/>
      <c r="FF32" s="401"/>
      <c r="FG32" s="401"/>
      <c r="FH32" s="401"/>
      <c r="FI32" s="401"/>
      <c r="FJ32" s="401"/>
      <c r="FK32" s="401"/>
      <c r="FL32" s="401"/>
      <c r="FM32" s="401"/>
      <c r="FN32" s="401"/>
      <c r="FO32" s="401"/>
      <c r="FP32" s="401"/>
      <c r="FQ32" s="401"/>
      <c r="FR32" s="401"/>
      <c r="FS32" s="401"/>
      <c r="FT32" s="401"/>
      <c r="FU32" s="401"/>
      <c r="FV32" s="401"/>
      <c r="FW32" s="401"/>
      <c r="FX32" s="401"/>
      <c r="FY32" s="401"/>
      <c r="FZ32" s="401"/>
      <c r="GA32" s="401"/>
      <c r="GB32" s="401"/>
      <c r="GC32" s="401"/>
      <c r="GD32" s="401"/>
      <c r="GE32" s="401"/>
      <c r="GF32" s="401"/>
      <c r="GG32" s="401"/>
      <c r="GH32" s="401"/>
      <c r="GI32" s="401"/>
      <c r="GJ32" s="401"/>
      <c r="GK32" s="401"/>
      <c r="GL32" s="401"/>
      <c r="GM32" s="401"/>
      <c r="GN32" s="401"/>
      <c r="GO32" s="401"/>
      <c r="GP32" s="401"/>
      <c r="GQ32" s="401"/>
      <c r="GR32" s="401"/>
      <c r="GS32" s="401"/>
      <c r="GT32" s="401"/>
      <c r="GU32" s="401"/>
      <c r="GV32" s="401"/>
      <c r="GW32" s="401"/>
      <c r="GX32" s="401"/>
      <c r="GY32" s="401"/>
      <c r="GZ32" s="401"/>
      <c r="HA32" s="401"/>
      <c r="HB32" s="401"/>
      <c r="HC32" s="401"/>
      <c r="HD32" s="401"/>
      <c r="HE32" s="401"/>
      <c r="HF32" s="401"/>
      <c r="HG32" s="401"/>
      <c r="HH32" s="401"/>
      <c r="HI32" s="401"/>
      <c r="HJ32" s="401"/>
      <c r="HK32" s="401"/>
      <c r="HL32" s="401"/>
      <c r="HM32" s="401"/>
      <c r="HN32" s="401"/>
      <c r="HO32" s="401"/>
      <c r="HP32" s="401"/>
      <c r="HQ32" s="401"/>
      <c r="HR32" s="401"/>
      <c r="HS32" s="401"/>
      <c r="HT32" s="401"/>
      <c r="HU32" s="401"/>
      <c r="HV32" s="401"/>
      <c r="HW32" s="401"/>
      <c r="HX32" s="401"/>
      <c r="HY32" s="401"/>
      <c r="HZ32" s="401"/>
      <c r="IA32" s="401"/>
      <c r="IB32" s="401"/>
      <c r="IC32" s="401"/>
      <c r="ID32" s="401"/>
      <c r="IE32" s="401"/>
      <c r="IF32" s="401"/>
      <c r="IG32" s="401"/>
      <c r="IH32" s="401"/>
      <c r="II32" s="401"/>
      <c r="IJ32" s="401"/>
      <c r="IK32" s="401"/>
      <c r="IL32" s="401"/>
      <c r="IM32" s="401"/>
      <c r="IN32" s="401"/>
      <c r="IO32" s="401"/>
      <c r="IP32" s="401"/>
      <c r="IQ32" s="401"/>
      <c r="IR32" s="401"/>
      <c r="IS32" s="401"/>
      <c r="IT32" s="401"/>
      <c r="IU32" s="401"/>
      <c r="IV32" s="401"/>
      <c r="IW32" s="401"/>
      <c r="IX32" s="401"/>
      <c r="IY32" s="401"/>
      <c r="IZ32" s="401"/>
      <c r="JA32" s="401"/>
      <c r="JB32" s="401"/>
      <c r="JC32" s="401"/>
      <c r="JD32" s="401"/>
      <c r="JE32" s="401"/>
      <c r="JF32" s="401"/>
      <c r="JG32" s="401"/>
      <c r="JH32" s="401"/>
      <c r="JI32" s="401"/>
      <c r="JJ32" s="401"/>
      <c r="JK32" s="401"/>
      <c r="JL32" s="401"/>
      <c r="JM32" s="401"/>
      <c r="JN32" s="401"/>
      <c r="JO32" s="401"/>
      <c r="JP32" s="401"/>
      <c r="JQ32" s="401"/>
      <c r="JR32" s="401"/>
      <c r="JS32" s="401"/>
      <c r="JT32" s="401"/>
      <c r="JU32" s="401"/>
      <c r="JV32" s="401"/>
      <c r="JW32" s="401"/>
      <c r="JX32" s="401"/>
      <c r="JY32" s="401"/>
      <c r="JZ32" s="401"/>
      <c r="KA32" s="401"/>
      <c r="KB32" s="401"/>
      <c r="KC32" s="401"/>
      <c r="KD32" s="401"/>
      <c r="KE32" s="401"/>
      <c r="KF32" s="401"/>
      <c r="KG32" s="401"/>
      <c r="KH32" s="401"/>
      <c r="KI32" s="401"/>
      <c r="KJ32" s="401"/>
      <c r="KK32" s="401"/>
      <c r="KL32" s="401"/>
      <c r="KM32" s="401"/>
      <c r="KN32" s="401"/>
      <c r="KO32" s="401"/>
      <c r="KP32" s="401"/>
      <c r="KQ32" s="401"/>
      <c r="KR32" s="401"/>
      <c r="KS32" s="401"/>
      <c r="KT32" s="401"/>
      <c r="KU32" s="401"/>
      <c r="KV32" s="401"/>
      <c r="KW32" s="401"/>
      <c r="KX32" s="401"/>
      <c r="KY32" s="401"/>
      <c r="KZ32" s="401"/>
      <c r="LA32" s="401"/>
      <c r="LB32" s="401"/>
      <c r="LC32" s="401"/>
      <c r="LD32" s="401"/>
      <c r="LE32" s="401"/>
      <c r="LF32" s="401"/>
      <c r="LG32" s="401"/>
      <c r="LH32" s="401"/>
      <c r="LI32" s="401"/>
      <c r="LJ32" s="401"/>
      <c r="LK32" s="401"/>
      <c r="LL32" s="401"/>
      <c r="LM32" s="401"/>
      <c r="LN32" s="401"/>
      <c r="LO32" s="401"/>
      <c r="LP32" s="401"/>
      <c r="LQ32" s="401"/>
      <c r="LR32" s="401"/>
      <c r="LS32" s="401"/>
      <c r="LT32" s="401"/>
      <c r="LU32" s="401"/>
      <c r="LV32" s="401"/>
      <c r="LW32" s="401"/>
      <c r="LX32" s="401"/>
      <c r="LY32" s="401"/>
      <c r="LZ32" s="401"/>
      <c r="MA32" s="401"/>
      <c r="MB32" s="401"/>
      <c r="MC32" s="401"/>
      <c r="MD32" s="401"/>
      <c r="ME32" s="401"/>
      <c r="MF32" s="401"/>
      <c r="MG32" s="401"/>
      <c r="MH32" s="401"/>
      <c r="MI32" s="401"/>
      <c r="MJ32" s="401"/>
      <c r="MK32" s="401"/>
      <c r="ML32" s="401"/>
      <c r="MM32" s="401"/>
      <c r="MN32" s="401"/>
      <c r="MO32" s="401"/>
      <c r="MP32" s="401"/>
      <c r="MQ32" s="401"/>
      <c r="MR32" s="401"/>
      <c r="MS32" s="401"/>
      <c r="MT32" s="401"/>
      <c r="MU32" s="401"/>
      <c r="MV32" s="401"/>
      <c r="MW32" s="401"/>
      <c r="MX32" s="401"/>
      <c r="MY32" s="401"/>
      <c r="MZ32" s="401"/>
      <c r="NA32" s="401"/>
      <c r="NB32" s="401"/>
      <c r="NC32" s="401"/>
      <c r="ND32" s="401"/>
      <c r="NE32" s="401"/>
      <c r="NF32" s="401"/>
      <c r="NG32" s="401"/>
      <c r="NH32" s="401"/>
      <c r="NI32" s="401"/>
      <c r="NJ32" s="401"/>
      <c r="NK32" s="401"/>
      <c r="NL32" s="401"/>
      <c r="NM32" s="401"/>
      <c r="NN32" s="401"/>
      <c r="NO32" s="401"/>
      <c r="NP32" s="401"/>
      <c r="NQ32" s="401"/>
      <c r="NR32" s="401"/>
      <c r="NS32" s="401"/>
      <c r="NT32" s="401"/>
      <c r="NU32" s="401"/>
      <c r="NV32" s="401"/>
      <c r="NW32" s="401"/>
      <c r="NX32" s="401"/>
      <c r="NY32" s="401"/>
      <c r="NZ32" s="401"/>
      <c r="OA32" s="401"/>
      <c r="OB32" s="401"/>
      <c r="OC32" s="401"/>
      <c r="OD32" s="401"/>
      <c r="OE32" s="401"/>
      <c r="OF32" s="401"/>
      <c r="OG32" s="401"/>
      <c r="OH32" s="401"/>
      <c r="OI32" s="401"/>
      <c r="OJ32" s="401"/>
      <c r="OK32" s="401"/>
      <c r="OL32" s="401"/>
      <c r="OM32" s="401"/>
      <c r="ON32" s="401"/>
      <c r="OO32" s="401"/>
      <c r="OP32" s="401"/>
      <c r="OQ32" s="401"/>
      <c r="OR32" s="401"/>
      <c r="OS32" s="401"/>
      <c r="OT32" s="401"/>
      <c r="OU32" s="401"/>
      <c r="OV32" s="401"/>
      <c r="OW32" s="401"/>
      <c r="OX32" s="401"/>
      <c r="OY32" s="401"/>
      <c r="OZ32" s="401"/>
      <c r="PA32" s="401"/>
      <c r="PB32" s="401"/>
      <c r="PC32" s="401"/>
      <c r="PD32" s="401"/>
      <c r="PE32" s="401"/>
      <c r="PF32" s="401"/>
      <c r="PG32" s="401"/>
      <c r="PH32" s="401"/>
      <c r="PI32" s="401"/>
      <c r="PJ32" s="401"/>
      <c r="PK32" s="401"/>
      <c r="PL32" s="401"/>
      <c r="PM32" s="401"/>
      <c r="PN32" s="401"/>
      <c r="PO32" s="401"/>
      <c r="PP32" s="401"/>
      <c r="PQ32" s="401"/>
      <c r="PR32" s="401"/>
      <c r="PS32" s="401"/>
      <c r="PT32" s="401"/>
      <c r="PU32" s="401"/>
      <c r="PV32" s="401"/>
      <c r="PW32" s="401"/>
      <c r="PX32" s="401"/>
      <c r="PY32" s="401"/>
      <c r="PZ32" s="401"/>
      <c r="QA32" s="401"/>
      <c r="QB32" s="401"/>
      <c r="QC32" s="401"/>
      <c r="QD32" s="401"/>
      <c r="QE32" s="401"/>
      <c r="QF32" s="401"/>
      <c r="QG32" s="401"/>
      <c r="QH32" s="401"/>
      <c r="QI32" s="401"/>
      <c r="QJ32" s="401"/>
      <c r="QK32" s="401"/>
      <c r="QL32" s="401"/>
      <c r="QM32" s="401"/>
      <c r="QN32" s="401"/>
      <c r="QO32" s="401"/>
      <c r="QP32" s="401"/>
      <c r="QQ32" s="401"/>
      <c r="QR32" s="401"/>
      <c r="QS32" s="401"/>
      <c r="QT32" s="401"/>
      <c r="QU32" s="401"/>
      <c r="QV32" s="401"/>
      <c r="QW32" s="401"/>
      <c r="QX32" s="401"/>
      <c r="QY32" s="401"/>
      <c r="QZ32" s="401"/>
      <c r="RA32" s="401"/>
      <c r="RB32" s="401"/>
      <c r="RC32" s="401"/>
      <c r="RD32" s="401"/>
      <c r="RE32" s="401"/>
      <c r="RF32" s="401"/>
      <c r="RG32" s="401"/>
      <c r="RH32" s="401"/>
      <c r="RI32" s="401"/>
      <c r="RJ32" s="401"/>
      <c r="RK32" s="401"/>
      <c r="RL32" s="401"/>
      <c r="RM32" s="401"/>
      <c r="RN32" s="401"/>
      <c r="RO32" s="401"/>
      <c r="RP32" s="401"/>
      <c r="RQ32" s="401"/>
      <c r="RR32" s="401"/>
      <c r="RS32" s="401"/>
      <c r="RT32" s="401"/>
      <c r="RU32" s="401"/>
      <c r="RV32" s="401"/>
      <c r="RW32" s="401"/>
      <c r="RX32" s="401"/>
      <c r="RY32" s="401"/>
      <c r="RZ32" s="401"/>
      <c r="SA32" s="401"/>
      <c r="SB32" s="401"/>
      <c r="SC32" s="401"/>
      <c r="SD32" s="401"/>
      <c r="SE32" s="401"/>
      <c r="SF32" s="401"/>
      <c r="SG32" s="401"/>
      <c r="SH32" s="401"/>
      <c r="SI32" s="401"/>
      <c r="SJ32" s="401"/>
      <c r="SK32" s="401"/>
      <c r="SL32" s="401"/>
      <c r="SM32" s="401"/>
      <c r="SN32" s="401"/>
      <c r="SO32" s="401"/>
      <c r="SP32" s="401"/>
      <c r="SQ32" s="401"/>
      <c r="SR32" s="401"/>
      <c r="SS32" s="401"/>
      <c r="ST32" s="401"/>
      <c r="SU32" s="401"/>
      <c r="SV32" s="401"/>
      <c r="SW32" s="401"/>
      <c r="SX32" s="401"/>
      <c r="SY32" s="401"/>
      <c r="SZ32" s="401"/>
      <c r="TA32" s="401"/>
      <c r="TB32" s="401"/>
      <c r="TC32" s="401"/>
      <c r="TD32" s="401"/>
      <c r="TE32" s="401"/>
      <c r="TF32" s="401"/>
      <c r="TG32" s="401"/>
      <c r="TH32" s="401"/>
      <c r="TI32" s="401"/>
      <c r="TJ32" s="401"/>
      <c r="TK32" s="401"/>
      <c r="TL32" s="401"/>
      <c r="TM32" s="401"/>
      <c r="TN32" s="401"/>
      <c r="TO32" s="401"/>
      <c r="TP32" s="401"/>
      <c r="TQ32" s="401"/>
      <c r="TR32" s="401"/>
      <c r="TS32" s="401"/>
      <c r="TT32" s="401"/>
      <c r="TU32" s="401"/>
      <c r="TV32" s="401"/>
      <c r="TW32" s="401"/>
      <c r="TX32" s="401"/>
      <c r="TY32" s="401"/>
      <c r="TZ32" s="401"/>
      <c r="UA32" s="401"/>
      <c r="UB32" s="401"/>
      <c r="UC32" s="401"/>
      <c r="UD32" s="401"/>
      <c r="UE32" s="401"/>
      <c r="UF32" s="401"/>
      <c r="UG32" s="401"/>
      <c r="UH32" s="401"/>
      <c r="UI32" s="401"/>
      <c r="UJ32" s="401"/>
      <c r="UK32" s="401"/>
      <c r="UL32" s="401"/>
      <c r="UM32" s="401"/>
      <c r="UN32" s="401"/>
      <c r="UO32" s="401"/>
      <c r="UP32" s="401"/>
      <c r="UQ32" s="401"/>
      <c r="UR32" s="401"/>
      <c r="US32" s="401"/>
      <c r="UT32" s="401"/>
      <c r="UU32" s="401"/>
      <c r="UV32" s="401"/>
      <c r="UW32" s="401"/>
      <c r="UX32" s="401"/>
      <c r="UY32" s="401"/>
      <c r="UZ32" s="401"/>
      <c r="VA32" s="401"/>
      <c r="VB32" s="401"/>
      <c r="VC32" s="401"/>
      <c r="VD32" s="401"/>
      <c r="VE32" s="401"/>
      <c r="VF32" s="401"/>
      <c r="VG32" s="401"/>
      <c r="VH32" s="401"/>
      <c r="VI32" s="401"/>
      <c r="VJ32" s="401"/>
      <c r="VK32" s="401"/>
      <c r="VL32" s="401"/>
      <c r="VM32" s="401"/>
      <c r="VN32" s="401"/>
      <c r="VO32" s="401"/>
      <c r="VP32" s="401"/>
      <c r="VQ32" s="401"/>
      <c r="VR32" s="401"/>
      <c r="VS32" s="401"/>
      <c r="VT32" s="401"/>
      <c r="VU32" s="401"/>
      <c r="VV32" s="401"/>
      <c r="VW32" s="401"/>
      <c r="VX32" s="401"/>
      <c r="VY32" s="401"/>
      <c r="VZ32" s="401"/>
      <c r="WA32" s="401"/>
      <c r="WB32" s="401"/>
      <c r="WC32" s="401"/>
      <c r="WD32" s="401"/>
      <c r="WE32" s="401"/>
      <c r="WF32" s="401"/>
      <c r="WG32" s="401"/>
      <c r="WH32" s="401"/>
      <c r="WI32" s="401"/>
      <c r="WJ32" s="401"/>
      <c r="WK32" s="401"/>
      <c r="WL32" s="401"/>
      <c r="WM32" s="401"/>
      <c r="WN32" s="401"/>
      <c r="WO32" s="401"/>
      <c r="WP32" s="401"/>
      <c r="WQ32" s="401"/>
      <c r="WR32" s="401"/>
      <c r="WS32" s="401"/>
      <c r="WT32" s="401"/>
      <c r="WU32" s="401"/>
      <c r="WV32" s="401"/>
      <c r="WW32" s="401"/>
      <c r="WX32" s="401"/>
      <c r="WY32" s="401"/>
      <c r="WZ32" s="401"/>
      <c r="XA32" s="401"/>
      <c r="XB32" s="401"/>
      <c r="XC32" s="401"/>
      <c r="XD32" s="401"/>
      <c r="XE32" s="401"/>
      <c r="XF32" s="401"/>
      <c r="XG32" s="401"/>
      <c r="XH32" s="401"/>
      <c r="XI32" s="401"/>
      <c r="XJ32" s="401"/>
      <c r="XK32" s="401"/>
      <c r="XL32" s="401"/>
      <c r="XM32" s="401"/>
      <c r="XN32" s="401"/>
      <c r="XO32" s="401"/>
      <c r="XP32" s="401"/>
      <c r="XQ32" s="401"/>
      <c r="XR32" s="401"/>
      <c r="XS32" s="401"/>
      <c r="XT32" s="401"/>
      <c r="XU32" s="401"/>
      <c r="XV32" s="401"/>
      <c r="XW32" s="401"/>
      <c r="XX32" s="401"/>
      <c r="XY32" s="401"/>
      <c r="XZ32" s="401"/>
      <c r="YA32" s="401"/>
      <c r="YB32" s="401"/>
      <c r="YC32" s="401"/>
      <c r="YD32" s="401"/>
      <c r="YE32" s="401"/>
      <c r="YF32" s="401"/>
      <c r="YG32" s="401"/>
      <c r="YH32" s="401"/>
      <c r="YI32" s="401"/>
      <c r="YJ32" s="401"/>
      <c r="YK32" s="401"/>
      <c r="YL32" s="401"/>
      <c r="YM32" s="401"/>
      <c r="YN32" s="401"/>
      <c r="YO32" s="401"/>
      <c r="YP32" s="401"/>
      <c r="YQ32" s="401"/>
      <c r="YR32" s="401"/>
      <c r="YS32" s="401"/>
      <c r="YT32" s="401"/>
      <c r="YU32" s="401"/>
      <c r="YV32" s="401"/>
      <c r="YW32" s="401"/>
      <c r="YX32" s="401"/>
      <c r="YY32" s="401"/>
      <c r="YZ32" s="401"/>
      <c r="ZA32" s="401"/>
      <c r="ZB32" s="401"/>
      <c r="ZC32" s="401"/>
      <c r="ZD32" s="401"/>
      <c r="ZE32" s="401"/>
      <c r="ZF32" s="401"/>
      <c r="ZG32" s="401"/>
      <c r="ZH32" s="401"/>
      <c r="ZI32" s="401"/>
      <c r="ZJ32" s="401"/>
      <c r="ZK32" s="401"/>
      <c r="ZL32" s="401"/>
      <c r="ZM32" s="401"/>
      <c r="ZN32" s="401"/>
      <c r="ZO32" s="401"/>
      <c r="ZP32" s="401"/>
      <c r="ZQ32" s="401"/>
      <c r="ZR32" s="401"/>
      <c r="ZS32" s="401"/>
      <c r="ZT32" s="401"/>
      <c r="ZU32" s="401"/>
      <c r="ZV32" s="401"/>
      <c r="ZW32" s="401"/>
      <c r="ZX32" s="401"/>
      <c r="ZY32" s="401"/>
      <c r="ZZ32" s="401"/>
      <c r="AAA32" s="401"/>
      <c r="AAB32" s="401"/>
      <c r="AAC32" s="401"/>
      <c r="AAD32" s="401"/>
      <c r="AAE32" s="401"/>
      <c r="AAF32" s="401"/>
      <c r="AAG32" s="401"/>
      <c r="AAH32" s="401"/>
      <c r="AAI32" s="401"/>
      <c r="AAJ32" s="401"/>
      <c r="AAK32" s="401"/>
      <c r="AAL32" s="401"/>
      <c r="AAM32" s="401"/>
      <c r="AAN32" s="401"/>
      <c r="AAO32" s="401"/>
      <c r="AAP32" s="401"/>
      <c r="AAQ32" s="401"/>
      <c r="AAR32" s="401"/>
      <c r="AAS32" s="401"/>
      <c r="AAT32" s="401"/>
      <c r="AAU32" s="401"/>
      <c r="AAV32" s="401"/>
      <c r="AAW32" s="401"/>
      <c r="AAX32" s="401"/>
      <c r="AAY32" s="401"/>
      <c r="AAZ32" s="401"/>
      <c r="ABA32" s="401"/>
      <c r="ABB32" s="401"/>
      <c r="ABC32" s="401"/>
      <c r="ABD32" s="401"/>
      <c r="ABE32" s="401"/>
      <c r="ABF32" s="401"/>
      <c r="ABG32" s="401"/>
      <c r="ABH32" s="401"/>
      <c r="ABI32" s="401"/>
      <c r="ABJ32" s="401"/>
      <c r="ABK32" s="401"/>
      <c r="ABL32" s="401"/>
      <c r="ABM32" s="401"/>
      <c r="ABN32" s="401"/>
      <c r="ABO32" s="401"/>
      <c r="ABP32" s="401"/>
      <c r="ABQ32" s="401"/>
      <c r="ABR32" s="401"/>
      <c r="ABS32" s="401"/>
      <c r="ABT32" s="401"/>
      <c r="ABU32" s="401"/>
      <c r="ABV32" s="401"/>
      <c r="ABW32" s="401"/>
      <c r="ABX32" s="401"/>
      <c r="ABY32" s="401"/>
      <c r="ABZ32" s="401"/>
      <c r="ACA32" s="401"/>
      <c r="ACB32" s="401"/>
      <c r="ACC32" s="401"/>
      <c r="ACD32" s="401"/>
      <c r="ACE32" s="401"/>
      <c r="ACF32" s="401"/>
      <c r="ACG32" s="401"/>
      <c r="ACH32" s="401"/>
      <c r="ACI32" s="401"/>
      <c r="ACJ32" s="401"/>
      <c r="ACK32" s="401"/>
      <c r="ACL32" s="401"/>
      <c r="ACM32" s="401"/>
      <c r="ACN32" s="401"/>
      <c r="ACO32" s="401"/>
      <c r="ACP32" s="401"/>
      <c r="ACQ32" s="401"/>
      <c r="ACR32" s="401"/>
      <c r="ACS32" s="401"/>
      <c r="ACT32" s="401"/>
      <c r="ACU32" s="401"/>
      <c r="ACV32" s="401"/>
      <c r="ACW32" s="401"/>
      <c r="ACX32" s="401"/>
      <c r="ACY32" s="401"/>
      <c r="ACZ32" s="401"/>
      <c r="ADA32" s="401"/>
      <c r="ADB32" s="401"/>
      <c r="ADC32" s="401"/>
      <c r="ADD32" s="401"/>
      <c r="ADE32" s="401"/>
      <c r="ADF32" s="401"/>
      <c r="ADG32" s="401"/>
      <c r="ADH32" s="401"/>
      <c r="ADI32" s="401"/>
      <c r="ADJ32" s="401"/>
      <c r="ADK32" s="401"/>
      <c r="ADL32" s="401"/>
      <c r="ADM32" s="401"/>
      <c r="ADN32" s="401"/>
      <c r="ADO32" s="401"/>
      <c r="ADP32" s="401"/>
      <c r="ADQ32" s="401"/>
      <c r="ADR32" s="401"/>
      <c r="ADS32" s="401"/>
    </row>
    <row r="33" spans="1:799" ht="147" customHeight="1">
      <c r="A33" s="429">
        <v>31</v>
      </c>
      <c r="B33" s="423" t="s">
        <v>1318</v>
      </c>
      <c r="C33" s="423" t="s">
        <v>1319</v>
      </c>
      <c r="D33" s="423" t="s">
        <v>1320</v>
      </c>
      <c r="E33" s="423" t="s">
        <v>1321</v>
      </c>
      <c r="F33" s="424" t="s">
        <v>903</v>
      </c>
      <c r="G33" s="508" t="s">
        <v>910</v>
      </c>
      <c r="H33" s="508" t="s">
        <v>844</v>
      </c>
      <c r="I33" s="508" t="s">
        <v>833</v>
      </c>
      <c r="J33" s="508" t="s">
        <v>844</v>
      </c>
      <c r="K33" s="508" t="s">
        <v>833</v>
      </c>
      <c r="L33" s="431">
        <v>1829450.86</v>
      </c>
      <c r="M33" s="431">
        <v>1412243.79</v>
      </c>
      <c r="N33" s="431">
        <v>600203.62</v>
      </c>
      <c r="O33" s="422">
        <v>105918.29</v>
      </c>
      <c r="P33" s="422">
        <v>706121.9</v>
      </c>
      <c r="Q33" s="509">
        <v>0.5</v>
      </c>
      <c r="R33" s="431">
        <v>60</v>
      </c>
      <c r="S33" s="432">
        <v>44</v>
      </c>
      <c r="T33" s="432">
        <v>35</v>
      </c>
      <c r="U33" s="434">
        <v>31</v>
      </c>
      <c r="V33" s="432">
        <v>95</v>
      </c>
      <c r="W33" s="433">
        <f t="shared" si="0"/>
        <v>75</v>
      </c>
      <c r="X33" s="446">
        <f t="shared" si="1"/>
        <v>0.78947368421052633</v>
      </c>
      <c r="Y33" s="110"/>
      <c r="Z33" s="110"/>
      <c r="AA33" s="110"/>
    </row>
    <row r="34" spans="1:799" s="418" customFormat="1" ht="152.25" customHeight="1">
      <c r="A34" s="429">
        <v>32</v>
      </c>
      <c r="B34" s="423" t="s">
        <v>979</v>
      </c>
      <c r="C34" s="423" t="s">
        <v>980</v>
      </c>
      <c r="D34" s="423" t="s">
        <v>981</v>
      </c>
      <c r="E34" s="423" t="s">
        <v>982</v>
      </c>
      <c r="F34" s="424" t="s">
        <v>890</v>
      </c>
      <c r="G34" s="508" t="s">
        <v>1745</v>
      </c>
      <c r="H34" s="508" t="s">
        <v>1256</v>
      </c>
      <c r="I34" s="508" t="s">
        <v>1257</v>
      </c>
      <c r="J34" s="508" t="s">
        <v>1256</v>
      </c>
      <c r="K34" s="508" t="s">
        <v>1257</v>
      </c>
      <c r="L34" s="431">
        <v>630008</v>
      </c>
      <c r="M34" s="431">
        <v>516400</v>
      </c>
      <c r="N34" s="431">
        <v>219470</v>
      </c>
      <c r="O34" s="422">
        <v>38730</v>
      </c>
      <c r="P34" s="422">
        <v>258200</v>
      </c>
      <c r="Q34" s="509">
        <v>0.5</v>
      </c>
      <c r="R34" s="431">
        <v>60</v>
      </c>
      <c r="S34" s="432">
        <v>46</v>
      </c>
      <c r="T34" s="432">
        <v>35</v>
      </c>
      <c r="U34" s="434">
        <v>29</v>
      </c>
      <c r="V34" s="432">
        <v>95</v>
      </c>
      <c r="W34" s="433">
        <f t="shared" si="0"/>
        <v>75</v>
      </c>
      <c r="X34" s="446">
        <f t="shared" si="1"/>
        <v>0.78947368421052633</v>
      </c>
      <c r="Y34" s="110"/>
      <c r="Z34" s="110"/>
      <c r="AA34" s="110"/>
      <c r="AB34" s="401"/>
      <c r="AC34" s="401"/>
      <c r="AD34" s="401"/>
      <c r="AE34" s="401"/>
      <c r="AF34" s="401"/>
      <c r="AG34" s="401"/>
      <c r="AH34" s="401"/>
      <c r="AI34" s="401"/>
      <c r="AJ34" s="401"/>
      <c r="AK34" s="401"/>
      <c r="AL34" s="401"/>
      <c r="AM34" s="401"/>
      <c r="AN34" s="401"/>
      <c r="AO34" s="401"/>
      <c r="AP34" s="401"/>
      <c r="AQ34" s="401"/>
      <c r="AR34" s="401"/>
      <c r="AS34" s="401"/>
      <c r="AT34" s="401"/>
      <c r="AU34" s="401"/>
      <c r="AV34" s="401"/>
      <c r="AW34" s="401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401"/>
      <c r="BV34" s="401"/>
      <c r="BW34" s="401"/>
      <c r="BX34" s="401"/>
      <c r="BY34" s="401"/>
      <c r="BZ34" s="401"/>
      <c r="CA34" s="401"/>
      <c r="CB34" s="401"/>
      <c r="CC34" s="401"/>
      <c r="CD34" s="401"/>
      <c r="CE34" s="401"/>
      <c r="CF34" s="401"/>
      <c r="CG34" s="401"/>
      <c r="CH34" s="401"/>
      <c r="CI34" s="401"/>
      <c r="CJ34" s="401"/>
      <c r="CK34" s="401"/>
      <c r="CL34" s="401"/>
      <c r="CM34" s="401"/>
      <c r="CN34" s="401"/>
      <c r="CO34" s="401"/>
      <c r="CP34" s="401"/>
      <c r="CQ34" s="401"/>
      <c r="CR34" s="401"/>
      <c r="CS34" s="401"/>
      <c r="CT34" s="401"/>
      <c r="CU34" s="401"/>
      <c r="CV34" s="401"/>
      <c r="CW34" s="401"/>
      <c r="CX34" s="401"/>
      <c r="CY34" s="401"/>
      <c r="CZ34" s="401"/>
      <c r="DA34" s="401"/>
      <c r="DB34" s="401"/>
      <c r="DC34" s="401"/>
      <c r="DD34" s="401"/>
      <c r="DE34" s="401"/>
      <c r="DF34" s="401"/>
      <c r="DG34" s="401"/>
      <c r="DH34" s="401"/>
      <c r="DI34" s="401"/>
      <c r="DJ34" s="401"/>
      <c r="DK34" s="401"/>
      <c r="DL34" s="401"/>
      <c r="DM34" s="401"/>
      <c r="DN34" s="401"/>
      <c r="DO34" s="401"/>
      <c r="DP34" s="401"/>
      <c r="DQ34" s="401"/>
      <c r="DR34" s="401"/>
      <c r="DS34" s="401"/>
      <c r="DT34" s="401"/>
      <c r="DU34" s="401"/>
      <c r="DV34" s="401"/>
      <c r="DW34" s="401"/>
      <c r="DX34" s="401"/>
      <c r="DY34" s="401"/>
      <c r="DZ34" s="401"/>
      <c r="EA34" s="401"/>
      <c r="EB34" s="401"/>
      <c r="EC34" s="401"/>
      <c r="ED34" s="401"/>
      <c r="EE34" s="401"/>
      <c r="EF34" s="401"/>
      <c r="EG34" s="401"/>
      <c r="EH34" s="401"/>
      <c r="EI34" s="401"/>
      <c r="EJ34" s="401"/>
      <c r="EK34" s="401"/>
      <c r="EL34" s="401"/>
      <c r="EM34" s="401"/>
      <c r="EN34" s="401"/>
      <c r="EO34" s="401"/>
      <c r="EP34" s="401"/>
      <c r="EQ34" s="401"/>
      <c r="ER34" s="401"/>
      <c r="ES34" s="401"/>
      <c r="ET34" s="401"/>
      <c r="EU34" s="401"/>
      <c r="EV34" s="401"/>
      <c r="EW34" s="401"/>
      <c r="EX34" s="401"/>
      <c r="EY34" s="401"/>
      <c r="EZ34" s="401"/>
      <c r="FA34" s="401"/>
      <c r="FB34" s="401"/>
      <c r="FC34" s="401"/>
      <c r="FD34" s="401"/>
      <c r="FE34" s="401"/>
      <c r="FF34" s="401"/>
      <c r="FG34" s="401"/>
      <c r="FH34" s="401"/>
      <c r="FI34" s="401"/>
      <c r="FJ34" s="401"/>
      <c r="FK34" s="401"/>
      <c r="FL34" s="401"/>
      <c r="FM34" s="401"/>
      <c r="FN34" s="401"/>
      <c r="FO34" s="401"/>
      <c r="FP34" s="401"/>
      <c r="FQ34" s="401"/>
      <c r="FR34" s="401"/>
      <c r="FS34" s="401"/>
      <c r="FT34" s="401"/>
      <c r="FU34" s="401"/>
      <c r="FV34" s="401"/>
      <c r="FW34" s="401"/>
      <c r="FX34" s="401"/>
      <c r="FY34" s="401"/>
      <c r="FZ34" s="401"/>
      <c r="GA34" s="401"/>
      <c r="GB34" s="401"/>
      <c r="GC34" s="401"/>
      <c r="GD34" s="401"/>
      <c r="GE34" s="401"/>
      <c r="GF34" s="401"/>
      <c r="GG34" s="401"/>
      <c r="GH34" s="401"/>
      <c r="GI34" s="401"/>
      <c r="GJ34" s="401"/>
      <c r="GK34" s="401"/>
      <c r="GL34" s="401"/>
      <c r="GM34" s="401"/>
      <c r="GN34" s="401"/>
      <c r="GO34" s="401"/>
      <c r="GP34" s="401"/>
      <c r="GQ34" s="401"/>
      <c r="GR34" s="401"/>
      <c r="GS34" s="401"/>
      <c r="GT34" s="401"/>
      <c r="GU34" s="401"/>
      <c r="GV34" s="401"/>
      <c r="GW34" s="401"/>
      <c r="GX34" s="401"/>
      <c r="GY34" s="401"/>
      <c r="GZ34" s="401"/>
      <c r="HA34" s="401"/>
      <c r="HB34" s="401"/>
      <c r="HC34" s="401"/>
      <c r="HD34" s="401"/>
      <c r="HE34" s="401"/>
      <c r="HF34" s="401"/>
      <c r="HG34" s="401"/>
      <c r="HH34" s="401"/>
      <c r="HI34" s="401"/>
      <c r="HJ34" s="401"/>
      <c r="HK34" s="401"/>
      <c r="HL34" s="401"/>
      <c r="HM34" s="401"/>
      <c r="HN34" s="401"/>
      <c r="HO34" s="401"/>
      <c r="HP34" s="401"/>
      <c r="HQ34" s="401"/>
      <c r="HR34" s="401"/>
      <c r="HS34" s="401"/>
      <c r="HT34" s="401"/>
      <c r="HU34" s="401"/>
      <c r="HV34" s="401"/>
      <c r="HW34" s="401"/>
      <c r="HX34" s="401"/>
      <c r="HY34" s="401"/>
      <c r="HZ34" s="401"/>
      <c r="IA34" s="401"/>
      <c r="IB34" s="401"/>
      <c r="IC34" s="401"/>
      <c r="ID34" s="401"/>
      <c r="IE34" s="401"/>
      <c r="IF34" s="401"/>
      <c r="IG34" s="401"/>
      <c r="IH34" s="401"/>
      <c r="II34" s="401"/>
      <c r="IJ34" s="401"/>
      <c r="IK34" s="401"/>
      <c r="IL34" s="401"/>
      <c r="IM34" s="401"/>
      <c r="IN34" s="401"/>
      <c r="IO34" s="401"/>
      <c r="IP34" s="401"/>
      <c r="IQ34" s="401"/>
      <c r="IR34" s="401"/>
      <c r="IS34" s="401"/>
      <c r="IT34" s="401"/>
      <c r="IU34" s="401"/>
      <c r="IV34" s="401"/>
      <c r="IW34" s="401"/>
      <c r="IX34" s="401"/>
      <c r="IY34" s="401"/>
      <c r="IZ34" s="401"/>
      <c r="JA34" s="401"/>
      <c r="JB34" s="401"/>
      <c r="JC34" s="401"/>
      <c r="JD34" s="401"/>
      <c r="JE34" s="401"/>
      <c r="JF34" s="401"/>
      <c r="JG34" s="401"/>
      <c r="JH34" s="401"/>
      <c r="JI34" s="401"/>
      <c r="JJ34" s="401"/>
      <c r="JK34" s="401"/>
      <c r="JL34" s="401"/>
      <c r="JM34" s="401"/>
      <c r="JN34" s="401"/>
      <c r="JO34" s="401"/>
      <c r="JP34" s="401"/>
      <c r="JQ34" s="401"/>
      <c r="JR34" s="401"/>
      <c r="JS34" s="401"/>
      <c r="JT34" s="401"/>
      <c r="JU34" s="401"/>
      <c r="JV34" s="401"/>
      <c r="JW34" s="401"/>
      <c r="JX34" s="401"/>
      <c r="JY34" s="401"/>
      <c r="JZ34" s="401"/>
      <c r="KA34" s="401"/>
      <c r="KB34" s="401"/>
      <c r="KC34" s="401"/>
      <c r="KD34" s="401"/>
      <c r="KE34" s="401"/>
      <c r="KF34" s="401"/>
      <c r="KG34" s="401"/>
      <c r="KH34" s="401"/>
      <c r="KI34" s="401"/>
      <c r="KJ34" s="401"/>
      <c r="KK34" s="401"/>
      <c r="KL34" s="401"/>
      <c r="KM34" s="401"/>
      <c r="KN34" s="401"/>
      <c r="KO34" s="401"/>
      <c r="KP34" s="401"/>
      <c r="KQ34" s="401"/>
      <c r="KR34" s="401"/>
      <c r="KS34" s="401"/>
      <c r="KT34" s="401"/>
      <c r="KU34" s="401"/>
      <c r="KV34" s="401"/>
      <c r="KW34" s="401"/>
      <c r="KX34" s="401"/>
      <c r="KY34" s="401"/>
      <c r="KZ34" s="401"/>
      <c r="LA34" s="401"/>
      <c r="LB34" s="401"/>
      <c r="LC34" s="401"/>
      <c r="LD34" s="401"/>
      <c r="LE34" s="401"/>
      <c r="LF34" s="401"/>
      <c r="LG34" s="401"/>
      <c r="LH34" s="401"/>
      <c r="LI34" s="401"/>
      <c r="LJ34" s="401"/>
      <c r="LK34" s="401"/>
      <c r="LL34" s="401"/>
      <c r="LM34" s="401"/>
      <c r="LN34" s="401"/>
      <c r="LO34" s="401"/>
      <c r="LP34" s="401"/>
      <c r="LQ34" s="401"/>
      <c r="LR34" s="401"/>
      <c r="LS34" s="401"/>
      <c r="LT34" s="401"/>
      <c r="LU34" s="401"/>
      <c r="LV34" s="401"/>
      <c r="LW34" s="401"/>
      <c r="LX34" s="401"/>
      <c r="LY34" s="401"/>
      <c r="LZ34" s="401"/>
      <c r="MA34" s="401"/>
      <c r="MB34" s="401"/>
      <c r="MC34" s="401"/>
      <c r="MD34" s="401"/>
      <c r="ME34" s="401"/>
      <c r="MF34" s="401"/>
      <c r="MG34" s="401"/>
      <c r="MH34" s="401"/>
      <c r="MI34" s="401"/>
      <c r="MJ34" s="401"/>
      <c r="MK34" s="401"/>
      <c r="ML34" s="401"/>
      <c r="MM34" s="401"/>
      <c r="MN34" s="401"/>
      <c r="MO34" s="401"/>
      <c r="MP34" s="401"/>
      <c r="MQ34" s="401"/>
      <c r="MR34" s="401"/>
      <c r="MS34" s="401"/>
      <c r="MT34" s="401"/>
      <c r="MU34" s="401"/>
      <c r="MV34" s="401"/>
      <c r="MW34" s="401"/>
      <c r="MX34" s="401"/>
      <c r="MY34" s="401"/>
      <c r="MZ34" s="401"/>
      <c r="NA34" s="401"/>
      <c r="NB34" s="401"/>
      <c r="NC34" s="401"/>
      <c r="ND34" s="401"/>
      <c r="NE34" s="401"/>
      <c r="NF34" s="401"/>
      <c r="NG34" s="401"/>
      <c r="NH34" s="401"/>
      <c r="NI34" s="401"/>
      <c r="NJ34" s="401"/>
      <c r="NK34" s="401"/>
      <c r="NL34" s="401"/>
      <c r="NM34" s="401"/>
      <c r="NN34" s="401"/>
      <c r="NO34" s="401"/>
      <c r="NP34" s="401"/>
      <c r="NQ34" s="401"/>
      <c r="NR34" s="401"/>
      <c r="NS34" s="401"/>
      <c r="NT34" s="401"/>
      <c r="NU34" s="401"/>
      <c r="NV34" s="401"/>
      <c r="NW34" s="401"/>
      <c r="NX34" s="401"/>
      <c r="NY34" s="401"/>
      <c r="NZ34" s="401"/>
      <c r="OA34" s="401"/>
      <c r="OB34" s="401"/>
      <c r="OC34" s="401"/>
      <c r="OD34" s="401"/>
      <c r="OE34" s="401"/>
      <c r="OF34" s="401"/>
      <c r="OG34" s="401"/>
      <c r="OH34" s="401"/>
      <c r="OI34" s="401"/>
      <c r="OJ34" s="401"/>
      <c r="OK34" s="401"/>
      <c r="OL34" s="401"/>
      <c r="OM34" s="401"/>
      <c r="ON34" s="401"/>
      <c r="OO34" s="401"/>
      <c r="OP34" s="401"/>
      <c r="OQ34" s="401"/>
      <c r="OR34" s="401"/>
      <c r="OS34" s="401"/>
      <c r="OT34" s="401"/>
      <c r="OU34" s="401"/>
      <c r="OV34" s="401"/>
      <c r="OW34" s="401"/>
      <c r="OX34" s="401"/>
      <c r="OY34" s="401"/>
      <c r="OZ34" s="401"/>
      <c r="PA34" s="401"/>
      <c r="PB34" s="401"/>
      <c r="PC34" s="401"/>
      <c r="PD34" s="401"/>
      <c r="PE34" s="401"/>
      <c r="PF34" s="401"/>
      <c r="PG34" s="401"/>
      <c r="PH34" s="401"/>
      <c r="PI34" s="401"/>
      <c r="PJ34" s="401"/>
      <c r="PK34" s="401"/>
      <c r="PL34" s="401"/>
      <c r="PM34" s="401"/>
      <c r="PN34" s="401"/>
      <c r="PO34" s="401"/>
      <c r="PP34" s="401"/>
      <c r="PQ34" s="401"/>
      <c r="PR34" s="401"/>
      <c r="PS34" s="401"/>
      <c r="PT34" s="401"/>
      <c r="PU34" s="401"/>
      <c r="PV34" s="401"/>
      <c r="PW34" s="401"/>
      <c r="PX34" s="401"/>
      <c r="PY34" s="401"/>
      <c r="PZ34" s="401"/>
      <c r="QA34" s="401"/>
      <c r="QB34" s="401"/>
      <c r="QC34" s="401"/>
      <c r="QD34" s="401"/>
      <c r="QE34" s="401"/>
      <c r="QF34" s="401"/>
      <c r="QG34" s="401"/>
      <c r="QH34" s="401"/>
      <c r="QI34" s="401"/>
      <c r="QJ34" s="401"/>
      <c r="QK34" s="401"/>
      <c r="QL34" s="401"/>
      <c r="QM34" s="401"/>
      <c r="QN34" s="401"/>
      <c r="QO34" s="401"/>
      <c r="QP34" s="401"/>
      <c r="QQ34" s="401"/>
      <c r="QR34" s="401"/>
      <c r="QS34" s="401"/>
      <c r="QT34" s="401"/>
      <c r="QU34" s="401"/>
      <c r="QV34" s="401"/>
      <c r="QW34" s="401"/>
      <c r="QX34" s="401"/>
      <c r="QY34" s="401"/>
      <c r="QZ34" s="401"/>
      <c r="RA34" s="401"/>
      <c r="RB34" s="401"/>
      <c r="RC34" s="401"/>
      <c r="RD34" s="401"/>
      <c r="RE34" s="401"/>
      <c r="RF34" s="401"/>
      <c r="RG34" s="401"/>
      <c r="RH34" s="401"/>
      <c r="RI34" s="401"/>
      <c r="RJ34" s="401"/>
      <c r="RK34" s="401"/>
      <c r="RL34" s="401"/>
      <c r="RM34" s="401"/>
      <c r="RN34" s="401"/>
      <c r="RO34" s="401"/>
      <c r="RP34" s="401"/>
      <c r="RQ34" s="401"/>
      <c r="RR34" s="401"/>
      <c r="RS34" s="401"/>
      <c r="RT34" s="401"/>
      <c r="RU34" s="401"/>
      <c r="RV34" s="401"/>
      <c r="RW34" s="401"/>
      <c r="RX34" s="401"/>
      <c r="RY34" s="401"/>
      <c r="RZ34" s="401"/>
      <c r="SA34" s="401"/>
      <c r="SB34" s="401"/>
      <c r="SC34" s="401"/>
      <c r="SD34" s="401"/>
      <c r="SE34" s="401"/>
      <c r="SF34" s="401"/>
      <c r="SG34" s="401"/>
      <c r="SH34" s="401"/>
      <c r="SI34" s="401"/>
      <c r="SJ34" s="401"/>
      <c r="SK34" s="401"/>
      <c r="SL34" s="401"/>
      <c r="SM34" s="401"/>
      <c r="SN34" s="401"/>
      <c r="SO34" s="401"/>
      <c r="SP34" s="401"/>
      <c r="SQ34" s="401"/>
      <c r="SR34" s="401"/>
      <c r="SS34" s="401"/>
      <c r="ST34" s="401"/>
      <c r="SU34" s="401"/>
      <c r="SV34" s="401"/>
      <c r="SW34" s="401"/>
      <c r="SX34" s="401"/>
      <c r="SY34" s="401"/>
      <c r="SZ34" s="401"/>
      <c r="TA34" s="401"/>
      <c r="TB34" s="401"/>
      <c r="TC34" s="401"/>
      <c r="TD34" s="401"/>
      <c r="TE34" s="401"/>
      <c r="TF34" s="401"/>
      <c r="TG34" s="401"/>
      <c r="TH34" s="401"/>
      <c r="TI34" s="401"/>
      <c r="TJ34" s="401"/>
      <c r="TK34" s="401"/>
      <c r="TL34" s="401"/>
      <c r="TM34" s="401"/>
      <c r="TN34" s="401"/>
      <c r="TO34" s="401"/>
      <c r="TP34" s="401"/>
      <c r="TQ34" s="401"/>
      <c r="TR34" s="401"/>
      <c r="TS34" s="401"/>
      <c r="TT34" s="401"/>
      <c r="TU34" s="401"/>
      <c r="TV34" s="401"/>
      <c r="TW34" s="401"/>
      <c r="TX34" s="401"/>
      <c r="TY34" s="401"/>
      <c r="TZ34" s="401"/>
      <c r="UA34" s="401"/>
      <c r="UB34" s="401"/>
      <c r="UC34" s="401"/>
      <c r="UD34" s="401"/>
      <c r="UE34" s="401"/>
      <c r="UF34" s="401"/>
      <c r="UG34" s="401"/>
      <c r="UH34" s="401"/>
      <c r="UI34" s="401"/>
      <c r="UJ34" s="401"/>
      <c r="UK34" s="401"/>
      <c r="UL34" s="401"/>
      <c r="UM34" s="401"/>
      <c r="UN34" s="401"/>
      <c r="UO34" s="401"/>
      <c r="UP34" s="401"/>
      <c r="UQ34" s="401"/>
      <c r="UR34" s="401"/>
      <c r="US34" s="401"/>
      <c r="UT34" s="401"/>
      <c r="UU34" s="401"/>
      <c r="UV34" s="401"/>
      <c r="UW34" s="401"/>
      <c r="UX34" s="401"/>
      <c r="UY34" s="401"/>
      <c r="UZ34" s="401"/>
      <c r="VA34" s="401"/>
      <c r="VB34" s="401"/>
      <c r="VC34" s="401"/>
      <c r="VD34" s="401"/>
      <c r="VE34" s="401"/>
      <c r="VF34" s="401"/>
      <c r="VG34" s="401"/>
      <c r="VH34" s="401"/>
      <c r="VI34" s="401"/>
      <c r="VJ34" s="401"/>
      <c r="VK34" s="401"/>
      <c r="VL34" s="401"/>
      <c r="VM34" s="401"/>
      <c r="VN34" s="401"/>
      <c r="VO34" s="401"/>
      <c r="VP34" s="401"/>
      <c r="VQ34" s="401"/>
      <c r="VR34" s="401"/>
      <c r="VS34" s="401"/>
      <c r="VT34" s="401"/>
      <c r="VU34" s="401"/>
      <c r="VV34" s="401"/>
      <c r="VW34" s="401"/>
      <c r="VX34" s="401"/>
      <c r="VY34" s="401"/>
      <c r="VZ34" s="401"/>
      <c r="WA34" s="401"/>
      <c r="WB34" s="401"/>
      <c r="WC34" s="401"/>
      <c r="WD34" s="401"/>
      <c r="WE34" s="401"/>
      <c r="WF34" s="401"/>
      <c r="WG34" s="401"/>
      <c r="WH34" s="401"/>
      <c r="WI34" s="401"/>
      <c r="WJ34" s="401"/>
      <c r="WK34" s="401"/>
      <c r="WL34" s="401"/>
      <c r="WM34" s="401"/>
      <c r="WN34" s="401"/>
      <c r="WO34" s="401"/>
      <c r="WP34" s="401"/>
      <c r="WQ34" s="401"/>
      <c r="WR34" s="401"/>
      <c r="WS34" s="401"/>
      <c r="WT34" s="401"/>
      <c r="WU34" s="401"/>
      <c r="WV34" s="401"/>
      <c r="WW34" s="401"/>
      <c r="WX34" s="401"/>
      <c r="WY34" s="401"/>
      <c r="WZ34" s="401"/>
      <c r="XA34" s="401"/>
      <c r="XB34" s="401"/>
      <c r="XC34" s="401"/>
      <c r="XD34" s="401"/>
      <c r="XE34" s="401"/>
      <c r="XF34" s="401"/>
      <c r="XG34" s="401"/>
      <c r="XH34" s="401"/>
      <c r="XI34" s="401"/>
      <c r="XJ34" s="401"/>
      <c r="XK34" s="401"/>
      <c r="XL34" s="401"/>
      <c r="XM34" s="401"/>
      <c r="XN34" s="401"/>
      <c r="XO34" s="401"/>
      <c r="XP34" s="401"/>
      <c r="XQ34" s="401"/>
      <c r="XR34" s="401"/>
      <c r="XS34" s="401"/>
      <c r="XT34" s="401"/>
      <c r="XU34" s="401"/>
      <c r="XV34" s="401"/>
      <c r="XW34" s="401"/>
      <c r="XX34" s="401"/>
      <c r="XY34" s="401"/>
      <c r="XZ34" s="401"/>
      <c r="YA34" s="401"/>
      <c r="YB34" s="401"/>
      <c r="YC34" s="401"/>
      <c r="YD34" s="401"/>
      <c r="YE34" s="401"/>
      <c r="YF34" s="401"/>
      <c r="YG34" s="401"/>
      <c r="YH34" s="401"/>
      <c r="YI34" s="401"/>
      <c r="YJ34" s="401"/>
      <c r="YK34" s="401"/>
      <c r="YL34" s="401"/>
      <c r="YM34" s="401"/>
      <c r="YN34" s="401"/>
      <c r="YO34" s="401"/>
      <c r="YP34" s="401"/>
      <c r="YQ34" s="401"/>
      <c r="YR34" s="401"/>
      <c r="YS34" s="401"/>
      <c r="YT34" s="401"/>
      <c r="YU34" s="401"/>
      <c r="YV34" s="401"/>
      <c r="YW34" s="401"/>
      <c r="YX34" s="401"/>
      <c r="YY34" s="401"/>
      <c r="YZ34" s="401"/>
      <c r="ZA34" s="401"/>
      <c r="ZB34" s="401"/>
      <c r="ZC34" s="401"/>
      <c r="ZD34" s="401"/>
      <c r="ZE34" s="401"/>
      <c r="ZF34" s="401"/>
      <c r="ZG34" s="401"/>
      <c r="ZH34" s="401"/>
      <c r="ZI34" s="401"/>
      <c r="ZJ34" s="401"/>
      <c r="ZK34" s="401"/>
      <c r="ZL34" s="401"/>
      <c r="ZM34" s="401"/>
      <c r="ZN34" s="401"/>
      <c r="ZO34" s="401"/>
      <c r="ZP34" s="401"/>
      <c r="ZQ34" s="401"/>
      <c r="ZR34" s="401"/>
      <c r="ZS34" s="401"/>
      <c r="ZT34" s="401"/>
      <c r="ZU34" s="401"/>
      <c r="ZV34" s="401"/>
      <c r="ZW34" s="401"/>
      <c r="ZX34" s="401"/>
      <c r="ZY34" s="401"/>
      <c r="ZZ34" s="401"/>
      <c r="AAA34" s="401"/>
      <c r="AAB34" s="401"/>
      <c r="AAC34" s="401"/>
      <c r="AAD34" s="401"/>
      <c r="AAE34" s="401"/>
      <c r="AAF34" s="401"/>
      <c r="AAG34" s="401"/>
      <c r="AAH34" s="401"/>
      <c r="AAI34" s="401"/>
      <c r="AAJ34" s="401"/>
      <c r="AAK34" s="401"/>
      <c r="AAL34" s="401"/>
      <c r="AAM34" s="401"/>
      <c r="AAN34" s="401"/>
      <c r="AAO34" s="401"/>
      <c r="AAP34" s="401"/>
      <c r="AAQ34" s="401"/>
      <c r="AAR34" s="401"/>
      <c r="AAS34" s="401"/>
      <c r="AAT34" s="401"/>
      <c r="AAU34" s="401"/>
      <c r="AAV34" s="401"/>
      <c r="AAW34" s="401"/>
      <c r="AAX34" s="401"/>
      <c r="AAY34" s="401"/>
      <c r="AAZ34" s="401"/>
      <c r="ABA34" s="401"/>
      <c r="ABB34" s="401"/>
      <c r="ABC34" s="401"/>
      <c r="ABD34" s="401"/>
      <c r="ABE34" s="401"/>
      <c r="ABF34" s="401"/>
      <c r="ABG34" s="401"/>
      <c r="ABH34" s="401"/>
      <c r="ABI34" s="401"/>
      <c r="ABJ34" s="401"/>
      <c r="ABK34" s="401"/>
      <c r="ABL34" s="401"/>
      <c r="ABM34" s="401"/>
      <c r="ABN34" s="401"/>
      <c r="ABO34" s="401"/>
      <c r="ABP34" s="401"/>
      <c r="ABQ34" s="401"/>
      <c r="ABR34" s="401"/>
      <c r="ABS34" s="401"/>
      <c r="ABT34" s="401"/>
      <c r="ABU34" s="401"/>
      <c r="ABV34" s="401"/>
      <c r="ABW34" s="401"/>
      <c r="ABX34" s="401"/>
      <c r="ABY34" s="401"/>
      <c r="ABZ34" s="401"/>
      <c r="ACA34" s="401"/>
      <c r="ACB34" s="401"/>
      <c r="ACC34" s="401"/>
      <c r="ACD34" s="401"/>
      <c r="ACE34" s="401"/>
      <c r="ACF34" s="401"/>
      <c r="ACG34" s="401"/>
      <c r="ACH34" s="401"/>
      <c r="ACI34" s="401"/>
      <c r="ACJ34" s="401"/>
      <c r="ACK34" s="401"/>
      <c r="ACL34" s="401"/>
      <c r="ACM34" s="401"/>
      <c r="ACN34" s="401"/>
      <c r="ACO34" s="401"/>
      <c r="ACP34" s="401"/>
      <c r="ACQ34" s="401"/>
      <c r="ACR34" s="401"/>
      <c r="ACS34" s="401"/>
      <c r="ACT34" s="401"/>
      <c r="ACU34" s="401"/>
      <c r="ACV34" s="401"/>
      <c r="ACW34" s="401"/>
      <c r="ACX34" s="401"/>
      <c r="ACY34" s="401"/>
      <c r="ACZ34" s="401"/>
      <c r="ADA34" s="401"/>
      <c r="ADB34" s="401"/>
      <c r="ADC34" s="401"/>
      <c r="ADD34" s="401"/>
      <c r="ADE34" s="401"/>
      <c r="ADF34" s="401"/>
      <c r="ADG34" s="401"/>
      <c r="ADH34" s="401"/>
      <c r="ADI34" s="401"/>
      <c r="ADJ34" s="401"/>
      <c r="ADK34" s="401"/>
      <c r="ADL34" s="401"/>
      <c r="ADM34" s="401"/>
      <c r="ADN34" s="401"/>
      <c r="ADO34" s="401"/>
      <c r="ADP34" s="401"/>
      <c r="ADQ34" s="401"/>
      <c r="ADR34" s="401"/>
      <c r="ADS34" s="401"/>
    </row>
    <row r="35" spans="1:799" s="397" customFormat="1" ht="98.25" customHeight="1">
      <c r="A35" s="429">
        <v>33</v>
      </c>
      <c r="B35" s="423" t="s">
        <v>1085</v>
      </c>
      <c r="C35" s="424" t="s">
        <v>1086</v>
      </c>
      <c r="D35" s="423" t="s">
        <v>1087</v>
      </c>
      <c r="E35" s="423" t="s">
        <v>1088</v>
      </c>
      <c r="F35" s="424" t="s">
        <v>890</v>
      </c>
      <c r="G35" s="440" t="s">
        <v>1746</v>
      </c>
      <c r="H35" s="440" t="s">
        <v>1281</v>
      </c>
      <c r="I35" s="440" t="s">
        <v>1282</v>
      </c>
      <c r="J35" s="440" t="s">
        <v>1281</v>
      </c>
      <c r="K35" s="440" t="s">
        <v>1283</v>
      </c>
      <c r="L35" s="441">
        <v>9089849.1199999992</v>
      </c>
      <c r="M35" s="441">
        <v>7272456</v>
      </c>
      <c r="N35" s="441">
        <v>1699936.59</v>
      </c>
      <c r="O35" s="422">
        <v>299988.81</v>
      </c>
      <c r="P35" s="422">
        <v>1999925.4</v>
      </c>
      <c r="Q35" s="442">
        <v>0.27500000000000002</v>
      </c>
      <c r="R35" s="431">
        <v>60</v>
      </c>
      <c r="S35" s="443">
        <v>47</v>
      </c>
      <c r="T35" s="432">
        <v>35</v>
      </c>
      <c r="U35" s="444">
        <v>28</v>
      </c>
      <c r="V35" s="432">
        <v>95</v>
      </c>
      <c r="W35" s="433">
        <f t="shared" si="0"/>
        <v>75</v>
      </c>
      <c r="X35" s="446">
        <f t="shared" si="1"/>
        <v>0.78947368421052633</v>
      </c>
      <c r="Y35" s="110"/>
      <c r="Z35" s="110"/>
      <c r="AA35" s="110"/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1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401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  <c r="CC35" s="401"/>
      <c r="CD35" s="401"/>
      <c r="CE35" s="401"/>
      <c r="CF35" s="401"/>
      <c r="CG35" s="401"/>
      <c r="CH35" s="401"/>
      <c r="CI35" s="401"/>
      <c r="CJ35" s="401"/>
      <c r="CK35" s="401"/>
      <c r="CL35" s="401"/>
      <c r="CM35" s="401"/>
      <c r="CN35" s="401"/>
      <c r="CO35" s="401"/>
      <c r="CP35" s="401"/>
      <c r="CQ35" s="401"/>
      <c r="CR35" s="401"/>
      <c r="CS35" s="401"/>
      <c r="CT35" s="401"/>
      <c r="CU35" s="401"/>
      <c r="CV35" s="401"/>
      <c r="CW35" s="401"/>
      <c r="CX35" s="401"/>
      <c r="CY35" s="401"/>
      <c r="CZ35" s="401"/>
      <c r="DA35" s="401"/>
      <c r="DB35" s="401"/>
      <c r="DC35" s="401"/>
      <c r="DD35" s="401"/>
      <c r="DE35" s="401"/>
      <c r="DF35" s="401"/>
      <c r="DG35" s="401"/>
      <c r="DH35" s="401"/>
      <c r="DI35" s="401"/>
      <c r="DJ35" s="401"/>
      <c r="DK35" s="401"/>
      <c r="DL35" s="401"/>
      <c r="DM35" s="401"/>
      <c r="DN35" s="401"/>
      <c r="DO35" s="401"/>
      <c r="DP35" s="401"/>
      <c r="DQ35" s="401"/>
      <c r="DR35" s="401"/>
      <c r="DS35" s="401"/>
      <c r="DT35" s="401"/>
      <c r="DU35" s="401"/>
      <c r="DV35" s="401"/>
      <c r="DW35" s="401"/>
      <c r="DX35" s="401"/>
      <c r="DY35" s="401"/>
      <c r="DZ35" s="401"/>
      <c r="EA35" s="401"/>
      <c r="EB35" s="401"/>
      <c r="EC35" s="401"/>
      <c r="ED35" s="401"/>
      <c r="EE35" s="401"/>
      <c r="EF35" s="401"/>
      <c r="EG35" s="401"/>
      <c r="EH35" s="401"/>
      <c r="EI35" s="401"/>
      <c r="EJ35" s="401"/>
      <c r="EK35" s="401"/>
      <c r="EL35" s="401"/>
      <c r="EM35" s="401"/>
      <c r="EN35" s="401"/>
      <c r="EO35" s="401"/>
      <c r="EP35" s="401"/>
      <c r="EQ35" s="401"/>
      <c r="ER35" s="401"/>
      <c r="ES35" s="401"/>
      <c r="ET35" s="401"/>
      <c r="EU35" s="401"/>
      <c r="EV35" s="401"/>
      <c r="EW35" s="401"/>
      <c r="EX35" s="401"/>
      <c r="EY35" s="401"/>
      <c r="EZ35" s="401"/>
      <c r="FA35" s="401"/>
      <c r="FB35" s="401"/>
      <c r="FC35" s="401"/>
      <c r="FD35" s="401"/>
      <c r="FE35" s="401"/>
      <c r="FF35" s="401"/>
      <c r="FG35" s="401"/>
      <c r="FH35" s="401"/>
      <c r="FI35" s="401"/>
      <c r="FJ35" s="401"/>
      <c r="FK35" s="401"/>
      <c r="FL35" s="401"/>
      <c r="FM35" s="401"/>
      <c r="FN35" s="401"/>
      <c r="FO35" s="401"/>
      <c r="FP35" s="401"/>
      <c r="FQ35" s="401"/>
      <c r="FR35" s="401"/>
      <c r="FS35" s="401"/>
      <c r="FT35" s="401"/>
      <c r="FU35" s="401"/>
      <c r="FV35" s="401"/>
      <c r="FW35" s="401"/>
      <c r="FX35" s="401"/>
      <c r="FY35" s="401"/>
      <c r="FZ35" s="401"/>
      <c r="GA35" s="401"/>
      <c r="GB35" s="401"/>
      <c r="GC35" s="401"/>
      <c r="GD35" s="401"/>
      <c r="GE35" s="401"/>
      <c r="GF35" s="401"/>
      <c r="GG35" s="401"/>
      <c r="GH35" s="401"/>
      <c r="GI35" s="401"/>
      <c r="GJ35" s="401"/>
      <c r="GK35" s="401"/>
      <c r="GL35" s="401"/>
      <c r="GM35" s="401"/>
      <c r="GN35" s="401"/>
      <c r="GO35" s="401"/>
      <c r="GP35" s="401"/>
      <c r="GQ35" s="401"/>
      <c r="GR35" s="401"/>
      <c r="GS35" s="401"/>
      <c r="GT35" s="401"/>
      <c r="GU35" s="401"/>
      <c r="GV35" s="401"/>
      <c r="GW35" s="401"/>
      <c r="GX35" s="401"/>
      <c r="GY35" s="401"/>
      <c r="GZ35" s="401"/>
      <c r="HA35" s="401"/>
      <c r="HB35" s="401"/>
      <c r="HC35" s="401"/>
      <c r="HD35" s="401"/>
      <c r="HE35" s="401"/>
      <c r="HF35" s="401"/>
      <c r="HG35" s="401"/>
      <c r="HH35" s="401"/>
      <c r="HI35" s="401"/>
      <c r="HJ35" s="401"/>
      <c r="HK35" s="401"/>
      <c r="HL35" s="401"/>
      <c r="HM35" s="401"/>
      <c r="HN35" s="401"/>
      <c r="HO35" s="401"/>
      <c r="HP35" s="401"/>
      <c r="HQ35" s="401"/>
      <c r="HR35" s="401"/>
      <c r="HS35" s="401"/>
      <c r="HT35" s="401"/>
      <c r="HU35" s="401"/>
      <c r="HV35" s="401"/>
      <c r="HW35" s="401"/>
      <c r="HX35" s="401"/>
      <c r="HY35" s="401"/>
      <c r="HZ35" s="401"/>
      <c r="IA35" s="401"/>
      <c r="IB35" s="401"/>
      <c r="IC35" s="401"/>
      <c r="ID35" s="401"/>
      <c r="IE35" s="401"/>
      <c r="IF35" s="401"/>
      <c r="IG35" s="401"/>
      <c r="IH35" s="401"/>
      <c r="II35" s="401"/>
      <c r="IJ35" s="401"/>
      <c r="IK35" s="401"/>
      <c r="IL35" s="401"/>
      <c r="IM35" s="401"/>
      <c r="IN35" s="401"/>
      <c r="IO35" s="401"/>
      <c r="IP35" s="401"/>
      <c r="IQ35" s="401"/>
      <c r="IR35" s="401"/>
      <c r="IS35" s="401"/>
      <c r="IT35" s="401"/>
      <c r="IU35" s="401"/>
      <c r="IV35" s="401"/>
      <c r="IW35" s="401"/>
      <c r="IX35" s="401"/>
      <c r="IY35" s="401"/>
      <c r="IZ35" s="401"/>
      <c r="JA35" s="401"/>
      <c r="JB35" s="401"/>
      <c r="JC35" s="401"/>
      <c r="JD35" s="401"/>
      <c r="JE35" s="401"/>
      <c r="JF35" s="401"/>
      <c r="JG35" s="401"/>
      <c r="JH35" s="401"/>
      <c r="JI35" s="401"/>
      <c r="JJ35" s="401"/>
      <c r="JK35" s="401"/>
      <c r="JL35" s="401"/>
      <c r="JM35" s="401"/>
      <c r="JN35" s="401"/>
      <c r="JO35" s="401"/>
      <c r="JP35" s="401"/>
      <c r="JQ35" s="401"/>
      <c r="JR35" s="401"/>
      <c r="JS35" s="401"/>
      <c r="JT35" s="401"/>
      <c r="JU35" s="401"/>
      <c r="JV35" s="401"/>
      <c r="JW35" s="401"/>
      <c r="JX35" s="401"/>
      <c r="JY35" s="401"/>
      <c r="JZ35" s="401"/>
      <c r="KA35" s="401"/>
      <c r="KB35" s="401"/>
      <c r="KC35" s="401"/>
      <c r="KD35" s="401"/>
      <c r="KE35" s="401"/>
      <c r="KF35" s="401"/>
      <c r="KG35" s="401"/>
      <c r="KH35" s="401"/>
      <c r="KI35" s="401"/>
      <c r="KJ35" s="401"/>
      <c r="KK35" s="401"/>
      <c r="KL35" s="401"/>
      <c r="KM35" s="401"/>
      <c r="KN35" s="401"/>
      <c r="KO35" s="401"/>
      <c r="KP35" s="401"/>
      <c r="KQ35" s="401"/>
      <c r="KR35" s="401"/>
      <c r="KS35" s="401"/>
      <c r="KT35" s="401"/>
      <c r="KU35" s="401"/>
      <c r="KV35" s="401"/>
      <c r="KW35" s="401"/>
      <c r="KX35" s="401"/>
      <c r="KY35" s="401"/>
      <c r="KZ35" s="401"/>
      <c r="LA35" s="401"/>
      <c r="LB35" s="401"/>
      <c r="LC35" s="401"/>
      <c r="LD35" s="401"/>
      <c r="LE35" s="401"/>
      <c r="LF35" s="401"/>
      <c r="LG35" s="401"/>
      <c r="LH35" s="401"/>
      <c r="LI35" s="401"/>
      <c r="LJ35" s="401"/>
      <c r="LK35" s="401"/>
      <c r="LL35" s="401"/>
      <c r="LM35" s="401"/>
      <c r="LN35" s="401"/>
      <c r="LO35" s="401"/>
      <c r="LP35" s="401"/>
      <c r="LQ35" s="401"/>
      <c r="LR35" s="401"/>
      <c r="LS35" s="401"/>
      <c r="LT35" s="401"/>
      <c r="LU35" s="401"/>
      <c r="LV35" s="401"/>
      <c r="LW35" s="401"/>
      <c r="LX35" s="401"/>
      <c r="LY35" s="401"/>
      <c r="LZ35" s="401"/>
      <c r="MA35" s="401"/>
      <c r="MB35" s="401"/>
      <c r="MC35" s="401"/>
      <c r="MD35" s="401"/>
      <c r="ME35" s="401"/>
      <c r="MF35" s="401"/>
      <c r="MG35" s="401"/>
      <c r="MH35" s="401"/>
      <c r="MI35" s="401"/>
      <c r="MJ35" s="401"/>
      <c r="MK35" s="401"/>
      <c r="ML35" s="401"/>
      <c r="MM35" s="401"/>
      <c r="MN35" s="401"/>
      <c r="MO35" s="401"/>
      <c r="MP35" s="401"/>
      <c r="MQ35" s="401"/>
      <c r="MR35" s="401"/>
      <c r="MS35" s="401"/>
      <c r="MT35" s="401"/>
      <c r="MU35" s="401"/>
      <c r="MV35" s="401"/>
      <c r="MW35" s="401"/>
      <c r="MX35" s="401"/>
      <c r="MY35" s="401"/>
      <c r="MZ35" s="401"/>
      <c r="NA35" s="401"/>
      <c r="NB35" s="401"/>
      <c r="NC35" s="401"/>
      <c r="ND35" s="401"/>
      <c r="NE35" s="401"/>
      <c r="NF35" s="401"/>
      <c r="NG35" s="401"/>
      <c r="NH35" s="401"/>
      <c r="NI35" s="401"/>
      <c r="NJ35" s="401"/>
      <c r="NK35" s="401"/>
      <c r="NL35" s="401"/>
      <c r="NM35" s="401"/>
      <c r="NN35" s="401"/>
      <c r="NO35" s="401"/>
      <c r="NP35" s="401"/>
      <c r="NQ35" s="401"/>
      <c r="NR35" s="401"/>
      <c r="NS35" s="401"/>
      <c r="NT35" s="401"/>
      <c r="NU35" s="401"/>
      <c r="NV35" s="401"/>
      <c r="NW35" s="401"/>
      <c r="NX35" s="401"/>
      <c r="NY35" s="401"/>
      <c r="NZ35" s="401"/>
      <c r="OA35" s="401"/>
      <c r="OB35" s="401"/>
      <c r="OC35" s="401"/>
      <c r="OD35" s="401"/>
      <c r="OE35" s="401"/>
      <c r="OF35" s="401"/>
      <c r="OG35" s="401"/>
      <c r="OH35" s="401"/>
      <c r="OI35" s="401"/>
      <c r="OJ35" s="401"/>
      <c r="OK35" s="401"/>
      <c r="OL35" s="401"/>
      <c r="OM35" s="401"/>
      <c r="ON35" s="401"/>
      <c r="OO35" s="401"/>
      <c r="OP35" s="401"/>
      <c r="OQ35" s="401"/>
      <c r="OR35" s="401"/>
      <c r="OS35" s="401"/>
      <c r="OT35" s="401"/>
      <c r="OU35" s="401"/>
      <c r="OV35" s="401"/>
      <c r="OW35" s="401"/>
      <c r="OX35" s="401"/>
      <c r="OY35" s="401"/>
      <c r="OZ35" s="401"/>
      <c r="PA35" s="401"/>
      <c r="PB35" s="401"/>
      <c r="PC35" s="401"/>
      <c r="PD35" s="401"/>
      <c r="PE35" s="401"/>
      <c r="PF35" s="401"/>
      <c r="PG35" s="401"/>
      <c r="PH35" s="401"/>
      <c r="PI35" s="401"/>
      <c r="PJ35" s="401"/>
      <c r="PK35" s="401"/>
      <c r="PL35" s="401"/>
      <c r="PM35" s="401"/>
      <c r="PN35" s="401"/>
      <c r="PO35" s="401"/>
      <c r="PP35" s="401"/>
      <c r="PQ35" s="401"/>
      <c r="PR35" s="401"/>
      <c r="PS35" s="401"/>
      <c r="PT35" s="401"/>
      <c r="PU35" s="401"/>
      <c r="PV35" s="401"/>
      <c r="PW35" s="401"/>
      <c r="PX35" s="401"/>
      <c r="PY35" s="401"/>
      <c r="PZ35" s="401"/>
      <c r="QA35" s="401"/>
      <c r="QB35" s="401"/>
      <c r="QC35" s="401"/>
      <c r="QD35" s="401"/>
      <c r="QE35" s="401"/>
      <c r="QF35" s="401"/>
      <c r="QG35" s="401"/>
      <c r="QH35" s="401"/>
      <c r="QI35" s="401"/>
      <c r="QJ35" s="401"/>
      <c r="QK35" s="401"/>
      <c r="QL35" s="401"/>
      <c r="QM35" s="401"/>
      <c r="QN35" s="401"/>
      <c r="QO35" s="401"/>
      <c r="QP35" s="401"/>
      <c r="QQ35" s="401"/>
      <c r="QR35" s="401"/>
      <c r="QS35" s="401"/>
      <c r="QT35" s="401"/>
      <c r="QU35" s="401"/>
      <c r="QV35" s="401"/>
      <c r="QW35" s="401"/>
      <c r="QX35" s="401"/>
      <c r="QY35" s="401"/>
      <c r="QZ35" s="401"/>
      <c r="RA35" s="401"/>
      <c r="RB35" s="401"/>
      <c r="RC35" s="401"/>
      <c r="RD35" s="401"/>
      <c r="RE35" s="401"/>
      <c r="RF35" s="401"/>
      <c r="RG35" s="401"/>
      <c r="RH35" s="401"/>
      <c r="RI35" s="401"/>
      <c r="RJ35" s="401"/>
      <c r="RK35" s="401"/>
      <c r="RL35" s="401"/>
      <c r="RM35" s="401"/>
      <c r="RN35" s="401"/>
      <c r="RO35" s="401"/>
      <c r="RP35" s="401"/>
      <c r="RQ35" s="401"/>
      <c r="RR35" s="401"/>
      <c r="RS35" s="401"/>
      <c r="RT35" s="401"/>
      <c r="RU35" s="401"/>
      <c r="RV35" s="401"/>
      <c r="RW35" s="401"/>
      <c r="RX35" s="401"/>
      <c r="RY35" s="401"/>
      <c r="RZ35" s="401"/>
      <c r="SA35" s="401"/>
      <c r="SB35" s="401"/>
      <c r="SC35" s="401"/>
      <c r="SD35" s="401"/>
      <c r="SE35" s="401"/>
      <c r="SF35" s="401"/>
      <c r="SG35" s="401"/>
      <c r="SH35" s="401"/>
      <c r="SI35" s="401"/>
      <c r="SJ35" s="401"/>
      <c r="SK35" s="401"/>
      <c r="SL35" s="401"/>
      <c r="SM35" s="401"/>
      <c r="SN35" s="401"/>
      <c r="SO35" s="401"/>
      <c r="SP35" s="401"/>
      <c r="SQ35" s="401"/>
      <c r="SR35" s="401"/>
      <c r="SS35" s="401"/>
      <c r="ST35" s="401"/>
      <c r="SU35" s="401"/>
      <c r="SV35" s="401"/>
      <c r="SW35" s="401"/>
      <c r="SX35" s="401"/>
      <c r="SY35" s="401"/>
      <c r="SZ35" s="401"/>
      <c r="TA35" s="401"/>
      <c r="TB35" s="401"/>
      <c r="TC35" s="401"/>
      <c r="TD35" s="401"/>
      <c r="TE35" s="401"/>
      <c r="TF35" s="401"/>
      <c r="TG35" s="401"/>
      <c r="TH35" s="401"/>
      <c r="TI35" s="401"/>
      <c r="TJ35" s="401"/>
      <c r="TK35" s="401"/>
      <c r="TL35" s="401"/>
      <c r="TM35" s="401"/>
      <c r="TN35" s="401"/>
      <c r="TO35" s="401"/>
      <c r="TP35" s="401"/>
      <c r="TQ35" s="401"/>
      <c r="TR35" s="401"/>
      <c r="TS35" s="401"/>
      <c r="TT35" s="401"/>
      <c r="TU35" s="401"/>
      <c r="TV35" s="401"/>
      <c r="TW35" s="401"/>
      <c r="TX35" s="401"/>
      <c r="TY35" s="401"/>
      <c r="TZ35" s="401"/>
      <c r="UA35" s="401"/>
      <c r="UB35" s="401"/>
      <c r="UC35" s="401"/>
      <c r="UD35" s="401"/>
      <c r="UE35" s="401"/>
      <c r="UF35" s="401"/>
      <c r="UG35" s="401"/>
      <c r="UH35" s="401"/>
      <c r="UI35" s="401"/>
      <c r="UJ35" s="401"/>
      <c r="UK35" s="401"/>
      <c r="UL35" s="401"/>
      <c r="UM35" s="401"/>
      <c r="UN35" s="401"/>
      <c r="UO35" s="401"/>
      <c r="UP35" s="401"/>
      <c r="UQ35" s="401"/>
      <c r="UR35" s="401"/>
      <c r="US35" s="401"/>
      <c r="UT35" s="401"/>
      <c r="UU35" s="401"/>
      <c r="UV35" s="401"/>
      <c r="UW35" s="401"/>
      <c r="UX35" s="401"/>
      <c r="UY35" s="401"/>
      <c r="UZ35" s="401"/>
      <c r="VA35" s="401"/>
      <c r="VB35" s="401"/>
      <c r="VC35" s="401"/>
      <c r="VD35" s="401"/>
      <c r="VE35" s="401"/>
      <c r="VF35" s="401"/>
      <c r="VG35" s="401"/>
      <c r="VH35" s="401"/>
      <c r="VI35" s="401"/>
      <c r="VJ35" s="401"/>
      <c r="VK35" s="401"/>
      <c r="VL35" s="401"/>
      <c r="VM35" s="401"/>
      <c r="VN35" s="401"/>
      <c r="VO35" s="401"/>
      <c r="VP35" s="401"/>
      <c r="VQ35" s="401"/>
      <c r="VR35" s="401"/>
      <c r="VS35" s="401"/>
      <c r="VT35" s="401"/>
      <c r="VU35" s="401"/>
      <c r="VV35" s="401"/>
      <c r="VW35" s="401"/>
      <c r="VX35" s="401"/>
      <c r="VY35" s="401"/>
      <c r="VZ35" s="401"/>
      <c r="WA35" s="401"/>
      <c r="WB35" s="401"/>
      <c r="WC35" s="401"/>
      <c r="WD35" s="401"/>
      <c r="WE35" s="401"/>
      <c r="WF35" s="401"/>
      <c r="WG35" s="401"/>
      <c r="WH35" s="401"/>
      <c r="WI35" s="401"/>
      <c r="WJ35" s="401"/>
      <c r="WK35" s="401"/>
      <c r="WL35" s="401"/>
      <c r="WM35" s="401"/>
      <c r="WN35" s="401"/>
      <c r="WO35" s="401"/>
      <c r="WP35" s="401"/>
      <c r="WQ35" s="401"/>
      <c r="WR35" s="401"/>
      <c r="WS35" s="401"/>
      <c r="WT35" s="401"/>
      <c r="WU35" s="401"/>
      <c r="WV35" s="401"/>
      <c r="WW35" s="401"/>
      <c r="WX35" s="401"/>
      <c r="WY35" s="401"/>
      <c r="WZ35" s="401"/>
      <c r="XA35" s="401"/>
      <c r="XB35" s="401"/>
      <c r="XC35" s="401"/>
      <c r="XD35" s="401"/>
      <c r="XE35" s="401"/>
      <c r="XF35" s="401"/>
      <c r="XG35" s="401"/>
      <c r="XH35" s="401"/>
      <c r="XI35" s="401"/>
      <c r="XJ35" s="401"/>
      <c r="XK35" s="401"/>
      <c r="XL35" s="401"/>
      <c r="XM35" s="401"/>
      <c r="XN35" s="401"/>
      <c r="XO35" s="401"/>
      <c r="XP35" s="401"/>
      <c r="XQ35" s="401"/>
      <c r="XR35" s="401"/>
      <c r="XS35" s="401"/>
      <c r="XT35" s="401"/>
      <c r="XU35" s="401"/>
      <c r="XV35" s="401"/>
      <c r="XW35" s="401"/>
      <c r="XX35" s="401"/>
      <c r="XY35" s="401"/>
      <c r="XZ35" s="401"/>
      <c r="YA35" s="401"/>
      <c r="YB35" s="401"/>
      <c r="YC35" s="401"/>
      <c r="YD35" s="401"/>
      <c r="YE35" s="401"/>
      <c r="YF35" s="401"/>
      <c r="YG35" s="401"/>
      <c r="YH35" s="401"/>
      <c r="YI35" s="401"/>
      <c r="YJ35" s="401"/>
      <c r="YK35" s="401"/>
      <c r="YL35" s="401"/>
      <c r="YM35" s="401"/>
      <c r="YN35" s="401"/>
      <c r="YO35" s="401"/>
      <c r="YP35" s="401"/>
      <c r="YQ35" s="401"/>
      <c r="YR35" s="401"/>
      <c r="YS35" s="401"/>
      <c r="YT35" s="401"/>
      <c r="YU35" s="401"/>
      <c r="YV35" s="401"/>
      <c r="YW35" s="401"/>
      <c r="YX35" s="401"/>
      <c r="YY35" s="401"/>
      <c r="YZ35" s="401"/>
      <c r="ZA35" s="401"/>
      <c r="ZB35" s="401"/>
      <c r="ZC35" s="401"/>
      <c r="ZD35" s="401"/>
      <c r="ZE35" s="401"/>
      <c r="ZF35" s="401"/>
      <c r="ZG35" s="401"/>
      <c r="ZH35" s="401"/>
      <c r="ZI35" s="401"/>
      <c r="ZJ35" s="401"/>
      <c r="ZK35" s="401"/>
      <c r="ZL35" s="401"/>
      <c r="ZM35" s="401"/>
      <c r="ZN35" s="401"/>
      <c r="ZO35" s="401"/>
      <c r="ZP35" s="401"/>
      <c r="ZQ35" s="401"/>
      <c r="ZR35" s="401"/>
      <c r="ZS35" s="401"/>
      <c r="ZT35" s="401"/>
      <c r="ZU35" s="401"/>
      <c r="ZV35" s="401"/>
      <c r="ZW35" s="401"/>
      <c r="ZX35" s="401"/>
      <c r="ZY35" s="401"/>
      <c r="ZZ35" s="401"/>
      <c r="AAA35" s="401"/>
      <c r="AAB35" s="401"/>
      <c r="AAC35" s="401"/>
      <c r="AAD35" s="401"/>
      <c r="AAE35" s="401"/>
      <c r="AAF35" s="401"/>
      <c r="AAG35" s="401"/>
      <c r="AAH35" s="401"/>
      <c r="AAI35" s="401"/>
      <c r="AAJ35" s="401"/>
      <c r="AAK35" s="401"/>
      <c r="AAL35" s="401"/>
      <c r="AAM35" s="401"/>
      <c r="AAN35" s="401"/>
      <c r="AAO35" s="401"/>
      <c r="AAP35" s="401"/>
      <c r="AAQ35" s="401"/>
      <c r="AAR35" s="401"/>
      <c r="AAS35" s="401"/>
      <c r="AAT35" s="401"/>
      <c r="AAU35" s="401"/>
      <c r="AAV35" s="401"/>
      <c r="AAW35" s="401"/>
      <c r="AAX35" s="401"/>
      <c r="AAY35" s="401"/>
      <c r="AAZ35" s="401"/>
      <c r="ABA35" s="401"/>
      <c r="ABB35" s="401"/>
      <c r="ABC35" s="401"/>
      <c r="ABD35" s="401"/>
      <c r="ABE35" s="401"/>
      <c r="ABF35" s="401"/>
      <c r="ABG35" s="401"/>
      <c r="ABH35" s="401"/>
      <c r="ABI35" s="401"/>
      <c r="ABJ35" s="401"/>
      <c r="ABK35" s="401"/>
      <c r="ABL35" s="401"/>
      <c r="ABM35" s="401"/>
      <c r="ABN35" s="401"/>
      <c r="ABO35" s="401"/>
      <c r="ABP35" s="401"/>
      <c r="ABQ35" s="401"/>
      <c r="ABR35" s="401"/>
      <c r="ABS35" s="401"/>
      <c r="ABT35" s="401"/>
      <c r="ABU35" s="401"/>
      <c r="ABV35" s="401"/>
      <c r="ABW35" s="401"/>
      <c r="ABX35" s="401"/>
      <c r="ABY35" s="401"/>
      <c r="ABZ35" s="401"/>
      <c r="ACA35" s="401"/>
      <c r="ACB35" s="401"/>
      <c r="ACC35" s="401"/>
      <c r="ACD35" s="401"/>
      <c r="ACE35" s="401"/>
      <c r="ACF35" s="401"/>
      <c r="ACG35" s="401"/>
      <c r="ACH35" s="401"/>
      <c r="ACI35" s="401"/>
      <c r="ACJ35" s="401"/>
      <c r="ACK35" s="401"/>
      <c r="ACL35" s="401"/>
      <c r="ACM35" s="401"/>
      <c r="ACN35" s="401"/>
      <c r="ACO35" s="401"/>
      <c r="ACP35" s="401"/>
      <c r="ACQ35" s="401"/>
      <c r="ACR35" s="401"/>
      <c r="ACS35" s="401"/>
      <c r="ACT35" s="401"/>
      <c r="ACU35" s="401"/>
      <c r="ACV35" s="401"/>
      <c r="ACW35" s="401"/>
      <c r="ACX35" s="401"/>
      <c r="ACY35" s="401"/>
      <c r="ACZ35" s="401"/>
      <c r="ADA35" s="401"/>
      <c r="ADB35" s="401"/>
      <c r="ADC35" s="401"/>
      <c r="ADD35" s="401"/>
      <c r="ADE35" s="401"/>
      <c r="ADF35" s="401"/>
      <c r="ADG35" s="401"/>
      <c r="ADH35" s="401"/>
      <c r="ADI35" s="401"/>
      <c r="ADJ35" s="401"/>
      <c r="ADK35" s="401"/>
      <c r="ADL35" s="401"/>
      <c r="ADM35" s="401"/>
      <c r="ADN35" s="401"/>
      <c r="ADO35" s="401"/>
      <c r="ADP35" s="401"/>
      <c r="ADQ35" s="401"/>
      <c r="ADR35" s="401"/>
      <c r="ADS35" s="401"/>
    </row>
    <row r="36" spans="1:799" s="418" customFormat="1" ht="157.5" customHeight="1">
      <c r="A36" s="429">
        <v>34</v>
      </c>
      <c r="B36" s="426" t="s">
        <v>1661</v>
      </c>
      <c r="C36" s="424" t="s">
        <v>1665</v>
      </c>
      <c r="D36" s="423" t="s">
        <v>1712</v>
      </c>
      <c r="E36" s="423" t="s">
        <v>1666</v>
      </c>
      <c r="F36" s="430" t="s">
        <v>890</v>
      </c>
      <c r="G36" s="508" t="s">
        <v>1745</v>
      </c>
      <c r="H36" s="508" t="s">
        <v>861</v>
      </c>
      <c r="I36" s="508" t="s">
        <v>865</v>
      </c>
      <c r="J36" s="508" t="s">
        <v>857</v>
      </c>
      <c r="K36" s="508" t="s">
        <v>865</v>
      </c>
      <c r="L36" s="431">
        <v>1220000</v>
      </c>
      <c r="M36" s="431">
        <v>1000000</v>
      </c>
      <c r="N36" s="431">
        <v>425000</v>
      </c>
      <c r="O36" s="422">
        <v>75000</v>
      </c>
      <c r="P36" s="422">
        <f>SUM(N36+O36)</f>
        <v>500000</v>
      </c>
      <c r="Q36" s="509">
        <v>0.5</v>
      </c>
      <c r="R36" s="431">
        <v>60</v>
      </c>
      <c r="S36" s="432">
        <v>47.5</v>
      </c>
      <c r="T36" s="432">
        <v>35</v>
      </c>
      <c r="U36" s="434">
        <v>27.5</v>
      </c>
      <c r="V36" s="432">
        <v>95</v>
      </c>
      <c r="W36" s="433">
        <f t="shared" si="0"/>
        <v>75</v>
      </c>
      <c r="X36" s="446">
        <f t="shared" si="1"/>
        <v>0.78947368421052633</v>
      </c>
      <c r="Y36" s="110"/>
      <c r="Z36" s="110"/>
      <c r="AA36" s="110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1"/>
      <c r="CF36" s="401"/>
      <c r="CG36" s="401"/>
      <c r="CH36" s="401"/>
      <c r="CI36" s="401"/>
      <c r="CJ36" s="401"/>
      <c r="CK36" s="401"/>
      <c r="CL36" s="401"/>
      <c r="CM36" s="401"/>
      <c r="CN36" s="401"/>
      <c r="CO36" s="401"/>
      <c r="CP36" s="401"/>
      <c r="CQ36" s="401"/>
      <c r="CR36" s="401"/>
      <c r="CS36" s="401"/>
      <c r="CT36" s="401"/>
      <c r="CU36" s="401"/>
      <c r="CV36" s="401"/>
      <c r="CW36" s="401"/>
      <c r="CX36" s="401"/>
      <c r="CY36" s="401"/>
      <c r="CZ36" s="401"/>
      <c r="DA36" s="401"/>
      <c r="DB36" s="401"/>
      <c r="DC36" s="401"/>
      <c r="DD36" s="401"/>
      <c r="DE36" s="401"/>
      <c r="DF36" s="401"/>
      <c r="DG36" s="401"/>
      <c r="DH36" s="401"/>
      <c r="DI36" s="401"/>
      <c r="DJ36" s="401"/>
      <c r="DK36" s="401"/>
      <c r="DL36" s="401"/>
      <c r="DM36" s="401"/>
      <c r="DN36" s="401"/>
      <c r="DO36" s="401"/>
      <c r="DP36" s="401"/>
      <c r="DQ36" s="401"/>
      <c r="DR36" s="401"/>
      <c r="DS36" s="401"/>
      <c r="DT36" s="401"/>
      <c r="DU36" s="401"/>
      <c r="DV36" s="401"/>
      <c r="DW36" s="401"/>
      <c r="DX36" s="401"/>
      <c r="DY36" s="401"/>
      <c r="DZ36" s="401"/>
      <c r="EA36" s="401"/>
      <c r="EB36" s="401"/>
      <c r="EC36" s="401"/>
      <c r="ED36" s="401"/>
      <c r="EE36" s="401"/>
      <c r="EF36" s="401"/>
      <c r="EG36" s="401"/>
      <c r="EH36" s="401"/>
      <c r="EI36" s="401"/>
      <c r="EJ36" s="401"/>
      <c r="EK36" s="401"/>
      <c r="EL36" s="401"/>
      <c r="EM36" s="401"/>
      <c r="EN36" s="401"/>
      <c r="EO36" s="401"/>
      <c r="EP36" s="401"/>
      <c r="EQ36" s="401"/>
      <c r="ER36" s="401"/>
      <c r="ES36" s="401"/>
      <c r="ET36" s="401"/>
      <c r="EU36" s="401"/>
      <c r="EV36" s="401"/>
      <c r="EW36" s="401"/>
      <c r="EX36" s="401"/>
      <c r="EY36" s="401"/>
      <c r="EZ36" s="401"/>
      <c r="FA36" s="401"/>
      <c r="FB36" s="401"/>
      <c r="FC36" s="401"/>
      <c r="FD36" s="401"/>
      <c r="FE36" s="401"/>
      <c r="FF36" s="401"/>
      <c r="FG36" s="401"/>
      <c r="FH36" s="401"/>
      <c r="FI36" s="401"/>
      <c r="FJ36" s="401"/>
      <c r="FK36" s="401"/>
      <c r="FL36" s="401"/>
      <c r="FM36" s="401"/>
      <c r="FN36" s="401"/>
      <c r="FO36" s="401"/>
      <c r="FP36" s="401"/>
      <c r="FQ36" s="401"/>
      <c r="FR36" s="401"/>
      <c r="FS36" s="401"/>
      <c r="FT36" s="401"/>
      <c r="FU36" s="401"/>
      <c r="FV36" s="401"/>
      <c r="FW36" s="401"/>
      <c r="FX36" s="401"/>
      <c r="FY36" s="401"/>
      <c r="FZ36" s="401"/>
      <c r="GA36" s="401"/>
      <c r="GB36" s="401"/>
      <c r="GC36" s="401"/>
      <c r="GD36" s="401"/>
      <c r="GE36" s="401"/>
      <c r="GF36" s="401"/>
      <c r="GG36" s="401"/>
      <c r="GH36" s="401"/>
      <c r="GI36" s="401"/>
      <c r="GJ36" s="401"/>
      <c r="GK36" s="401"/>
      <c r="GL36" s="401"/>
      <c r="GM36" s="401"/>
      <c r="GN36" s="401"/>
      <c r="GO36" s="401"/>
      <c r="GP36" s="401"/>
      <c r="GQ36" s="401"/>
      <c r="GR36" s="401"/>
      <c r="GS36" s="401"/>
      <c r="GT36" s="401"/>
      <c r="GU36" s="401"/>
      <c r="GV36" s="401"/>
      <c r="GW36" s="401"/>
      <c r="GX36" s="401"/>
      <c r="GY36" s="401"/>
      <c r="GZ36" s="401"/>
      <c r="HA36" s="401"/>
      <c r="HB36" s="401"/>
      <c r="HC36" s="401"/>
      <c r="HD36" s="401"/>
      <c r="HE36" s="401"/>
      <c r="HF36" s="401"/>
      <c r="HG36" s="401"/>
      <c r="HH36" s="401"/>
      <c r="HI36" s="401"/>
      <c r="HJ36" s="401"/>
      <c r="HK36" s="401"/>
      <c r="HL36" s="401"/>
      <c r="HM36" s="401"/>
      <c r="HN36" s="401"/>
      <c r="HO36" s="401"/>
      <c r="HP36" s="401"/>
      <c r="HQ36" s="401"/>
      <c r="HR36" s="401"/>
      <c r="HS36" s="401"/>
      <c r="HT36" s="401"/>
      <c r="HU36" s="401"/>
      <c r="HV36" s="401"/>
      <c r="HW36" s="401"/>
      <c r="HX36" s="401"/>
      <c r="HY36" s="401"/>
      <c r="HZ36" s="401"/>
      <c r="IA36" s="401"/>
      <c r="IB36" s="401"/>
      <c r="IC36" s="401"/>
      <c r="ID36" s="401"/>
      <c r="IE36" s="401"/>
      <c r="IF36" s="401"/>
      <c r="IG36" s="401"/>
      <c r="IH36" s="401"/>
      <c r="II36" s="401"/>
      <c r="IJ36" s="401"/>
      <c r="IK36" s="401"/>
      <c r="IL36" s="401"/>
      <c r="IM36" s="401"/>
      <c r="IN36" s="401"/>
      <c r="IO36" s="401"/>
      <c r="IP36" s="401"/>
      <c r="IQ36" s="401"/>
      <c r="IR36" s="401"/>
      <c r="IS36" s="401"/>
      <c r="IT36" s="401"/>
      <c r="IU36" s="401"/>
      <c r="IV36" s="401"/>
      <c r="IW36" s="401"/>
      <c r="IX36" s="401"/>
      <c r="IY36" s="401"/>
      <c r="IZ36" s="401"/>
      <c r="JA36" s="401"/>
      <c r="JB36" s="401"/>
      <c r="JC36" s="401"/>
      <c r="JD36" s="401"/>
      <c r="JE36" s="401"/>
      <c r="JF36" s="401"/>
      <c r="JG36" s="401"/>
      <c r="JH36" s="401"/>
      <c r="JI36" s="401"/>
      <c r="JJ36" s="401"/>
      <c r="JK36" s="401"/>
      <c r="JL36" s="401"/>
      <c r="JM36" s="401"/>
      <c r="JN36" s="401"/>
      <c r="JO36" s="401"/>
      <c r="JP36" s="401"/>
      <c r="JQ36" s="401"/>
      <c r="JR36" s="401"/>
      <c r="JS36" s="401"/>
      <c r="JT36" s="401"/>
      <c r="JU36" s="401"/>
      <c r="JV36" s="401"/>
      <c r="JW36" s="401"/>
      <c r="JX36" s="401"/>
      <c r="JY36" s="401"/>
      <c r="JZ36" s="401"/>
      <c r="KA36" s="401"/>
      <c r="KB36" s="401"/>
      <c r="KC36" s="401"/>
      <c r="KD36" s="401"/>
      <c r="KE36" s="401"/>
      <c r="KF36" s="401"/>
      <c r="KG36" s="401"/>
      <c r="KH36" s="401"/>
      <c r="KI36" s="401"/>
      <c r="KJ36" s="401"/>
      <c r="KK36" s="401"/>
      <c r="KL36" s="401"/>
      <c r="KM36" s="401"/>
      <c r="KN36" s="401"/>
      <c r="KO36" s="401"/>
      <c r="KP36" s="401"/>
      <c r="KQ36" s="401"/>
      <c r="KR36" s="401"/>
      <c r="KS36" s="401"/>
      <c r="KT36" s="401"/>
      <c r="KU36" s="401"/>
      <c r="KV36" s="401"/>
      <c r="KW36" s="401"/>
      <c r="KX36" s="401"/>
      <c r="KY36" s="401"/>
      <c r="KZ36" s="401"/>
      <c r="LA36" s="401"/>
      <c r="LB36" s="401"/>
      <c r="LC36" s="401"/>
      <c r="LD36" s="401"/>
      <c r="LE36" s="401"/>
      <c r="LF36" s="401"/>
      <c r="LG36" s="401"/>
      <c r="LH36" s="401"/>
      <c r="LI36" s="401"/>
      <c r="LJ36" s="401"/>
      <c r="LK36" s="401"/>
      <c r="LL36" s="401"/>
      <c r="LM36" s="401"/>
      <c r="LN36" s="401"/>
      <c r="LO36" s="401"/>
      <c r="LP36" s="401"/>
      <c r="LQ36" s="401"/>
      <c r="LR36" s="401"/>
      <c r="LS36" s="401"/>
      <c r="LT36" s="401"/>
      <c r="LU36" s="401"/>
      <c r="LV36" s="401"/>
      <c r="LW36" s="401"/>
      <c r="LX36" s="401"/>
      <c r="LY36" s="401"/>
      <c r="LZ36" s="401"/>
      <c r="MA36" s="401"/>
      <c r="MB36" s="401"/>
      <c r="MC36" s="401"/>
      <c r="MD36" s="401"/>
      <c r="ME36" s="401"/>
      <c r="MF36" s="401"/>
      <c r="MG36" s="401"/>
      <c r="MH36" s="401"/>
      <c r="MI36" s="401"/>
      <c r="MJ36" s="401"/>
      <c r="MK36" s="401"/>
      <c r="ML36" s="401"/>
      <c r="MM36" s="401"/>
      <c r="MN36" s="401"/>
      <c r="MO36" s="401"/>
      <c r="MP36" s="401"/>
      <c r="MQ36" s="401"/>
      <c r="MR36" s="401"/>
      <c r="MS36" s="401"/>
      <c r="MT36" s="401"/>
      <c r="MU36" s="401"/>
      <c r="MV36" s="401"/>
      <c r="MW36" s="401"/>
      <c r="MX36" s="401"/>
      <c r="MY36" s="401"/>
      <c r="MZ36" s="401"/>
      <c r="NA36" s="401"/>
      <c r="NB36" s="401"/>
      <c r="NC36" s="401"/>
      <c r="ND36" s="401"/>
      <c r="NE36" s="401"/>
      <c r="NF36" s="401"/>
      <c r="NG36" s="401"/>
      <c r="NH36" s="401"/>
      <c r="NI36" s="401"/>
      <c r="NJ36" s="401"/>
      <c r="NK36" s="401"/>
      <c r="NL36" s="401"/>
      <c r="NM36" s="401"/>
      <c r="NN36" s="401"/>
      <c r="NO36" s="401"/>
      <c r="NP36" s="401"/>
      <c r="NQ36" s="401"/>
      <c r="NR36" s="401"/>
      <c r="NS36" s="401"/>
      <c r="NT36" s="401"/>
      <c r="NU36" s="401"/>
      <c r="NV36" s="401"/>
      <c r="NW36" s="401"/>
      <c r="NX36" s="401"/>
      <c r="NY36" s="401"/>
      <c r="NZ36" s="401"/>
      <c r="OA36" s="401"/>
      <c r="OB36" s="401"/>
      <c r="OC36" s="401"/>
      <c r="OD36" s="401"/>
      <c r="OE36" s="401"/>
      <c r="OF36" s="401"/>
      <c r="OG36" s="401"/>
      <c r="OH36" s="401"/>
      <c r="OI36" s="401"/>
      <c r="OJ36" s="401"/>
      <c r="OK36" s="401"/>
      <c r="OL36" s="401"/>
      <c r="OM36" s="401"/>
      <c r="ON36" s="401"/>
      <c r="OO36" s="401"/>
      <c r="OP36" s="401"/>
      <c r="OQ36" s="401"/>
      <c r="OR36" s="401"/>
      <c r="OS36" s="401"/>
      <c r="OT36" s="401"/>
      <c r="OU36" s="401"/>
      <c r="OV36" s="401"/>
      <c r="OW36" s="401"/>
      <c r="OX36" s="401"/>
      <c r="OY36" s="401"/>
      <c r="OZ36" s="401"/>
      <c r="PA36" s="401"/>
      <c r="PB36" s="401"/>
      <c r="PC36" s="401"/>
      <c r="PD36" s="401"/>
      <c r="PE36" s="401"/>
      <c r="PF36" s="401"/>
      <c r="PG36" s="401"/>
      <c r="PH36" s="401"/>
      <c r="PI36" s="401"/>
      <c r="PJ36" s="401"/>
      <c r="PK36" s="401"/>
      <c r="PL36" s="401"/>
      <c r="PM36" s="401"/>
      <c r="PN36" s="401"/>
      <c r="PO36" s="401"/>
      <c r="PP36" s="401"/>
      <c r="PQ36" s="401"/>
      <c r="PR36" s="401"/>
      <c r="PS36" s="401"/>
      <c r="PT36" s="401"/>
      <c r="PU36" s="401"/>
      <c r="PV36" s="401"/>
      <c r="PW36" s="401"/>
      <c r="PX36" s="401"/>
      <c r="PY36" s="401"/>
      <c r="PZ36" s="401"/>
      <c r="QA36" s="401"/>
      <c r="QB36" s="401"/>
      <c r="QC36" s="401"/>
      <c r="QD36" s="401"/>
      <c r="QE36" s="401"/>
      <c r="QF36" s="401"/>
      <c r="QG36" s="401"/>
      <c r="QH36" s="401"/>
      <c r="QI36" s="401"/>
      <c r="QJ36" s="401"/>
      <c r="QK36" s="401"/>
      <c r="QL36" s="401"/>
      <c r="QM36" s="401"/>
      <c r="QN36" s="401"/>
      <c r="QO36" s="401"/>
      <c r="QP36" s="401"/>
      <c r="QQ36" s="401"/>
      <c r="QR36" s="401"/>
      <c r="QS36" s="401"/>
      <c r="QT36" s="401"/>
      <c r="QU36" s="401"/>
      <c r="QV36" s="401"/>
      <c r="QW36" s="401"/>
      <c r="QX36" s="401"/>
      <c r="QY36" s="401"/>
      <c r="QZ36" s="401"/>
      <c r="RA36" s="401"/>
      <c r="RB36" s="401"/>
      <c r="RC36" s="401"/>
      <c r="RD36" s="401"/>
      <c r="RE36" s="401"/>
      <c r="RF36" s="401"/>
      <c r="RG36" s="401"/>
      <c r="RH36" s="401"/>
      <c r="RI36" s="401"/>
      <c r="RJ36" s="401"/>
      <c r="RK36" s="401"/>
      <c r="RL36" s="401"/>
      <c r="RM36" s="401"/>
      <c r="RN36" s="401"/>
      <c r="RO36" s="401"/>
      <c r="RP36" s="401"/>
      <c r="RQ36" s="401"/>
      <c r="RR36" s="401"/>
      <c r="RS36" s="401"/>
      <c r="RT36" s="401"/>
      <c r="RU36" s="401"/>
      <c r="RV36" s="401"/>
      <c r="RW36" s="401"/>
      <c r="RX36" s="401"/>
      <c r="RY36" s="401"/>
      <c r="RZ36" s="401"/>
      <c r="SA36" s="401"/>
      <c r="SB36" s="401"/>
      <c r="SC36" s="401"/>
      <c r="SD36" s="401"/>
      <c r="SE36" s="401"/>
      <c r="SF36" s="401"/>
      <c r="SG36" s="401"/>
      <c r="SH36" s="401"/>
      <c r="SI36" s="401"/>
      <c r="SJ36" s="401"/>
      <c r="SK36" s="401"/>
      <c r="SL36" s="401"/>
      <c r="SM36" s="401"/>
      <c r="SN36" s="401"/>
      <c r="SO36" s="401"/>
      <c r="SP36" s="401"/>
      <c r="SQ36" s="401"/>
      <c r="SR36" s="401"/>
      <c r="SS36" s="401"/>
      <c r="ST36" s="401"/>
      <c r="SU36" s="401"/>
      <c r="SV36" s="401"/>
      <c r="SW36" s="401"/>
      <c r="SX36" s="401"/>
      <c r="SY36" s="401"/>
      <c r="SZ36" s="401"/>
      <c r="TA36" s="401"/>
      <c r="TB36" s="401"/>
      <c r="TC36" s="401"/>
      <c r="TD36" s="401"/>
      <c r="TE36" s="401"/>
      <c r="TF36" s="401"/>
      <c r="TG36" s="401"/>
      <c r="TH36" s="401"/>
      <c r="TI36" s="401"/>
      <c r="TJ36" s="401"/>
      <c r="TK36" s="401"/>
      <c r="TL36" s="401"/>
      <c r="TM36" s="401"/>
      <c r="TN36" s="401"/>
      <c r="TO36" s="401"/>
      <c r="TP36" s="401"/>
      <c r="TQ36" s="401"/>
      <c r="TR36" s="401"/>
      <c r="TS36" s="401"/>
      <c r="TT36" s="401"/>
      <c r="TU36" s="401"/>
      <c r="TV36" s="401"/>
      <c r="TW36" s="401"/>
      <c r="TX36" s="401"/>
      <c r="TY36" s="401"/>
      <c r="TZ36" s="401"/>
      <c r="UA36" s="401"/>
      <c r="UB36" s="401"/>
      <c r="UC36" s="401"/>
      <c r="UD36" s="401"/>
      <c r="UE36" s="401"/>
      <c r="UF36" s="401"/>
      <c r="UG36" s="401"/>
      <c r="UH36" s="401"/>
      <c r="UI36" s="401"/>
      <c r="UJ36" s="401"/>
      <c r="UK36" s="401"/>
      <c r="UL36" s="401"/>
      <c r="UM36" s="401"/>
      <c r="UN36" s="401"/>
      <c r="UO36" s="401"/>
      <c r="UP36" s="401"/>
      <c r="UQ36" s="401"/>
      <c r="UR36" s="401"/>
      <c r="US36" s="401"/>
      <c r="UT36" s="401"/>
      <c r="UU36" s="401"/>
      <c r="UV36" s="401"/>
      <c r="UW36" s="401"/>
      <c r="UX36" s="401"/>
      <c r="UY36" s="401"/>
      <c r="UZ36" s="401"/>
      <c r="VA36" s="401"/>
      <c r="VB36" s="401"/>
      <c r="VC36" s="401"/>
      <c r="VD36" s="401"/>
      <c r="VE36" s="401"/>
      <c r="VF36" s="401"/>
      <c r="VG36" s="401"/>
      <c r="VH36" s="401"/>
      <c r="VI36" s="401"/>
      <c r="VJ36" s="401"/>
      <c r="VK36" s="401"/>
      <c r="VL36" s="401"/>
      <c r="VM36" s="401"/>
      <c r="VN36" s="401"/>
      <c r="VO36" s="401"/>
      <c r="VP36" s="401"/>
      <c r="VQ36" s="401"/>
      <c r="VR36" s="401"/>
      <c r="VS36" s="401"/>
      <c r="VT36" s="401"/>
      <c r="VU36" s="401"/>
      <c r="VV36" s="401"/>
      <c r="VW36" s="401"/>
      <c r="VX36" s="401"/>
      <c r="VY36" s="401"/>
      <c r="VZ36" s="401"/>
      <c r="WA36" s="401"/>
      <c r="WB36" s="401"/>
      <c r="WC36" s="401"/>
      <c r="WD36" s="401"/>
      <c r="WE36" s="401"/>
      <c r="WF36" s="401"/>
      <c r="WG36" s="401"/>
      <c r="WH36" s="401"/>
      <c r="WI36" s="401"/>
      <c r="WJ36" s="401"/>
      <c r="WK36" s="401"/>
      <c r="WL36" s="401"/>
      <c r="WM36" s="401"/>
      <c r="WN36" s="401"/>
      <c r="WO36" s="401"/>
      <c r="WP36" s="401"/>
      <c r="WQ36" s="401"/>
      <c r="WR36" s="401"/>
      <c r="WS36" s="401"/>
      <c r="WT36" s="401"/>
      <c r="WU36" s="401"/>
      <c r="WV36" s="401"/>
      <c r="WW36" s="401"/>
      <c r="WX36" s="401"/>
      <c r="WY36" s="401"/>
      <c r="WZ36" s="401"/>
      <c r="XA36" s="401"/>
      <c r="XB36" s="401"/>
      <c r="XC36" s="401"/>
      <c r="XD36" s="401"/>
      <c r="XE36" s="401"/>
      <c r="XF36" s="401"/>
      <c r="XG36" s="401"/>
      <c r="XH36" s="401"/>
      <c r="XI36" s="401"/>
      <c r="XJ36" s="401"/>
      <c r="XK36" s="401"/>
      <c r="XL36" s="401"/>
      <c r="XM36" s="401"/>
      <c r="XN36" s="401"/>
      <c r="XO36" s="401"/>
      <c r="XP36" s="401"/>
      <c r="XQ36" s="401"/>
      <c r="XR36" s="401"/>
      <c r="XS36" s="401"/>
      <c r="XT36" s="401"/>
      <c r="XU36" s="401"/>
      <c r="XV36" s="401"/>
      <c r="XW36" s="401"/>
      <c r="XX36" s="401"/>
      <c r="XY36" s="401"/>
      <c r="XZ36" s="401"/>
      <c r="YA36" s="401"/>
      <c r="YB36" s="401"/>
      <c r="YC36" s="401"/>
      <c r="YD36" s="401"/>
      <c r="YE36" s="401"/>
      <c r="YF36" s="401"/>
      <c r="YG36" s="401"/>
      <c r="YH36" s="401"/>
      <c r="YI36" s="401"/>
      <c r="YJ36" s="401"/>
      <c r="YK36" s="401"/>
      <c r="YL36" s="401"/>
      <c r="YM36" s="401"/>
      <c r="YN36" s="401"/>
      <c r="YO36" s="401"/>
      <c r="YP36" s="401"/>
      <c r="YQ36" s="401"/>
      <c r="YR36" s="401"/>
      <c r="YS36" s="401"/>
      <c r="YT36" s="401"/>
      <c r="YU36" s="401"/>
      <c r="YV36" s="401"/>
      <c r="YW36" s="401"/>
      <c r="YX36" s="401"/>
      <c r="YY36" s="401"/>
      <c r="YZ36" s="401"/>
      <c r="ZA36" s="401"/>
      <c r="ZB36" s="401"/>
      <c r="ZC36" s="401"/>
      <c r="ZD36" s="401"/>
      <c r="ZE36" s="401"/>
      <c r="ZF36" s="401"/>
      <c r="ZG36" s="401"/>
      <c r="ZH36" s="401"/>
      <c r="ZI36" s="401"/>
      <c r="ZJ36" s="401"/>
      <c r="ZK36" s="401"/>
      <c r="ZL36" s="401"/>
      <c r="ZM36" s="401"/>
      <c r="ZN36" s="401"/>
      <c r="ZO36" s="401"/>
      <c r="ZP36" s="401"/>
      <c r="ZQ36" s="401"/>
      <c r="ZR36" s="401"/>
      <c r="ZS36" s="401"/>
      <c r="ZT36" s="401"/>
      <c r="ZU36" s="401"/>
      <c r="ZV36" s="401"/>
      <c r="ZW36" s="401"/>
      <c r="ZX36" s="401"/>
      <c r="ZY36" s="401"/>
      <c r="ZZ36" s="401"/>
      <c r="AAA36" s="401"/>
      <c r="AAB36" s="401"/>
      <c r="AAC36" s="401"/>
      <c r="AAD36" s="401"/>
      <c r="AAE36" s="401"/>
      <c r="AAF36" s="401"/>
      <c r="AAG36" s="401"/>
      <c r="AAH36" s="401"/>
      <c r="AAI36" s="401"/>
      <c r="AAJ36" s="401"/>
      <c r="AAK36" s="401"/>
      <c r="AAL36" s="401"/>
      <c r="AAM36" s="401"/>
      <c r="AAN36" s="401"/>
      <c r="AAO36" s="401"/>
      <c r="AAP36" s="401"/>
      <c r="AAQ36" s="401"/>
      <c r="AAR36" s="401"/>
      <c r="AAS36" s="401"/>
      <c r="AAT36" s="401"/>
      <c r="AAU36" s="401"/>
      <c r="AAV36" s="401"/>
      <c r="AAW36" s="401"/>
      <c r="AAX36" s="401"/>
      <c r="AAY36" s="401"/>
      <c r="AAZ36" s="401"/>
      <c r="ABA36" s="401"/>
      <c r="ABB36" s="401"/>
      <c r="ABC36" s="401"/>
      <c r="ABD36" s="401"/>
      <c r="ABE36" s="401"/>
      <c r="ABF36" s="401"/>
      <c r="ABG36" s="401"/>
      <c r="ABH36" s="401"/>
      <c r="ABI36" s="401"/>
      <c r="ABJ36" s="401"/>
      <c r="ABK36" s="401"/>
      <c r="ABL36" s="401"/>
      <c r="ABM36" s="401"/>
      <c r="ABN36" s="401"/>
      <c r="ABO36" s="401"/>
      <c r="ABP36" s="401"/>
      <c r="ABQ36" s="401"/>
      <c r="ABR36" s="401"/>
      <c r="ABS36" s="401"/>
      <c r="ABT36" s="401"/>
      <c r="ABU36" s="401"/>
      <c r="ABV36" s="401"/>
      <c r="ABW36" s="401"/>
      <c r="ABX36" s="401"/>
      <c r="ABY36" s="401"/>
      <c r="ABZ36" s="401"/>
      <c r="ACA36" s="401"/>
      <c r="ACB36" s="401"/>
      <c r="ACC36" s="401"/>
      <c r="ACD36" s="401"/>
      <c r="ACE36" s="401"/>
      <c r="ACF36" s="401"/>
      <c r="ACG36" s="401"/>
      <c r="ACH36" s="401"/>
      <c r="ACI36" s="401"/>
      <c r="ACJ36" s="401"/>
      <c r="ACK36" s="401"/>
      <c r="ACL36" s="401"/>
      <c r="ACM36" s="401"/>
      <c r="ACN36" s="401"/>
      <c r="ACO36" s="401"/>
      <c r="ACP36" s="401"/>
      <c r="ACQ36" s="401"/>
      <c r="ACR36" s="401"/>
      <c r="ACS36" s="401"/>
      <c r="ACT36" s="401"/>
      <c r="ACU36" s="401"/>
      <c r="ACV36" s="401"/>
      <c r="ACW36" s="401"/>
      <c r="ACX36" s="401"/>
      <c r="ACY36" s="401"/>
      <c r="ACZ36" s="401"/>
      <c r="ADA36" s="401"/>
      <c r="ADB36" s="401"/>
      <c r="ADC36" s="401"/>
      <c r="ADD36" s="401"/>
      <c r="ADE36" s="401"/>
      <c r="ADF36" s="401"/>
      <c r="ADG36" s="401"/>
      <c r="ADH36" s="401"/>
      <c r="ADI36" s="401"/>
      <c r="ADJ36" s="401"/>
      <c r="ADK36" s="401"/>
      <c r="ADL36" s="401"/>
      <c r="ADM36" s="401"/>
      <c r="ADN36" s="401"/>
      <c r="ADO36" s="401"/>
      <c r="ADP36" s="401"/>
      <c r="ADQ36" s="401"/>
      <c r="ADR36" s="401"/>
      <c r="ADS36" s="401"/>
    </row>
    <row r="37" spans="1:799" ht="103.5" customHeight="1">
      <c r="A37" s="429">
        <v>35</v>
      </c>
      <c r="B37" s="423" t="s">
        <v>944</v>
      </c>
      <c r="C37" s="423" t="s">
        <v>945</v>
      </c>
      <c r="D37" s="423" t="s">
        <v>946</v>
      </c>
      <c r="E37" s="423" t="s">
        <v>947</v>
      </c>
      <c r="F37" s="430" t="s">
        <v>890</v>
      </c>
      <c r="G37" s="508" t="s">
        <v>910</v>
      </c>
      <c r="H37" s="508" t="s">
        <v>1249</v>
      </c>
      <c r="I37" s="508" t="s">
        <v>1669</v>
      </c>
      <c r="J37" s="508" t="s">
        <v>1249</v>
      </c>
      <c r="K37" s="508" t="s">
        <v>1668</v>
      </c>
      <c r="L37" s="431">
        <v>6807109.4199999999</v>
      </c>
      <c r="M37" s="431">
        <v>4400000</v>
      </c>
      <c r="N37" s="431">
        <v>1699830</v>
      </c>
      <c r="O37" s="422">
        <v>299970</v>
      </c>
      <c r="P37" s="422">
        <v>1999800</v>
      </c>
      <c r="Q37" s="509">
        <v>0.45450000000000002</v>
      </c>
      <c r="R37" s="431">
        <v>60</v>
      </c>
      <c r="S37" s="432">
        <v>49</v>
      </c>
      <c r="T37" s="432">
        <v>35</v>
      </c>
      <c r="U37" s="434">
        <v>26</v>
      </c>
      <c r="V37" s="432">
        <v>95</v>
      </c>
      <c r="W37" s="433">
        <f t="shared" si="0"/>
        <v>75</v>
      </c>
      <c r="X37" s="446">
        <f t="shared" si="1"/>
        <v>0.78947368421052633</v>
      </c>
      <c r="Y37" s="110"/>
      <c r="Z37" s="110"/>
      <c r="AA37" s="110"/>
    </row>
    <row r="38" spans="1:799" s="418" customFormat="1" ht="126.75" customHeight="1">
      <c r="A38" s="429">
        <v>36</v>
      </c>
      <c r="B38" s="423" t="s">
        <v>1350</v>
      </c>
      <c r="C38" s="424" t="s">
        <v>1351</v>
      </c>
      <c r="D38" s="423" t="s">
        <v>1352</v>
      </c>
      <c r="E38" s="423" t="s">
        <v>1353</v>
      </c>
      <c r="F38" s="424" t="s">
        <v>890</v>
      </c>
      <c r="G38" s="508" t="s">
        <v>910</v>
      </c>
      <c r="H38" s="508" t="s">
        <v>841</v>
      </c>
      <c r="I38" s="508" t="s">
        <v>842</v>
      </c>
      <c r="J38" s="508" t="s">
        <v>841</v>
      </c>
      <c r="K38" s="508" t="s">
        <v>842</v>
      </c>
      <c r="L38" s="431">
        <v>740127.87</v>
      </c>
      <c r="M38" s="431">
        <v>732807.87</v>
      </c>
      <c r="N38" s="431">
        <v>311443.34999999998</v>
      </c>
      <c r="O38" s="431">
        <v>54960.59</v>
      </c>
      <c r="P38" s="431">
        <f>SUM(N38+O38)</f>
        <v>366403.93999999994</v>
      </c>
      <c r="Q38" s="509">
        <v>0.5</v>
      </c>
      <c r="R38" s="431">
        <v>60</v>
      </c>
      <c r="S38" s="432">
        <v>44.5</v>
      </c>
      <c r="T38" s="432">
        <v>35</v>
      </c>
      <c r="U38" s="434">
        <v>30</v>
      </c>
      <c r="V38" s="432">
        <v>95</v>
      </c>
      <c r="W38" s="433">
        <f t="shared" si="0"/>
        <v>74.5</v>
      </c>
      <c r="X38" s="446">
        <f t="shared" si="1"/>
        <v>0.78421052631578947</v>
      </c>
      <c r="Y38" s="110"/>
      <c r="Z38" s="110"/>
      <c r="AA38" s="110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1"/>
      <c r="AV38" s="401"/>
      <c r="AW38" s="401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401"/>
      <c r="BJ38" s="401"/>
      <c r="BK38" s="401"/>
      <c r="BL38" s="401"/>
      <c r="BM38" s="401"/>
      <c r="BN38" s="401"/>
      <c r="BO38" s="401"/>
      <c r="BP38" s="401"/>
      <c r="BQ38" s="401"/>
      <c r="BR38" s="401"/>
      <c r="BS38" s="401"/>
      <c r="BT38" s="401"/>
      <c r="BU38" s="401"/>
      <c r="BV38" s="401"/>
      <c r="BW38" s="401"/>
      <c r="BX38" s="401"/>
      <c r="BY38" s="401"/>
      <c r="BZ38" s="401"/>
      <c r="CA38" s="401"/>
      <c r="CB38" s="401"/>
      <c r="CC38" s="401"/>
      <c r="CD38" s="401"/>
      <c r="CE38" s="401"/>
      <c r="CF38" s="401"/>
      <c r="CG38" s="401"/>
      <c r="CH38" s="401"/>
      <c r="CI38" s="401"/>
      <c r="CJ38" s="401"/>
      <c r="CK38" s="401"/>
      <c r="CL38" s="401"/>
      <c r="CM38" s="401"/>
      <c r="CN38" s="401"/>
      <c r="CO38" s="401"/>
      <c r="CP38" s="401"/>
      <c r="CQ38" s="401"/>
      <c r="CR38" s="401"/>
      <c r="CS38" s="401"/>
      <c r="CT38" s="401"/>
      <c r="CU38" s="401"/>
      <c r="CV38" s="401"/>
      <c r="CW38" s="401"/>
      <c r="CX38" s="401"/>
      <c r="CY38" s="401"/>
      <c r="CZ38" s="401"/>
      <c r="DA38" s="401"/>
      <c r="DB38" s="401"/>
      <c r="DC38" s="401"/>
      <c r="DD38" s="401"/>
      <c r="DE38" s="401"/>
      <c r="DF38" s="401"/>
      <c r="DG38" s="401"/>
      <c r="DH38" s="401"/>
      <c r="DI38" s="401"/>
      <c r="DJ38" s="401"/>
      <c r="DK38" s="401"/>
      <c r="DL38" s="401"/>
      <c r="DM38" s="401"/>
      <c r="DN38" s="401"/>
      <c r="DO38" s="401"/>
      <c r="DP38" s="401"/>
      <c r="DQ38" s="401"/>
      <c r="DR38" s="401"/>
      <c r="DS38" s="401"/>
      <c r="DT38" s="401"/>
      <c r="DU38" s="401"/>
      <c r="DV38" s="401"/>
      <c r="DW38" s="401"/>
      <c r="DX38" s="401"/>
      <c r="DY38" s="401"/>
      <c r="DZ38" s="401"/>
      <c r="EA38" s="401"/>
      <c r="EB38" s="401"/>
      <c r="EC38" s="401"/>
      <c r="ED38" s="401"/>
      <c r="EE38" s="401"/>
      <c r="EF38" s="401"/>
      <c r="EG38" s="401"/>
      <c r="EH38" s="401"/>
      <c r="EI38" s="401"/>
      <c r="EJ38" s="401"/>
      <c r="EK38" s="401"/>
      <c r="EL38" s="401"/>
      <c r="EM38" s="401"/>
      <c r="EN38" s="401"/>
      <c r="EO38" s="401"/>
      <c r="EP38" s="401"/>
      <c r="EQ38" s="401"/>
      <c r="ER38" s="401"/>
      <c r="ES38" s="401"/>
      <c r="ET38" s="401"/>
      <c r="EU38" s="401"/>
      <c r="EV38" s="401"/>
      <c r="EW38" s="401"/>
      <c r="EX38" s="401"/>
      <c r="EY38" s="401"/>
      <c r="EZ38" s="401"/>
      <c r="FA38" s="401"/>
      <c r="FB38" s="401"/>
      <c r="FC38" s="401"/>
      <c r="FD38" s="401"/>
      <c r="FE38" s="401"/>
      <c r="FF38" s="401"/>
      <c r="FG38" s="401"/>
      <c r="FH38" s="401"/>
      <c r="FI38" s="401"/>
      <c r="FJ38" s="401"/>
      <c r="FK38" s="401"/>
      <c r="FL38" s="401"/>
      <c r="FM38" s="401"/>
      <c r="FN38" s="401"/>
      <c r="FO38" s="401"/>
      <c r="FP38" s="401"/>
      <c r="FQ38" s="401"/>
      <c r="FR38" s="401"/>
      <c r="FS38" s="401"/>
      <c r="FT38" s="401"/>
      <c r="FU38" s="401"/>
      <c r="FV38" s="401"/>
      <c r="FW38" s="401"/>
      <c r="FX38" s="401"/>
      <c r="FY38" s="401"/>
      <c r="FZ38" s="401"/>
      <c r="GA38" s="401"/>
      <c r="GB38" s="401"/>
      <c r="GC38" s="401"/>
      <c r="GD38" s="401"/>
      <c r="GE38" s="401"/>
      <c r="GF38" s="401"/>
      <c r="GG38" s="401"/>
      <c r="GH38" s="401"/>
      <c r="GI38" s="401"/>
      <c r="GJ38" s="401"/>
      <c r="GK38" s="401"/>
      <c r="GL38" s="401"/>
      <c r="GM38" s="401"/>
      <c r="GN38" s="401"/>
      <c r="GO38" s="401"/>
      <c r="GP38" s="401"/>
      <c r="GQ38" s="401"/>
      <c r="GR38" s="401"/>
      <c r="GS38" s="401"/>
      <c r="GT38" s="401"/>
      <c r="GU38" s="401"/>
      <c r="GV38" s="401"/>
      <c r="GW38" s="401"/>
      <c r="GX38" s="401"/>
      <c r="GY38" s="401"/>
      <c r="GZ38" s="401"/>
      <c r="HA38" s="401"/>
      <c r="HB38" s="401"/>
      <c r="HC38" s="401"/>
      <c r="HD38" s="401"/>
      <c r="HE38" s="401"/>
      <c r="HF38" s="401"/>
      <c r="HG38" s="401"/>
      <c r="HH38" s="401"/>
      <c r="HI38" s="401"/>
      <c r="HJ38" s="401"/>
      <c r="HK38" s="401"/>
      <c r="HL38" s="401"/>
      <c r="HM38" s="401"/>
      <c r="HN38" s="401"/>
      <c r="HO38" s="401"/>
      <c r="HP38" s="401"/>
      <c r="HQ38" s="401"/>
      <c r="HR38" s="401"/>
      <c r="HS38" s="401"/>
      <c r="HT38" s="401"/>
      <c r="HU38" s="401"/>
      <c r="HV38" s="401"/>
      <c r="HW38" s="401"/>
      <c r="HX38" s="401"/>
      <c r="HY38" s="401"/>
      <c r="HZ38" s="401"/>
      <c r="IA38" s="401"/>
      <c r="IB38" s="401"/>
      <c r="IC38" s="401"/>
      <c r="ID38" s="401"/>
      <c r="IE38" s="401"/>
      <c r="IF38" s="401"/>
      <c r="IG38" s="401"/>
      <c r="IH38" s="401"/>
      <c r="II38" s="401"/>
      <c r="IJ38" s="401"/>
      <c r="IK38" s="401"/>
      <c r="IL38" s="401"/>
      <c r="IM38" s="401"/>
      <c r="IN38" s="401"/>
      <c r="IO38" s="401"/>
      <c r="IP38" s="401"/>
      <c r="IQ38" s="401"/>
      <c r="IR38" s="401"/>
      <c r="IS38" s="401"/>
      <c r="IT38" s="401"/>
      <c r="IU38" s="401"/>
      <c r="IV38" s="401"/>
      <c r="IW38" s="401"/>
      <c r="IX38" s="401"/>
      <c r="IY38" s="401"/>
      <c r="IZ38" s="401"/>
      <c r="JA38" s="401"/>
      <c r="JB38" s="401"/>
      <c r="JC38" s="401"/>
      <c r="JD38" s="401"/>
      <c r="JE38" s="401"/>
      <c r="JF38" s="401"/>
      <c r="JG38" s="401"/>
      <c r="JH38" s="401"/>
      <c r="JI38" s="401"/>
      <c r="JJ38" s="401"/>
      <c r="JK38" s="401"/>
      <c r="JL38" s="401"/>
      <c r="JM38" s="401"/>
      <c r="JN38" s="401"/>
      <c r="JO38" s="401"/>
      <c r="JP38" s="401"/>
      <c r="JQ38" s="401"/>
      <c r="JR38" s="401"/>
      <c r="JS38" s="401"/>
      <c r="JT38" s="401"/>
      <c r="JU38" s="401"/>
      <c r="JV38" s="401"/>
      <c r="JW38" s="401"/>
      <c r="JX38" s="401"/>
      <c r="JY38" s="401"/>
      <c r="JZ38" s="401"/>
      <c r="KA38" s="401"/>
      <c r="KB38" s="401"/>
      <c r="KC38" s="401"/>
      <c r="KD38" s="401"/>
      <c r="KE38" s="401"/>
      <c r="KF38" s="401"/>
      <c r="KG38" s="401"/>
      <c r="KH38" s="401"/>
      <c r="KI38" s="401"/>
      <c r="KJ38" s="401"/>
      <c r="KK38" s="401"/>
      <c r="KL38" s="401"/>
      <c r="KM38" s="401"/>
      <c r="KN38" s="401"/>
      <c r="KO38" s="401"/>
      <c r="KP38" s="401"/>
      <c r="KQ38" s="401"/>
      <c r="KR38" s="401"/>
      <c r="KS38" s="401"/>
      <c r="KT38" s="401"/>
      <c r="KU38" s="401"/>
      <c r="KV38" s="401"/>
      <c r="KW38" s="401"/>
      <c r="KX38" s="401"/>
      <c r="KY38" s="401"/>
      <c r="KZ38" s="401"/>
      <c r="LA38" s="401"/>
      <c r="LB38" s="401"/>
      <c r="LC38" s="401"/>
      <c r="LD38" s="401"/>
      <c r="LE38" s="401"/>
      <c r="LF38" s="401"/>
      <c r="LG38" s="401"/>
      <c r="LH38" s="401"/>
      <c r="LI38" s="401"/>
      <c r="LJ38" s="401"/>
      <c r="LK38" s="401"/>
      <c r="LL38" s="401"/>
      <c r="LM38" s="401"/>
      <c r="LN38" s="401"/>
      <c r="LO38" s="401"/>
      <c r="LP38" s="401"/>
      <c r="LQ38" s="401"/>
      <c r="LR38" s="401"/>
      <c r="LS38" s="401"/>
      <c r="LT38" s="401"/>
      <c r="LU38" s="401"/>
      <c r="LV38" s="401"/>
      <c r="LW38" s="401"/>
      <c r="LX38" s="401"/>
      <c r="LY38" s="401"/>
      <c r="LZ38" s="401"/>
      <c r="MA38" s="401"/>
      <c r="MB38" s="401"/>
      <c r="MC38" s="401"/>
      <c r="MD38" s="401"/>
      <c r="ME38" s="401"/>
      <c r="MF38" s="401"/>
      <c r="MG38" s="401"/>
      <c r="MH38" s="401"/>
      <c r="MI38" s="401"/>
      <c r="MJ38" s="401"/>
      <c r="MK38" s="401"/>
      <c r="ML38" s="401"/>
      <c r="MM38" s="401"/>
      <c r="MN38" s="401"/>
      <c r="MO38" s="401"/>
      <c r="MP38" s="401"/>
      <c r="MQ38" s="401"/>
      <c r="MR38" s="401"/>
      <c r="MS38" s="401"/>
      <c r="MT38" s="401"/>
      <c r="MU38" s="401"/>
      <c r="MV38" s="401"/>
      <c r="MW38" s="401"/>
      <c r="MX38" s="401"/>
      <c r="MY38" s="401"/>
      <c r="MZ38" s="401"/>
      <c r="NA38" s="401"/>
      <c r="NB38" s="401"/>
      <c r="NC38" s="401"/>
      <c r="ND38" s="401"/>
      <c r="NE38" s="401"/>
      <c r="NF38" s="401"/>
      <c r="NG38" s="401"/>
      <c r="NH38" s="401"/>
      <c r="NI38" s="401"/>
      <c r="NJ38" s="401"/>
      <c r="NK38" s="401"/>
      <c r="NL38" s="401"/>
      <c r="NM38" s="401"/>
      <c r="NN38" s="401"/>
      <c r="NO38" s="401"/>
      <c r="NP38" s="401"/>
      <c r="NQ38" s="401"/>
      <c r="NR38" s="401"/>
      <c r="NS38" s="401"/>
      <c r="NT38" s="401"/>
      <c r="NU38" s="401"/>
      <c r="NV38" s="401"/>
      <c r="NW38" s="401"/>
      <c r="NX38" s="401"/>
      <c r="NY38" s="401"/>
      <c r="NZ38" s="401"/>
      <c r="OA38" s="401"/>
      <c r="OB38" s="401"/>
      <c r="OC38" s="401"/>
      <c r="OD38" s="401"/>
      <c r="OE38" s="401"/>
      <c r="OF38" s="401"/>
      <c r="OG38" s="401"/>
      <c r="OH38" s="401"/>
      <c r="OI38" s="401"/>
      <c r="OJ38" s="401"/>
      <c r="OK38" s="401"/>
      <c r="OL38" s="401"/>
      <c r="OM38" s="401"/>
      <c r="ON38" s="401"/>
      <c r="OO38" s="401"/>
      <c r="OP38" s="401"/>
      <c r="OQ38" s="401"/>
      <c r="OR38" s="401"/>
      <c r="OS38" s="401"/>
      <c r="OT38" s="401"/>
      <c r="OU38" s="401"/>
      <c r="OV38" s="401"/>
      <c r="OW38" s="401"/>
      <c r="OX38" s="401"/>
      <c r="OY38" s="401"/>
      <c r="OZ38" s="401"/>
      <c r="PA38" s="401"/>
      <c r="PB38" s="401"/>
      <c r="PC38" s="401"/>
      <c r="PD38" s="401"/>
      <c r="PE38" s="401"/>
      <c r="PF38" s="401"/>
      <c r="PG38" s="401"/>
      <c r="PH38" s="401"/>
      <c r="PI38" s="401"/>
      <c r="PJ38" s="401"/>
      <c r="PK38" s="401"/>
      <c r="PL38" s="401"/>
      <c r="PM38" s="401"/>
      <c r="PN38" s="401"/>
      <c r="PO38" s="401"/>
      <c r="PP38" s="401"/>
      <c r="PQ38" s="401"/>
      <c r="PR38" s="401"/>
      <c r="PS38" s="401"/>
      <c r="PT38" s="401"/>
      <c r="PU38" s="401"/>
      <c r="PV38" s="401"/>
      <c r="PW38" s="401"/>
      <c r="PX38" s="401"/>
      <c r="PY38" s="401"/>
      <c r="PZ38" s="401"/>
      <c r="QA38" s="401"/>
      <c r="QB38" s="401"/>
      <c r="QC38" s="401"/>
      <c r="QD38" s="401"/>
      <c r="QE38" s="401"/>
      <c r="QF38" s="401"/>
      <c r="QG38" s="401"/>
      <c r="QH38" s="401"/>
      <c r="QI38" s="401"/>
      <c r="QJ38" s="401"/>
      <c r="QK38" s="401"/>
      <c r="QL38" s="401"/>
      <c r="QM38" s="401"/>
      <c r="QN38" s="401"/>
      <c r="QO38" s="401"/>
      <c r="QP38" s="401"/>
      <c r="QQ38" s="401"/>
      <c r="QR38" s="401"/>
      <c r="QS38" s="401"/>
      <c r="QT38" s="401"/>
      <c r="QU38" s="401"/>
      <c r="QV38" s="401"/>
      <c r="QW38" s="401"/>
      <c r="QX38" s="401"/>
      <c r="QY38" s="401"/>
      <c r="QZ38" s="401"/>
      <c r="RA38" s="401"/>
      <c r="RB38" s="401"/>
      <c r="RC38" s="401"/>
      <c r="RD38" s="401"/>
      <c r="RE38" s="401"/>
      <c r="RF38" s="401"/>
      <c r="RG38" s="401"/>
      <c r="RH38" s="401"/>
      <c r="RI38" s="401"/>
      <c r="RJ38" s="401"/>
      <c r="RK38" s="401"/>
      <c r="RL38" s="401"/>
      <c r="RM38" s="401"/>
      <c r="RN38" s="401"/>
      <c r="RO38" s="401"/>
      <c r="RP38" s="401"/>
      <c r="RQ38" s="401"/>
      <c r="RR38" s="401"/>
      <c r="RS38" s="401"/>
      <c r="RT38" s="401"/>
      <c r="RU38" s="401"/>
      <c r="RV38" s="401"/>
      <c r="RW38" s="401"/>
      <c r="RX38" s="401"/>
      <c r="RY38" s="401"/>
      <c r="RZ38" s="401"/>
      <c r="SA38" s="401"/>
      <c r="SB38" s="401"/>
      <c r="SC38" s="401"/>
      <c r="SD38" s="401"/>
      <c r="SE38" s="401"/>
      <c r="SF38" s="401"/>
      <c r="SG38" s="401"/>
      <c r="SH38" s="401"/>
      <c r="SI38" s="401"/>
      <c r="SJ38" s="401"/>
      <c r="SK38" s="401"/>
      <c r="SL38" s="401"/>
      <c r="SM38" s="401"/>
      <c r="SN38" s="401"/>
      <c r="SO38" s="401"/>
      <c r="SP38" s="401"/>
      <c r="SQ38" s="401"/>
      <c r="SR38" s="401"/>
      <c r="SS38" s="401"/>
      <c r="ST38" s="401"/>
      <c r="SU38" s="401"/>
      <c r="SV38" s="401"/>
      <c r="SW38" s="401"/>
      <c r="SX38" s="401"/>
      <c r="SY38" s="401"/>
      <c r="SZ38" s="401"/>
      <c r="TA38" s="401"/>
      <c r="TB38" s="401"/>
      <c r="TC38" s="401"/>
      <c r="TD38" s="401"/>
      <c r="TE38" s="401"/>
      <c r="TF38" s="401"/>
      <c r="TG38" s="401"/>
      <c r="TH38" s="401"/>
      <c r="TI38" s="401"/>
      <c r="TJ38" s="401"/>
      <c r="TK38" s="401"/>
      <c r="TL38" s="401"/>
      <c r="TM38" s="401"/>
      <c r="TN38" s="401"/>
      <c r="TO38" s="401"/>
      <c r="TP38" s="401"/>
      <c r="TQ38" s="401"/>
      <c r="TR38" s="401"/>
      <c r="TS38" s="401"/>
      <c r="TT38" s="401"/>
      <c r="TU38" s="401"/>
      <c r="TV38" s="401"/>
      <c r="TW38" s="401"/>
      <c r="TX38" s="401"/>
      <c r="TY38" s="401"/>
      <c r="TZ38" s="401"/>
      <c r="UA38" s="401"/>
      <c r="UB38" s="401"/>
      <c r="UC38" s="401"/>
      <c r="UD38" s="401"/>
      <c r="UE38" s="401"/>
      <c r="UF38" s="401"/>
      <c r="UG38" s="401"/>
      <c r="UH38" s="401"/>
      <c r="UI38" s="401"/>
      <c r="UJ38" s="401"/>
      <c r="UK38" s="401"/>
      <c r="UL38" s="401"/>
      <c r="UM38" s="401"/>
      <c r="UN38" s="401"/>
      <c r="UO38" s="401"/>
      <c r="UP38" s="401"/>
      <c r="UQ38" s="401"/>
      <c r="UR38" s="401"/>
      <c r="US38" s="401"/>
      <c r="UT38" s="401"/>
      <c r="UU38" s="401"/>
      <c r="UV38" s="401"/>
      <c r="UW38" s="401"/>
      <c r="UX38" s="401"/>
      <c r="UY38" s="401"/>
      <c r="UZ38" s="401"/>
      <c r="VA38" s="401"/>
      <c r="VB38" s="401"/>
      <c r="VC38" s="401"/>
      <c r="VD38" s="401"/>
      <c r="VE38" s="401"/>
      <c r="VF38" s="401"/>
      <c r="VG38" s="401"/>
      <c r="VH38" s="401"/>
      <c r="VI38" s="401"/>
      <c r="VJ38" s="401"/>
      <c r="VK38" s="401"/>
      <c r="VL38" s="401"/>
      <c r="VM38" s="401"/>
      <c r="VN38" s="401"/>
      <c r="VO38" s="401"/>
      <c r="VP38" s="401"/>
      <c r="VQ38" s="401"/>
      <c r="VR38" s="401"/>
      <c r="VS38" s="401"/>
      <c r="VT38" s="401"/>
      <c r="VU38" s="401"/>
      <c r="VV38" s="401"/>
      <c r="VW38" s="401"/>
      <c r="VX38" s="401"/>
      <c r="VY38" s="401"/>
      <c r="VZ38" s="401"/>
      <c r="WA38" s="401"/>
      <c r="WB38" s="401"/>
      <c r="WC38" s="401"/>
      <c r="WD38" s="401"/>
      <c r="WE38" s="401"/>
      <c r="WF38" s="401"/>
      <c r="WG38" s="401"/>
      <c r="WH38" s="401"/>
      <c r="WI38" s="401"/>
      <c r="WJ38" s="401"/>
      <c r="WK38" s="401"/>
      <c r="WL38" s="401"/>
      <c r="WM38" s="401"/>
      <c r="WN38" s="401"/>
      <c r="WO38" s="401"/>
      <c r="WP38" s="401"/>
      <c r="WQ38" s="401"/>
      <c r="WR38" s="401"/>
      <c r="WS38" s="401"/>
      <c r="WT38" s="401"/>
      <c r="WU38" s="401"/>
      <c r="WV38" s="401"/>
      <c r="WW38" s="401"/>
      <c r="WX38" s="401"/>
      <c r="WY38" s="401"/>
      <c r="WZ38" s="401"/>
      <c r="XA38" s="401"/>
      <c r="XB38" s="401"/>
      <c r="XC38" s="401"/>
      <c r="XD38" s="401"/>
      <c r="XE38" s="401"/>
      <c r="XF38" s="401"/>
      <c r="XG38" s="401"/>
      <c r="XH38" s="401"/>
      <c r="XI38" s="401"/>
      <c r="XJ38" s="401"/>
      <c r="XK38" s="401"/>
      <c r="XL38" s="401"/>
      <c r="XM38" s="401"/>
      <c r="XN38" s="401"/>
      <c r="XO38" s="401"/>
      <c r="XP38" s="401"/>
      <c r="XQ38" s="401"/>
      <c r="XR38" s="401"/>
      <c r="XS38" s="401"/>
      <c r="XT38" s="401"/>
      <c r="XU38" s="401"/>
      <c r="XV38" s="401"/>
      <c r="XW38" s="401"/>
      <c r="XX38" s="401"/>
      <c r="XY38" s="401"/>
      <c r="XZ38" s="401"/>
      <c r="YA38" s="401"/>
      <c r="YB38" s="401"/>
      <c r="YC38" s="401"/>
      <c r="YD38" s="401"/>
      <c r="YE38" s="401"/>
      <c r="YF38" s="401"/>
      <c r="YG38" s="401"/>
      <c r="YH38" s="401"/>
      <c r="YI38" s="401"/>
      <c r="YJ38" s="401"/>
      <c r="YK38" s="401"/>
      <c r="YL38" s="401"/>
      <c r="YM38" s="401"/>
      <c r="YN38" s="401"/>
      <c r="YO38" s="401"/>
      <c r="YP38" s="401"/>
      <c r="YQ38" s="401"/>
      <c r="YR38" s="401"/>
      <c r="YS38" s="401"/>
      <c r="YT38" s="401"/>
      <c r="YU38" s="401"/>
      <c r="YV38" s="401"/>
      <c r="YW38" s="401"/>
      <c r="YX38" s="401"/>
      <c r="YY38" s="401"/>
      <c r="YZ38" s="401"/>
      <c r="ZA38" s="401"/>
      <c r="ZB38" s="401"/>
      <c r="ZC38" s="401"/>
      <c r="ZD38" s="401"/>
      <c r="ZE38" s="401"/>
      <c r="ZF38" s="401"/>
      <c r="ZG38" s="401"/>
      <c r="ZH38" s="401"/>
      <c r="ZI38" s="401"/>
      <c r="ZJ38" s="401"/>
      <c r="ZK38" s="401"/>
      <c r="ZL38" s="401"/>
      <c r="ZM38" s="401"/>
      <c r="ZN38" s="401"/>
      <c r="ZO38" s="401"/>
      <c r="ZP38" s="401"/>
      <c r="ZQ38" s="401"/>
      <c r="ZR38" s="401"/>
      <c r="ZS38" s="401"/>
      <c r="ZT38" s="401"/>
      <c r="ZU38" s="401"/>
      <c r="ZV38" s="401"/>
      <c r="ZW38" s="401"/>
      <c r="ZX38" s="401"/>
      <c r="ZY38" s="401"/>
      <c r="ZZ38" s="401"/>
      <c r="AAA38" s="401"/>
      <c r="AAB38" s="401"/>
      <c r="AAC38" s="401"/>
      <c r="AAD38" s="401"/>
      <c r="AAE38" s="401"/>
      <c r="AAF38" s="401"/>
      <c r="AAG38" s="401"/>
      <c r="AAH38" s="401"/>
      <c r="AAI38" s="401"/>
      <c r="AAJ38" s="401"/>
      <c r="AAK38" s="401"/>
      <c r="AAL38" s="401"/>
      <c r="AAM38" s="401"/>
      <c r="AAN38" s="401"/>
      <c r="AAO38" s="401"/>
      <c r="AAP38" s="401"/>
      <c r="AAQ38" s="401"/>
      <c r="AAR38" s="401"/>
      <c r="AAS38" s="401"/>
      <c r="AAT38" s="401"/>
      <c r="AAU38" s="401"/>
      <c r="AAV38" s="401"/>
      <c r="AAW38" s="401"/>
      <c r="AAX38" s="401"/>
      <c r="AAY38" s="401"/>
      <c r="AAZ38" s="401"/>
      <c r="ABA38" s="401"/>
      <c r="ABB38" s="401"/>
      <c r="ABC38" s="401"/>
      <c r="ABD38" s="401"/>
      <c r="ABE38" s="401"/>
      <c r="ABF38" s="401"/>
      <c r="ABG38" s="401"/>
      <c r="ABH38" s="401"/>
      <c r="ABI38" s="401"/>
      <c r="ABJ38" s="401"/>
      <c r="ABK38" s="401"/>
      <c r="ABL38" s="401"/>
      <c r="ABM38" s="401"/>
      <c r="ABN38" s="401"/>
      <c r="ABO38" s="401"/>
      <c r="ABP38" s="401"/>
      <c r="ABQ38" s="401"/>
      <c r="ABR38" s="401"/>
      <c r="ABS38" s="401"/>
      <c r="ABT38" s="401"/>
      <c r="ABU38" s="401"/>
      <c r="ABV38" s="401"/>
      <c r="ABW38" s="401"/>
      <c r="ABX38" s="401"/>
      <c r="ABY38" s="401"/>
      <c r="ABZ38" s="401"/>
      <c r="ACA38" s="401"/>
      <c r="ACB38" s="401"/>
      <c r="ACC38" s="401"/>
      <c r="ACD38" s="401"/>
      <c r="ACE38" s="401"/>
      <c r="ACF38" s="401"/>
      <c r="ACG38" s="401"/>
      <c r="ACH38" s="401"/>
      <c r="ACI38" s="401"/>
      <c r="ACJ38" s="401"/>
      <c r="ACK38" s="401"/>
      <c r="ACL38" s="401"/>
      <c r="ACM38" s="401"/>
      <c r="ACN38" s="401"/>
      <c r="ACO38" s="401"/>
      <c r="ACP38" s="401"/>
      <c r="ACQ38" s="401"/>
      <c r="ACR38" s="401"/>
      <c r="ACS38" s="401"/>
      <c r="ACT38" s="401"/>
      <c r="ACU38" s="401"/>
      <c r="ACV38" s="401"/>
      <c r="ACW38" s="401"/>
      <c r="ACX38" s="401"/>
      <c r="ACY38" s="401"/>
      <c r="ACZ38" s="401"/>
      <c r="ADA38" s="401"/>
      <c r="ADB38" s="401"/>
      <c r="ADC38" s="401"/>
      <c r="ADD38" s="401"/>
      <c r="ADE38" s="401"/>
      <c r="ADF38" s="401"/>
      <c r="ADG38" s="401"/>
      <c r="ADH38" s="401"/>
      <c r="ADI38" s="401"/>
      <c r="ADJ38" s="401"/>
      <c r="ADK38" s="401"/>
      <c r="ADL38" s="401"/>
      <c r="ADM38" s="401"/>
      <c r="ADN38" s="401"/>
      <c r="ADO38" s="401"/>
      <c r="ADP38" s="401"/>
      <c r="ADQ38" s="401"/>
      <c r="ADR38" s="401"/>
      <c r="ADS38" s="401"/>
    </row>
    <row r="39" spans="1:799" s="397" customFormat="1" ht="102.75" customHeight="1">
      <c r="A39" s="429">
        <v>37</v>
      </c>
      <c r="B39" s="423" t="s">
        <v>999</v>
      </c>
      <c r="C39" s="423" t="s">
        <v>1000</v>
      </c>
      <c r="D39" s="423" t="s">
        <v>1001</v>
      </c>
      <c r="E39" s="423" t="s">
        <v>1002</v>
      </c>
      <c r="F39" s="424" t="s">
        <v>890</v>
      </c>
      <c r="G39" s="508" t="s">
        <v>910</v>
      </c>
      <c r="H39" s="508" t="s">
        <v>857</v>
      </c>
      <c r="I39" s="508" t="s">
        <v>1248</v>
      </c>
      <c r="J39" s="508" t="s">
        <v>857</v>
      </c>
      <c r="K39" s="508" t="s">
        <v>1248</v>
      </c>
      <c r="L39" s="431">
        <v>4880000</v>
      </c>
      <c r="M39" s="431">
        <v>4000000</v>
      </c>
      <c r="N39" s="431">
        <v>1700000</v>
      </c>
      <c r="O39" s="422">
        <v>300000</v>
      </c>
      <c r="P39" s="422">
        <v>2000000</v>
      </c>
      <c r="Q39" s="509">
        <v>0.5</v>
      </c>
      <c r="R39" s="431">
        <v>60</v>
      </c>
      <c r="S39" s="432">
        <v>46.5</v>
      </c>
      <c r="T39" s="432">
        <v>35</v>
      </c>
      <c r="U39" s="434">
        <v>28</v>
      </c>
      <c r="V39" s="432">
        <v>95</v>
      </c>
      <c r="W39" s="433">
        <f t="shared" si="0"/>
        <v>74.5</v>
      </c>
      <c r="X39" s="446">
        <f t="shared" si="1"/>
        <v>0.78421052631578947</v>
      </c>
      <c r="Y39" s="110"/>
      <c r="Z39" s="110"/>
      <c r="AA39" s="110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  <c r="CH39" s="401"/>
      <c r="CI39" s="401"/>
      <c r="CJ39" s="401"/>
      <c r="CK39" s="401"/>
      <c r="CL39" s="401"/>
      <c r="CM39" s="401"/>
      <c r="CN39" s="401"/>
      <c r="CO39" s="401"/>
      <c r="CP39" s="401"/>
      <c r="CQ39" s="401"/>
      <c r="CR39" s="401"/>
      <c r="CS39" s="401"/>
      <c r="CT39" s="401"/>
      <c r="CU39" s="401"/>
      <c r="CV39" s="401"/>
      <c r="CW39" s="401"/>
      <c r="CX39" s="401"/>
      <c r="CY39" s="401"/>
      <c r="CZ39" s="401"/>
      <c r="DA39" s="401"/>
      <c r="DB39" s="401"/>
      <c r="DC39" s="401"/>
      <c r="DD39" s="401"/>
      <c r="DE39" s="401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1"/>
      <c r="DT39" s="401"/>
      <c r="DU39" s="401"/>
      <c r="DV39" s="401"/>
      <c r="DW39" s="401"/>
      <c r="DX39" s="401"/>
      <c r="DY39" s="401"/>
      <c r="DZ39" s="401"/>
      <c r="EA39" s="401"/>
      <c r="EB39" s="401"/>
      <c r="EC39" s="401"/>
      <c r="ED39" s="401"/>
      <c r="EE39" s="401"/>
      <c r="EF39" s="401"/>
      <c r="EG39" s="401"/>
      <c r="EH39" s="401"/>
      <c r="EI39" s="401"/>
      <c r="EJ39" s="401"/>
      <c r="EK39" s="401"/>
      <c r="EL39" s="401"/>
      <c r="EM39" s="401"/>
      <c r="EN39" s="401"/>
      <c r="EO39" s="401"/>
      <c r="EP39" s="401"/>
      <c r="EQ39" s="401"/>
      <c r="ER39" s="401"/>
      <c r="ES39" s="401"/>
      <c r="ET39" s="401"/>
      <c r="EU39" s="401"/>
      <c r="EV39" s="401"/>
      <c r="EW39" s="401"/>
      <c r="EX39" s="401"/>
      <c r="EY39" s="401"/>
      <c r="EZ39" s="401"/>
      <c r="FA39" s="401"/>
      <c r="FB39" s="401"/>
      <c r="FC39" s="401"/>
      <c r="FD39" s="401"/>
      <c r="FE39" s="401"/>
      <c r="FF39" s="401"/>
      <c r="FG39" s="401"/>
      <c r="FH39" s="401"/>
      <c r="FI39" s="401"/>
      <c r="FJ39" s="401"/>
      <c r="FK39" s="401"/>
      <c r="FL39" s="401"/>
      <c r="FM39" s="401"/>
      <c r="FN39" s="401"/>
      <c r="FO39" s="401"/>
      <c r="FP39" s="401"/>
      <c r="FQ39" s="401"/>
      <c r="FR39" s="401"/>
      <c r="FS39" s="401"/>
      <c r="FT39" s="401"/>
      <c r="FU39" s="401"/>
      <c r="FV39" s="401"/>
      <c r="FW39" s="401"/>
      <c r="FX39" s="401"/>
      <c r="FY39" s="401"/>
      <c r="FZ39" s="401"/>
      <c r="GA39" s="401"/>
      <c r="GB39" s="401"/>
      <c r="GC39" s="401"/>
      <c r="GD39" s="401"/>
      <c r="GE39" s="401"/>
      <c r="GF39" s="401"/>
      <c r="GG39" s="401"/>
      <c r="GH39" s="401"/>
      <c r="GI39" s="401"/>
      <c r="GJ39" s="401"/>
      <c r="GK39" s="401"/>
      <c r="GL39" s="401"/>
      <c r="GM39" s="401"/>
      <c r="GN39" s="401"/>
      <c r="GO39" s="401"/>
      <c r="GP39" s="401"/>
      <c r="GQ39" s="401"/>
      <c r="GR39" s="401"/>
      <c r="GS39" s="401"/>
      <c r="GT39" s="401"/>
      <c r="GU39" s="401"/>
      <c r="GV39" s="401"/>
      <c r="GW39" s="401"/>
      <c r="GX39" s="401"/>
      <c r="GY39" s="401"/>
      <c r="GZ39" s="401"/>
      <c r="HA39" s="401"/>
      <c r="HB39" s="401"/>
      <c r="HC39" s="401"/>
      <c r="HD39" s="401"/>
      <c r="HE39" s="401"/>
      <c r="HF39" s="401"/>
      <c r="HG39" s="401"/>
      <c r="HH39" s="401"/>
      <c r="HI39" s="401"/>
      <c r="HJ39" s="401"/>
      <c r="HK39" s="401"/>
      <c r="HL39" s="401"/>
      <c r="HM39" s="401"/>
      <c r="HN39" s="401"/>
      <c r="HO39" s="401"/>
      <c r="HP39" s="401"/>
      <c r="HQ39" s="401"/>
      <c r="HR39" s="401"/>
      <c r="HS39" s="401"/>
      <c r="HT39" s="401"/>
      <c r="HU39" s="401"/>
      <c r="HV39" s="401"/>
      <c r="HW39" s="401"/>
      <c r="HX39" s="401"/>
      <c r="HY39" s="401"/>
      <c r="HZ39" s="401"/>
      <c r="IA39" s="401"/>
      <c r="IB39" s="401"/>
      <c r="IC39" s="401"/>
      <c r="ID39" s="401"/>
      <c r="IE39" s="401"/>
      <c r="IF39" s="401"/>
      <c r="IG39" s="401"/>
      <c r="IH39" s="401"/>
      <c r="II39" s="401"/>
      <c r="IJ39" s="401"/>
      <c r="IK39" s="401"/>
      <c r="IL39" s="401"/>
      <c r="IM39" s="401"/>
      <c r="IN39" s="401"/>
      <c r="IO39" s="401"/>
      <c r="IP39" s="401"/>
      <c r="IQ39" s="401"/>
      <c r="IR39" s="401"/>
      <c r="IS39" s="401"/>
      <c r="IT39" s="401"/>
      <c r="IU39" s="401"/>
      <c r="IV39" s="401"/>
      <c r="IW39" s="401"/>
      <c r="IX39" s="401"/>
      <c r="IY39" s="401"/>
      <c r="IZ39" s="401"/>
      <c r="JA39" s="401"/>
      <c r="JB39" s="401"/>
      <c r="JC39" s="401"/>
      <c r="JD39" s="401"/>
      <c r="JE39" s="401"/>
      <c r="JF39" s="401"/>
      <c r="JG39" s="401"/>
      <c r="JH39" s="401"/>
      <c r="JI39" s="401"/>
      <c r="JJ39" s="401"/>
      <c r="JK39" s="401"/>
      <c r="JL39" s="401"/>
      <c r="JM39" s="401"/>
      <c r="JN39" s="401"/>
      <c r="JO39" s="401"/>
      <c r="JP39" s="401"/>
      <c r="JQ39" s="401"/>
      <c r="JR39" s="401"/>
      <c r="JS39" s="401"/>
      <c r="JT39" s="401"/>
      <c r="JU39" s="401"/>
      <c r="JV39" s="401"/>
      <c r="JW39" s="401"/>
      <c r="JX39" s="401"/>
      <c r="JY39" s="401"/>
      <c r="JZ39" s="401"/>
      <c r="KA39" s="401"/>
      <c r="KB39" s="401"/>
      <c r="KC39" s="401"/>
      <c r="KD39" s="401"/>
      <c r="KE39" s="401"/>
      <c r="KF39" s="401"/>
      <c r="KG39" s="401"/>
      <c r="KH39" s="401"/>
      <c r="KI39" s="401"/>
      <c r="KJ39" s="401"/>
      <c r="KK39" s="401"/>
      <c r="KL39" s="401"/>
      <c r="KM39" s="401"/>
      <c r="KN39" s="401"/>
      <c r="KO39" s="401"/>
      <c r="KP39" s="401"/>
      <c r="KQ39" s="401"/>
      <c r="KR39" s="401"/>
      <c r="KS39" s="401"/>
      <c r="KT39" s="401"/>
      <c r="KU39" s="401"/>
      <c r="KV39" s="401"/>
      <c r="KW39" s="401"/>
      <c r="KX39" s="401"/>
      <c r="KY39" s="401"/>
      <c r="KZ39" s="401"/>
      <c r="LA39" s="401"/>
      <c r="LB39" s="401"/>
      <c r="LC39" s="401"/>
      <c r="LD39" s="401"/>
      <c r="LE39" s="401"/>
      <c r="LF39" s="401"/>
      <c r="LG39" s="401"/>
      <c r="LH39" s="401"/>
      <c r="LI39" s="401"/>
      <c r="LJ39" s="401"/>
      <c r="LK39" s="401"/>
      <c r="LL39" s="401"/>
      <c r="LM39" s="401"/>
      <c r="LN39" s="401"/>
      <c r="LO39" s="401"/>
      <c r="LP39" s="401"/>
      <c r="LQ39" s="401"/>
      <c r="LR39" s="401"/>
      <c r="LS39" s="401"/>
      <c r="LT39" s="401"/>
      <c r="LU39" s="401"/>
      <c r="LV39" s="401"/>
      <c r="LW39" s="401"/>
      <c r="LX39" s="401"/>
      <c r="LY39" s="401"/>
      <c r="LZ39" s="401"/>
      <c r="MA39" s="401"/>
      <c r="MB39" s="401"/>
      <c r="MC39" s="401"/>
      <c r="MD39" s="401"/>
      <c r="ME39" s="401"/>
      <c r="MF39" s="401"/>
      <c r="MG39" s="401"/>
      <c r="MH39" s="401"/>
      <c r="MI39" s="401"/>
      <c r="MJ39" s="401"/>
      <c r="MK39" s="401"/>
      <c r="ML39" s="401"/>
      <c r="MM39" s="401"/>
      <c r="MN39" s="401"/>
      <c r="MO39" s="401"/>
      <c r="MP39" s="401"/>
      <c r="MQ39" s="401"/>
      <c r="MR39" s="401"/>
      <c r="MS39" s="401"/>
      <c r="MT39" s="401"/>
      <c r="MU39" s="401"/>
      <c r="MV39" s="401"/>
      <c r="MW39" s="401"/>
      <c r="MX39" s="401"/>
      <c r="MY39" s="401"/>
      <c r="MZ39" s="401"/>
      <c r="NA39" s="401"/>
      <c r="NB39" s="401"/>
      <c r="NC39" s="401"/>
      <c r="ND39" s="401"/>
      <c r="NE39" s="401"/>
      <c r="NF39" s="401"/>
      <c r="NG39" s="401"/>
      <c r="NH39" s="401"/>
      <c r="NI39" s="401"/>
      <c r="NJ39" s="401"/>
      <c r="NK39" s="401"/>
      <c r="NL39" s="401"/>
      <c r="NM39" s="401"/>
      <c r="NN39" s="401"/>
      <c r="NO39" s="401"/>
      <c r="NP39" s="401"/>
      <c r="NQ39" s="401"/>
      <c r="NR39" s="401"/>
      <c r="NS39" s="401"/>
      <c r="NT39" s="401"/>
      <c r="NU39" s="401"/>
      <c r="NV39" s="401"/>
      <c r="NW39" s="401"/>
      <c r="NX39" s="401"/>
      <c r="NY39" s="401"/>
      <c r="NZ39" s="401"/>
      <c r="OA39" s="401"/>
      <c r="OB39" s="401"/>
      <c r="OC39" s="401"/>
      <c r="OD39" s="401"/>
      <c r="OE39" s="401"/>
      <c r="OF39" s="401"/>
      <c r="OG39" s="401"/>
      <c r="OH39" s="401"/>
      <c r="OI39" s="401"/>
      <c r="OJ39" s="401"/>
      <c r="OK39" s="401"/>
      <c r="OL39" s="401"/>
      <c r="OM39" s="401"/>
      <c r="ON39" s="401"/>
      <c r="OO39" s="401"/>
      <c r="OP39" s="401"/>
      <c r="OQ39" s="401"/>
      <c r="OR39" s="401"/>
      <c r="OS39" s="401"/>
      <c r="OT39" s="401"/>
      <c r="OU39" s="401"/>
      <c r="OV39" s="401"/>
      <c r="OW39" s="401"/>
      <c r="OX39" s="401"/>
      <c r="OY39" s="401"/>
      <c r="OZ39" s="401"/>
      <c r="PA39" s="401"/>
      <c r="PB39" s="401"/>
      <c r="PC39" s="401"/>
      <c r="PD39" s="401"/>
      <c r="PE39" s="401"/>
      <c r="PF39" s="401"/>
      <c r="PG39" s="401"/>
      <c r="PH39" s="401"/>
      <c r="PI39" s="401"/>
      <c r="PJ39" s="401"/>
      <c r="PK39" s="401"/>
      <c r="PL39" s="401"/>
      <c r="PM39" s="401"/>
      <c r="PN39" s="401"/>
      <c r="PO39" s="401"/>
      <c r="PP39" s="401"/>
      <c r="PQ39" s="401"/>
      <c r="PR39" s="401"/>
      <c r="PS39" s="401"/>
      <c r="PT39" s="401"/>
      <c r="PU39" s="401"/>
      <c r="PV39" s="401"/>
      <c r="PW39" s="401"/>
      <c r="PX39" s="401"/>
      <c r="PY39" s="401"/>
      <c r="PZ39" s="401"/>
      <c r="QA39" s="401"/>
      <c r="QB39" s="401"/>
      <c r="QC39" s="401"/>
      <c r="QD39" s="401"/>
      <c r="QE39" s="401"/>
      <c r="QF39" s="401"/>
      <c r="QG39" s="401"/>
      <c r="QH39" s="401"/>
      <c r="QI39" s="401"/>
      <c r="QJ39" s="401"/>
      <c r="QK39" s="401"/>
      <c r="QL39" s="401"/>
      <c r="QM39" s="401"/>
      <c r="QN39" s="401"/>
      <c r="QO39" s="401"/>
      <c r="QP39" s="401"/>
      <c r="QQ39" s="401"/>
      <c r="QR39" s="401"/>
      <c r="QS39" s="401"/>
      <c r="QT39" s="401"/>
      <c r="QU39" s="401"/>
      <c r="QV39" s="401"/>
      <c r="QW39" s="401"/>
      <c r="QX39" s="401"/>
      <c r="QY39" s="401"/>
      <c r="QZ39" s="401"/>
      <c r="RA39" s="401"/>
      <c r="RB39" s="401"/>
      <c r="RC39" s="401"/>
      <c r="RD39" s="401"/>
      <c r="RE39" s="401"/>
      <c r="RF39" s="401"/>
      <c r="RG39" s="401"/>
      <c r="RH39" s="401"/>
      <c r="RI39" s="401"/>
      <c r="RJ39" s="401"/>
      <c r="RK39" s="401"/>
      <c r="RL39" s="401"/>
      <c r="RM39" s="401"/>
      <c r="RN39" s="401"/>
      <c r="RO39" s="401"/>
      <c r="RP39" s="401"/>
      <c r="RQ39" s="401"/>
      <c r="RR39" s="401"/>
      <c r="RS39" s="401"/>
      <c r="RT39" s="401"/>
      <c r="RU39" s="401"/>
      <c r="RV39" s="401"/>
      <c r="RW39" s="401"/>
      <c r="RX39" s="401"/>
      <c r="RY39" s="401"/>
      <c r="RZ39" s="401"/>
      <c r="SA39" s="401"/>
      <c r="SB39" s="401"/>
      <c r="SC39" s="401"/>
      <c r="SD39" s="401"/>
      <c r="SE39" s="401"/>
      <c r="SF39" s="401"/>
      <c r="SG39" s="401"/>
      <c r="SH39" s="401"/>
      <c r="SI39" s="401"/>
      <c r="SJ39" s="401"/>
      <c r="SK39" s="401"/>
      <c r="SL39" s="401"/>
      <c r="SM39" s="401"/>
      <c r="SN39" s="401"/>
      <c r="SO39" s="401"/>
      <c r="SP39" s="401"/>
      <c r="SQ39" s="401"/>
      <c r="SR39" s="401"/>
      <c r="SS39" s="401"/>
      <c r="ST39" s="401"/>
      <c r="SU39" s="401"/>
      <c r="SV39" s="401"/>
      <c r="SW39" s="401"/>
      <c r="SX39" s="401"/>
      <c r="SY39" s="401"/>
      <c r="SZ39" s="401"/>
      <c r="TA39" s="401"/>
      <c r="TB39" s="401"/>
      <c r="TC39" s="401"/>
      <c r="TD39" s="401"/>
      <c r="TE39" s="401"/>
      <c r="TF39" s="401"/>
      <c r="TG39" s="401"/>
      <c r="TH39" s="401"/>
      <c r="TI39" s="401"/>
      <c r="TJ39" s="401"/>
      <c r="TK39" s="401"/>
      <c r="TL39" s="401"/>
      <c r="TM39" s="401"/>
      <c r="TN39" s="401"/>
      <c r="TO39" s="401"/>
      <c r="TP39" s="401"/>
      <c r="TQ39" s="401"/>
      <c r="TR39" s="401"/>
      <c r="TS39" s="401"/>
      <c r="TT39" s="401"/>
      <c r="TU39" s="401"/>
      <c r="TV39" s="401"/>
      <c r="TW39" s="401"/>
      <c r="TX39" s="401"/>
      <c r="TY39" s="401"/>
      <c r="TZ39" s="401"/>
      <c r="UA39" s="401"/>
      <c r="UB39" s="401"/>
      <c r="UC39" s="401"/>
      <c r="UD39" s="401"/>
      <c r="UE39" s="401"/>
      <c r="UF39" s="401"/>
      <c r="UG39" s="401"/>
      <c r="UH39" s="401"/>
      <c r="UI39" s="401"/>
      <c r="UJ39" s="401"/>
      <c r="UK39" s="401"/>
      <c r="UL39" s="401"/>
      <c r="UM39" s="401"/>
      <c r="UN39" s="401"/>
      <c r="UO39" s="401"/>
      <c r="UP39" s="401"/>
      <c r="UQ39" s="401"/>
      <c r="UR39" s="401"/>
      <c r="US39" s="401"/>
      <c r="UT39" s="401"/>
      <c r="UU39" s="401"/>
      <c r="UV39" s="401"/>
      <c r="UW39" s="401"/>
      <c r="UX39" s="401"/>
      <c r="UY39" s="401"/>
      <c r="UZ39" s="401"/>
      <c r="VA39" s="401"/>
      <c r="VB39" s="401"/>
      <c r="VC39" s="401"/>
      <c r="VD39" s="401"/>
      <c r="VE39" s="401"/>
      <c r="VF39" s="401"/>
      <c r="VG39" s="401"/>
      <c r="VH39" s="401"/>
      <c r="VI39" s="401"/>
      <c r="VJ39" s="401"/>
      <c r="VK39" s="401"/>
      <c r="VL39" s="401"/>
      <c r="VM39" s="401"/>
      <c r="VN39" s="401"/>
      <c r="VO39" s="401"/>
      <c r="VP39" s="401"/>
      <c r="VQ39" s="401"/>
      <c r="VR39" s="401"/>
      <c r="VS39" s="401"/>
      <c r="VT39" s="401"/>
      <c r="VU39" s="401"/>
      <c r="VV39" s="401"/>
      <c r="VW39" s="401"/>
      <c r="VX39" s="401"/>
      <c r="VY39" s="401"/>
      <c r="VZ39" s="401"/>
      <c r="WA39" s="401"/>
      <c r="WB39" s="401"/>
      <c r="WC39" s="401"/>
      <c r="WD39" s="401"/>
      <c r="WE39" s="401"/>
      <c r="WF39" s="401"/>
      <c r="WG39" s="401"/>
      <c r="WH39" s="401"/>
      <c r="WI39" s="401"/>
      <c r="WJ39" s="401"/>
      <c r="WK39" s="401"/>
      <c r="WL39" s="401"/>
      <c r="WM39" s="401"/>
      <c r="WN39" s="401"/>
      <c r="WO39" s="401"/>
      <c r="WP39" s="401"/>
      <c r="WQ39" s="401"/>
      <c r="WR39" s="401"/>
      <c r="WS39" s="401"/>
      <c r="WT39" s="401"/>
      <c r="WU39" s="401"/>
      <c r="WV39" s="401"/>
      <c r="WW39" s="401"/>
      <c r="WX39" s="401"/>
      <c r="WY39" s="401"/>
      <c r="WZ39" s="401"/>
      <c r="XA39" s="401"/>
      <c r="XB39" s="401"/>
      <c r="XC39" s="401"/>
      <c r="XD39" s="401"/>
      <c r="XE39" s="401"/>
      <c r="XF39" s="401"/>
      <c r="XG39" s="401"/>
      <c r="XH39" s="401"/>
      <c r="XI39" s="401"/>
      <c r="XJ39" s="401"/>
      <c r="XK39" s="401"/>
      <c r="XL39" s="401"/>
      <c r="XM39" s="401"/>
      <c r="XN39" s="401"/>
      <c r="XO39" s="401"/>
      <c r="XP39" s="401"/>
      <c r="XQ39" s="401"/>
      <c r="XR39" s="401"/>
      <c r="XS39" s="401"/>
      <c r="XT39" s="401"/>
      <c r="XU39" s="401"/>
      <c r="XV39" s="401"/>
      <c r="XW39" s="401"/>
      <c r="XX39" s="401"/>
      <c r="XY39" s="401"/>
      <c r="XZ39" s="401"/>
      <c r="YA39" s="401"/>
      <c r="YB39" s="401"/>
      <c r="YC39" s="401"/>
      <c r="YD39" s="401"/>
      <c r="YE39" s="401"/>
      <c r="YF39" s="401"/>
      <c r="YG39" s="401"/>
      <c r="YH39" s="401"/>
      <c r="YI39" s="401"/>
      <c r="YJ39" s="401"/>
      <c r="YK39" s="401"/>
      <c r="YL39" s="401"/>
      <c r="YM39" s="401"/>
      <c r="YN39" s="401"/>
      <c r="YO39" s="401"/>
      <c r="YP39" s="401"/>
      <c r="YQ39" s="401"/>
      <c r="YR39" s="401"/>
      <c r="YS39" s="401"/>
      <c r="YT39" s="401"/>
      <c r="YU39" s="401"/>
      <c r="YV39" s="401"/>
      <c r="YW39" s="401"/>
      <c r="YX39" s="401"/>
      <c r="YY39" s="401"/>
      <c r="YZ39" s="401"/>
      <c r="ZA39" s="401"/>
      <c r="ZB39" s="401"/>
      <c r="ZC39" s="401"/>
      <c r="ZD39" s="401"/>
      <c r="ZE39" s="401"/>
      <c r="ZF39" s="401"/>
      <c r="ZG39" s="401"/>
      <c r="ZH39" s="401"/>
      <c r="ZI39" s="401"/>
      <c r="ZJ39" s="401"/>
      <c r="ZK39" s="401"/>
      <c r="ZL39" s="401"/>
      <c r="ZM39" s="401"/>
      <c r="ZN39" s="401"/>
      <c r="ZO39" s="401"/>
      <c r="ZP39" s="401"/>
      <c r="ZQ39" s="401"/>
      <c r="ZR39" s="401"/>
      <c r="ZS39" s="401"/>
      <c r="ZT39" s="401"/>
      <c r="ZU39" s="401"/>
      <c r="ZV39" s="401"/>
      <c r="ZW39" s="401"/>
      <c r="ZX39" s="401"/>
      <c r="ZY39" s="401"/>
      <c r="ZZ39" s="401"/>
      <c r="AAA39" s="401"/>
      <c r="AAB39" s="401"/>
      <c r="AAC39" s="401"/>
      <c r="AAD39" s="401"/>
      <c r="AAE39" s="401"/>
      <c r="AAF39" s="401"/>
      <c r="AAG39" s="401"/>
      <c r="AAH39" s="401"/>
      <c r="AAI39" s="401"/>
      <c r="AAJ39" s="401"/>
      <c r="AAK39" s="401"/>
      <c r="AAL39" s="401"/>
      <c r="AAM39" s="401"/>
      <c r="AAN39" s="401"/>
      <c r="AAO39" s="401"/>
      <c r="AAP39" s="401"/>
      <c r="AAQ39" s="401"/>
      <c r="AAR39" s="401"/>
      <c r="AAS39" s="401"/>
      <c r="AAT39" s="401"/>
      <c r="AAU39" s="401"/>
      <c r="AAV39" s="401"/>
      <c r="AAW39" s="401"/>
      <c r="AAX39" s="401"/>
      <c r="AAY39" s="401"/>
      <c r="AAZ39" s="401"/>
      <c r="ABA39" s="401"/>
      <c r="ABB39" s="401"/>
      <c r="ABC39" s="401"/>
      <c r="ABD39" s="401"/>
      <c r="ABE39" s="401"/>
      <c r="ABF39" s="401"/>
      <c r="ABG39" s="401"/>
      <c r="ABH39" s="401"/>
      <c r="ABI39" s="401"/>
      <c r="ABJ39" s="401"/>
      <c r="ABK39" s="401"/>
      <c r="ABL39" s="401"/>
      <c r="ABM39" s="401"/>
      <c r="ABN39" s="401"/>
      <c r="ABO39" s="401"/>
      <c r="ABP39" s="401"/>
      <c r="ABQ39" s="401"/>
      <c r="ABR39" s="401"/>
      <c r="ABS39" s="401"/>
      <c r="ABT39" s="401"/>
      <c r="ABU39" s="401"/>
      <c r="ABV39" s="401"/>
      <c r="ABW39" s="401"/>
      <c r="ABX39" s="401"/>
      <c r="ABY39" s="401"/>
      <c r="ABZ39" s="401"/>
      <c r="ACA39" s="401"/>
      <c r="ACB39" s="401"/>
      <c r="ACC39" s="401"/>
      <c r="ACD39" s="401"/>
      <c r="ACE39" s="401"/>
      <c r="ACF39" s="401"/>
      <c r="ACG39" s="401"/>
      <c r="ACH39" s="401"/>
      <c r="ACI39" s="401"/>
      <c r="ACJ39" s="401"/>
      <c r="ACK39" s="401"/>
      <c r="ACL39" s="401"/>
      <c r="ACM39" s="401"/>
      <c r="ACN39" s="401"/>
      <c r="ACO39" s="401"/>
      <c r="ACP39" s="401"/>
      <c r="ACQ39" s="401"/>
      <c r="ACR39" s="401"/>
      <c r="ACS39" s="401"/>
      <c r="ACT39" s="401"/>
      <c r="ACU39" s="401"/>
      <c r="ACV39" s="401"/>
      <c r="ACW39" s="401"/>
      <c r="ACX39" s="401"/>
      <c r="ACY39" s="401"/>
      <c r="ACZ39" s="401"/>
      <c r="ADA39" s="401"/>
      <c r="ADB39" s="401"/>
      <c r="ADC39" s="401"/>
      <c r="ADD39" s="401"/>
      <c r="ADE39" s="401"/>
      <c r="ADF39" s="401"/>
      <c r="ADG39" s="401"/>
      <c r="ADH39" s="401"/>
      <c r="ADI39" s="401"/>
      <c r="ADJ39" s="401"/>
      <c r="ADK39" s="401"/>
      <c r="ADL39" s="401"/>
      <c r="ADM39" s="401"/>
      <c r="ADN39" s="401"/>
      <c r="ADO39" s="401"/>
      <c r="ADP39" s="401"/>
      <c r="ADQ39" s="401"/>
      <c r="ADR39" s="401"/>
      <c r="ADS39" s="401"/>
    </row>
    <row r="40" spans="1:799" s="418" customFormat="1" ht="127.5" customHeight="1">
      <c r="A40" s="429">
        <v>38</v>
      </c>
      <c r="B40" s="423" t="s">
        <v>1574</v>
      </c>
      <c r="C40" s="424" t="s">
        <v>1575</v>
      </c>
      <c r="D40" s="423" t="s">
        <v>1576</v>
      </c>
      <c r="E40" s="423" t="s">
        <v>1577</v>
      </c>
      <c r="F40" s="430" t="s">
        <v>890</v>
      </c>
      <c r="G40" s="508" t="s">
        <v>1745</v>
      </c>
      <c r="H40" s="508" t="s">
        <v>829</v>
      </c>
      <c r="I40" s="508" t="s">
        <v>839</v>
      </c>
      <c r="J40" s="508" t="s">
        <v>840</v>
      </c>
      <c r="K40" s="508" t="s">
        <v>833</v>
      </c>
      <c r="L40" s="431">
        <v>2363200</v>
      </c>
      <c r="M40" s="431">
        <v>2363200</v>
      </c>
      <c r="N40" s="431">
        <v>1004360</v>
      </c>
      <c r="O40" s="422">
        <v>177240</v>
      </c>
      <c r="P40" s="422">
        <f>SUM(N40+O40)</f>
        <v>1181600</v>
      </c>
      <c r="Q40" s="509">
        <v>0.5</v>
      </c>
      <c r="R40" s="431">
        <v>60</v>
      </c>
      <c r="S40" s="432">
        <v>47</v>
      </c>
      <c r="T40" s="432">
        <v>35</v>
      </c>
      <c r="U40" s="434">
        <v>27.5</v>
      </c>
      <c r="V40" s="432">
        <v>95</v>
      </c>
      <c r="W40" s="433">
        <f t="shared" si="0"/>
        <v>74.5</v>
      </c>
      <c r="X40" s="446">
        <f t="shared" si="1"/>
        <v>0.78421052631578947</v>
      </c>
      <c r="Y40" s="110"/>
      <c r="Z40" s="110"/>
      <c r="AA40" s="110"/>
      <c r="AB40" s="401"/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1"/>
      <c r="AN40" s="401"/>
      <c r="AO40" s="401"/>
      <c r="AP40" s="401"/>
      <c r="AQ40" s="401"/>
      <c r="AR40" s="401"/>
      <c r="AS40" s="401"/>
      <c r="AT40" s="401"/>
      <c r="AU40" s="401"/>
      <c r="AV40" s="401"/>
      <c r="AW40" s="401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401"/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401"/>
      <c r="CA40" s="401"/>
      <c r="CB40" s="401"/>
      <c r="CC40" s="401"/>
      <c r="CD40" s="401"/>
      <c r="CE40" s="401"/>
      <c r="CF40" s="401"/>
      <c r="CG40" s="401"/>
      <c r="CH40" s="401"/>
      <c r="CI40" s="401"/>
      <c r="CJ40" s="401"/>
      <c r="CK40" s="401"/>
      <c r="CL40" s="401"/>
      <c r="CM40" s="401"/>
      <c r="CN40" s="401"/>
      <c r="CO40" s="401"/>
      <c r="CP40" s="401"/>
      <c r="CQ40" s="401"/>
      <c r="CR40" s="401"/>
      <c r="CS40" s="401"/>
      <c r="CT40" s="401"/>
      <c r="CU40" s="401"/>
      <c r="CV40" s="401"/>
      <c r="CW40" s="401"/>
      <c r="CX40" s="401"/>
      <c r="CY40" s="401"/>
      <c r="CZ40" s="401"/>
      <c r="DA40" s="401"/>
      <c r="DB40" s="401"/>
      <c r="DC40" s="401"/>
      <c r="DD40" s="401"/>
      <c r="DE40" s="401"/>
      <c r="DF40" s="401"/>
      <c r="DG40" s="401"/>
      <c r="DH40" s="401"/>
      <c r="DI40" s="401"/>
      <c r="DJ40" s="401"/>
      <c r="DK40" s="401"/>
      <c r="DL40" s="401"/>
      <c r="DM40" s="401"/>
      <c r="DN40" s="401"/>
      <c r="DO40" s="401"/>
      <c r="DP40" s="401"/>
      <c r="DQ40" s="401"/>
      <c r="DR40" s="401"/>
      <c r="DS40" s="401"/>
      <c r="DT40" s="401"/>
      <c r="DU40" s="401"/>
      <c r="DV40" s="401"/>
      <c r="DW40" s="401"/>
      <c r="DX40" s="401"/>
      <c r="DY40" s="401"/>
      <c r="DZ40" s="401"/>
      <c r="EA40" s="401"/>
      <c r="EB40" s="401"/>
      <c r="EC40" s="401"/>
      <c r="ED40" s="401"/>
      <c r="EE40" s="401"/>
      <c r="EF40" s="401"/>
      <c r="EG40" s="401"/>
      <c r="EH40" s="401"/>
      <c r="EI40" s="401"/>
      <c r="EJ40" s="401"/>
      <c r="EK40" s="401"/>
      <c r="EL40" s="401"/>
      <c r="EM40" s="401"/>
      <c r="EN40" s="401"/>
      <c r="EO40" s="401"/>
      <c r="EP40" s="401"/>
      <c r="EQ40" s="401"/>
      <c r="ER40" s="401"/>
      <c r="ES40" s="401"/>
      <c r="ET40" s="401"/>
      <c r="EU40" s="401"/>
      <c r="EV40" s="401"/>
      <c r="EW40" s="401"/>
      <c r="EX40" s="401"/>
      <c r="EY40" s="401"/>
      <c r="EZ40" s="401"/>
      <c r="FA40" s="401"/>
      <c r="FB40" s="401"/>
      <c r="FC40" s="401"/>
      <c r="FD40" s="401"/>
      <c r="FE40" s="401"/>
      <c r="FF40" s="401"/>
      <c r="FG40" s="401"/>
      <c r="FH40" s="401"/>
      <c r="FI40" s="401"/>
      <c r="FJ40" s="401"/>
      <c r="FK40" s="401"/>
      <c r="FL40" s="401"/>
      <c r="FM40" s="401"/>
      <c r="FN40" s="401"/>
      <c r="FO40" s="401"/>
      <c r="FP40" s="401"/>
      <c r="FQ40" s="401"/>
      <c r="FR40" s="401"/>
      <c r="FS40" s="401"/>
      <c r="FT40" s="401"/>
      <c r="FU40" s="401"/>
      <c r="FV40" s="401"/>
      <c r="FW40" s="401"/>
      <c r="FX40" s="401"/>
      <c r="FY40" s="401"/>
      <c r="FZ40" s="401"/>
      <c r="GA40" s="401"/>
      <c r="GB40" s="401"/>
      <c r="GC40" s="401"/>
      <c r="GD40" s="401"/>
      <c r="GE40" s="401"/>
      <c r="GF40" s="401"/>
      <c r="GG40" s="401"/>
      <c r="GH40" s="401"/>
      <c r="GI40" s="401"/>
      <c r="GJ40" s="401"/>
      <c r="GK40" s="401"/>
      <c r="GL40" s="401"/>
      <c r="GM40" s="401"/>
      <c r="GN40" s="401"/>
      <c r="GO40" s="401"/>
      <c r="GP40" s="401"/>
      <c r="GQ40" s="401"/>
      <c r="GR40" s="401"/>
      <c r="GS40" s="401"/>
      <c r="GT40" s="401"/>
      <c r="GU40" s="401"/>
      <c r="GV40" s="401"/>
      <c r="GW40" s="401"/>
      <c r="GX40" s="401"/>
      <c r="GY40" s="401"/>
      <c r="GZ40" s="401"/>
      <c r="HA40" s="401"/>
      <c r="HB40" s="401"/>
      <c r="HC40" s="401"/>
      <c r="HD40" s="401"/>
      <c r="HE40" s="401"/>
      <c r="HF40" s="401"/>
      <c r="HG40" s="401"/>
      <c r="HH40" s="401"/>
      <c r="HI40" s="401"/>
      <c r="HJ40" s="401"/>
      <c r="HK40" s="401"/>
      <c r="HL40" s="401"/>
      <c r="HM40" s="401"/>
      <c r="HN40" s="401"/>
      <c r="HO40" s="401"/>
      <c r="HP40" s="401"/>
      <c r="HQ40" s="401"/>
      <c r="HR40" s="401"/>
      <c r="HS40" s="401"/>
      <c r="HT40" s="401"/>
      <c r="HU40" s="401"/>
      <c r="HV40" s="401"/>
      <c r="HW40" s="401"/>
      <c r="HX40" s="401"/>
      <c r="HY40" s="401"/>
      <c r="HZ40" s="401"/>
      <c r="IA40" s="401"/>
      <c r="IB40" s="401"/>
      <c r="IC40" s="401"/>
      <c r="ID40" s="401"/>
      <c r="IE40" s="401"/>
      <c r="IF40" s="401"/>
      <c r="IG40" s="401"/>
      <c r="IH40" s="401"/>
      <c r="II40" s="401"/>
      <c r="IJ40" s="401"/>
      <c r="IK40" s="401"/>
      <c r="IL40" s="401"/>
      <c r="IM40" s="401"/>
      <c r="IN40" s="401"/>
      <c r="IO40" s="401"/>
      <c r="IP40" s="401"/>
      <c r="IQ40" s="401"/>
      <c r="IR40" s="401"/>
      <c r="IS40" s="401"/>
      <c r="IT40" s="401"/>
      <c r="IU40" s="401"/>
      <c r="IV40" s="401"/>
      <c r="IW40" s="401"/>
      <c r="IX40" s="401"/>
      <c r="IY40" s="401"/>
      <c r="IZ40" s="401"/>
      <c r="JA40" s="401"/>
      <c r="JB40" s="401"/>
      <c r="JC40" s="401"/>
      <c r="JD40" s="401"/>
      <c r="JE40" s="401"/>
      <c r="JF40" s="401"/>
      <c r="JG40" s="401"/>
      <c r="JH40" s="401"/>
      <c r="JI40" s="401"/>
      <c r="JJ40" s="401"/>
      <c r="JK40" s="401"/>
      <c r="JL40" s="401"/>
      <c r="JM40" s="401"/>
      <c r="JN40" s="401"/>
      <c r="JO40" s="401"/>
      <c r="JP40" s="401"/>
      <c r="JQ40" s="401"/>
      <c r="JR40" s="401"/>
      <c r="JS40" s="401"/>
      <c r="JT40" s="401"/>
      <c r="JU40" s="401"/>
      <c r="JV40" s="401"/>
      <c r="JW40" s="401"/>
      <c r="JX40" s="401"/>
      <c r="JY40" s="401"/>
      <c r="JZ40" s="401"/>
      <c r="KA40" s="401"/>
      <c r="KB40" s="401"/>
      <c r="KC40" s="401"/>
      <c r="KD40" s="401"/>
      <c r="KE40" s="401"/>
      <c r="KF40" s="401"/>
      <c r="KG40" s="401"/>
      <c r="KH40" s="401"/>
      <c r="KI40" s="401"/>
      <c r="KJ40" s="401"/>
      <c r="KK40" s="401"/>
      <c r="KL40" s="401"/>
      <c r="KM40" s="401"/>
      <c r="KN40" s="401"/>
      <c r="KO40" s="401"/>
      <c r="KP40" s="401"/>
      <c r="KQ40" s="401"/>
      <c r="KR40" s="401"/>
      <c r="KS40" s="401"/>
      <c r="KT40" s="401"/>
      <c r="KU40" s="401"/>
      <c r="KV40" s="401"/>
      <c r="KW40" s="401"/>
      <c r="KX40" s="401"/>
      <c r="KY40" s="401"/>
      <c r="KZ40" s="401"/>
      <c r="LA40" s="401"/>
      <c r="LB40" s="401"/>
      <c r="LC40" s="401"/>
      <c r="LD40" s="401"/>
      <c r="LE40" s="401"/>
      <c r="LF40" s="401"/>
      <c r="LG40" s="401"/>
      <c r="LH40" s="401"/>
      <c r="LI40" s="401"/>
      <c r="LJ40" s="401"/>
      <c r="LK40" s="401"/>
      <c r="LL40" s="401"/>
      <c r="LM40" s="401"/>
      <c r="LN40" s="401"/>
      <c r="LO40" s="401"/>
      <c r="LP40" s="401"/>
      <c r="LQ40" s="401"/>
      <c r="LR40" s="401"/>
      <c r="LS40" s="401"/>
      <c r="LT40" s="401"/>
      <c r="LU40" s="401"/>
      <c r="LV40" s="401"/>
      <c r="LW40" s="401"/>
      <c r="LX40" s="401"/>
      <c r="LY40" s="401"/>
      <c r="LZ40" s="401"/>
      <c r="MA40" s="401"/>
      <c r="MB40" s="401"/>
      <c r="MC40" s="401"/>
      <c r="MD40" s="401"/>
      <c r="ME40" s="401"/>
      <c r="MF40" s="401"/>
      <c r="MG40" s="401"/>
      <c r="MH40" s="401"/>
      <c r="MI40" s="401"/>
      <c r="MJ40" s="401"/>
      <c r="MK40" s="401"/>
      <c r="ML40" s="401"/>
      <c r="MM40" s="401"/>
      <c r="MN40" s="401"/>
      <c r="MO40" s="401"/>
      <c r="MP40" s="401"/>
      <c r="MQ40" s="401"/>
      <c r="MR40" s="401"/>
      <c r="MS40" s="401"/>
      <c r="MT40" s="401"/>
      <c r="MU40" s="401"/>
      <c r="MV40" s="401"/>
      <c r="MW40" s="401"/>
      <c r="MX40" s="401"/>
      <c r="MY40" s="401"/>
      <c r="MZ40" s="401"/>
      <c r="NA40" s="401"/>
      <c r="NB40" s="401"/>
      <c r="NC40" s="401"/>
      <c r="ND40" s="401"/>
      <c r="NE40" s="401"/>
      <c r="NF40" s="401"/>
      <c r="NG40" s="401"/>
      <c r="NH40" s="401"/>
      <c r="NI40" s="401"/>
      <c r="NJ40" s="401"/>
      <c r="NK40" s="401"/>
      <c r="NL40" s="401"/>
      <c r="NM40" s="401"/>
      <c r="NN40" s="401"/>
      <c r="NO40" s="401"/>
      <c r="NP40" s="401"/>
      <c r="NQ40" s="401"/>
      <c r="NR40" s="401"/>
      <c r="NS40" s="401"/>
      <c r="NT40" s="401"/>
      <c r="NU40" s="401"/>
      <c r="NV40" s="401"/>
      <c r="NW40" s="401"/>
      <c r="NX40" s="401"/>
      <c r="NY40" s="401"/>
      <c r="NZ40" s="401"/>
      <c r="OA40" s="401"/>
      <c r="OB40" s="401"/>
      <c r="OC40" s="401"/>
      <c r="OD40" s="401"/>
      <c r="OE40" s="401"/>
      <c r="OF40" s="401"/>
      <c r="OG40" s="401"/>
      <c r="OH40" s="401"/>
      <c r="OI40" s="401"/>
      <c r="OJ40" s="401"/>
      <c r="OK40" s="401"/>
      <c r="OL40" s="401"/>
      <c r="OM40" s="401"/>
      <c r="ON40" s="401"/>
      <c r="OO40" s="401"/>
      <c r="OP40" s="401"/>
      <c r="OQ40" s="401"/>
      <c r="OR40" s="401"/>
      <c r="OS40" s="401"/>
      <c r="OT40" s="401"/>
      <c r="OU40" s="401"/>
      <c r="OV40" s="401"/>
      <c r="OW40" s="401"/>
      <c r="OX40" s="401"/>
      <c r="OY40" s="401"/>
      <c r="OZ40" s="401"/>
      <c r="PA40" s="401"/>
      <c r="PB40" s="401"/>
      <c r="PC40" s="401"/>
      <c r="PD40" s="401"/>
      <c r="PE40" s="401"/>
      <c r="PF40" s="401"/>
      <c r="PG40" s="401"/>
      <c r="PH40" s="401"/>
      <c r="PI40" s="401"/>
      <c r="PJ40" s="401"/>
      <c r="PK40" s="401"/>
      <c r="PL40" s="401"/>
      <c r="PM40" s="401"/>
      <c r="PN40" s="401"/>
      <c r="PO40" s="401"/>
      <c r="PP40" s="401"/>
      <c r="PQ40" s="401"/>
      <c r="PR40" s="401"/>
      <c r="PS40" s="401"/>
      <c r="PT40" s="401"/>
      <c r="PU40" s="401"/>
      <c r="PV40" s="401"/>
      <c r="PW40" s="401"/>
      <c r="PX40" s="401"/>
      <c r="PY40" s="401"/>
      <c r="PZ40" s="401"/>
      <c r="QA40" s="401"/>
      <c r="QB40" s="401"/>
      <c r="QC40" s="401"/>
      <c r="QD40" s="401"/>
      <c r="QE40" s="401"/>
      <c r="QF40" s="401"/>
      <c r="QG40" s="401"/>
      <c r="QH40" s="401"/>
      <c r="QI40" s="401"/>
      <c r="QJ40" s="401"/>
      <c r="QK40" s="401"/>
      <c r="QL40" s="401"/>
      <c r="QM40" s="401"/>
      <c r="QN40" s="401"/>
      <c r="QO40" s="401"/>
      <c r="QP40" s="401"/>
      <c r="QQ40" s="401"/>
      <c r="QR40" s="401"/>
      <c r="QS40" s="401"/>
      <c r="QT40" s="401"/>
      <c r="QU40" s="401"/>
      <c r="QV40" s="401"/>
      <c r="QW40" s="401"/>
      <c r="QX40" s="401"/>
      <c r="QY40" s="401"/>
      <c r="QZ40" s="401"/>
      <c r="RA40" s="401"/>
      <c r="RB40" s="401"/>
      <c r="RC40" s="401"/>
      <c r="RD40" s="401"/>
      <c r="RE40" s="401"/>
      <c r="RF40" s="401"/>
      <c r="RG40" s="401"/>
      <c r="RH40" s="401"/>
      <c r="RI40" s="401"/>
      <c r="RJ40" s="401"/>
      <c r="RK40" s="401"/>
      <c r="RL40" s="401"/>
      <c r="RM40" s="401"/>
      <c r="RN40" s="401"/>
      <c r="RO40" s="401"/>
      <c r="RP40" s="401"/>
      <c r="RQ40" s="401"/>
      <c r="RR40" s="401"/>
      <c r="RS40" s="401"/>
      <c r="RT40" s="401"/>
      <c r="RU40" s="401"/>
      <c r="RV40" s="401"/>
      <c r="RW40" s="401"/>
      <c r="RX40" s="401"/>
      <c r="RY40" s="401"/>
      <c r="RZ40" s="401"/>
      <c r="SA40" s="401"/>
      <c r="SB40" s="401"/>
      <c r="SC40" s="401"/>
      <c r="SD40" s="401"/>
      <c r="SE40" s="401"/>
      <c r="SF40" s="401"/>
      <c r="SG40" s="401"/>
      <c r="SH40" s="401"/>
      <c r="SI40" s="401"/>
      <c r="SJ40" s="401"/>
      <c r="SK40" s="401"/>
      <c r="SL40" s="401"/>
      <c r="SM40" s="401"/>
      <c r="SN40" s="401"/>
      <c r="SO40" s="401"/>
      <c r="SP40" s="401"/>
      <c r="SQ40" s="401"/>
      <c r="SR40" s="401"/>
      <c r="SS40" s="401"/>
      <c r="ST40" s="401"/>
      <c r="SU40" s="401"/>
      <c r="SV40" s="401"/>
      <c r="SW40" s="401"/>
      <c r="SX40" s="401"/>
      <c r="SY40" s="401"/>
      <c r="SZ40" s="401"/>
      <c r="TA40" s="401"/>
      <c r="TB40" s="401"/>
      <c r="TC40" s="401"/>
      <c r="TD40" s="401"/>
      <c r="TE40" s="401"/>
      <c r="TF40" s="401"/>
      <c r="TG40" s="401"/>
      <c r="TH40" s="401"/>
      <c r="TI40" s="401"/>
      <c r="TJ40" s="401"/>
      <c r="TK40" s="401"/>
      <c r="TL40" s="401"/>
      <c r="TM40" s="401"/>
      <c r="TN40" s="401"/>
      <c r="TO40" s="401"/>
      <c r="TP40" s="401"/>
      <c r="TQ40" s="401"/>
      <c r="TR40" s="401"/>
      <c r="TS40" s="401"/>
      <c r="TT40" s="401"/>
      <c r="TU40" s="401"/>
      <c r="TV40" s="401"/>
      <c r="TW40" s="401"/>
      <c r="TX40" s="401"/>
      <c r="TY40" s="401"/>
      <c r="TZ40" s="401"/>
      <c r="UA40" s="401"/>
      <c r="UB40" s="401"/>
      <c r="UC40" s="401"/>
      <c r="UD40" s="401"/>
      <c r="UE40" s="401"/>
      <c r="UF40" s="401"/>
      <c r="UG40" s="401"/>
      <c r="UH40" s="401"/>
      <c r="UI40" s="401"/>
      <c r="UJ40" s="401"/>
      <c r="UK40" s="401"/>
      <c r="UL40" s="401"/>
      <c r="UM40" s="401"/>
      <c r="UN40" s="401"/>
      <c r="UO40" s="401"/>
      <c r="UP40" s="401"/>
      <c r="UQ40" s="401"/>
      <c r="UR40" s="401"/>
      <c r="US40" s="401"/>
      <c r="UT40" s="401"/>
      <c r="UU40" s="401"/>
      <c r="UV40" s="401"/>
      <c r="UW40" s="401"/>
      <c r="UX40" s="401"/>
      <c r="UY40" s="401"/>
      <c r="UZ40" s="401"/>
      <c r="VA40" s="401"/>
      <c r="VB40" s="401"/>
      <c r="VC40" s="401"/>
      <c r="VD40" s="401"/>
      <c r="VE40" s="401"/>
      <c r="VF40" s="401"/>
      <c r="VG40" s="401"/>
      <c r="VH40" s="401"/>
      <c r="VI40" s="401"/>
      <c r="VJ40" s="401"/>
      <c r="VK40" s="401"/>
      <c r="VL40" s="401"/>
      <c r="VM40" s="401"/>
      <c r="VN40" s="401"/>
      <c r="VO40" s="401"/>
      <c r="VP40" s="401"/>
      <c r="VQ40" s="401"/>
      <c r="VR40" s="401"/>
      <c r="VS40" s="401"/>
      <c r="VT40" s="401"/>
      <c r="VU40" s="401"/>
      <c r="VV40" s="401"/>
      <c r="VW40" s="401"/>
      <c r="VX40" s="401"/>
      <c r="VY40" s="401"/>
      <c r="VZ40" s="401"/>
      <c r="WA40" s="401"/>
      <c r="WB40" s="401"/>
      <c r="WC40" s="401"/>
      <c r="WD40" s="401"/>
      <c r="WE40" s="401"/>
      <c r="WF40" s="401"/>
      <c r="WG40" s="401"/>
      <c r="WH40" s="401"/>
      <c r="WI40" s="401"/>
      <c r="WJ40" s="401"/>
      <c r="WK40" s="401"/>
      <c r="WL40" s="401"/>
      <c r="WM40" s="401"/>
      <c r="WN40" s="401"/>
      <c r="WO40" s="401"/>
      <c r="WP40" s="401"/>
      <c r="WQ40" s="401"/>
      <c r="WR40" s="401"/>
      <c r="WS40" s="401"/>
      <c r="WT40" s="401"/>
      <c r="WU40" s="401"/>
      <c r="WV40" s="401"/>
      <c r="WW40" s="401"/>
      <c r="WX40" s="401"/>
      <c r="WY40" s="401"/>
      <c r="WZ40" s="401"/>
      <c r="XA40" s="401"/>
      <c r="XB40" s="401"/>
      <c r="XC40" s="401"/>
      <c r="XD40" s="401"/>
      <c r="XE40" s="401"/>
      <c r="XF40" s="401"/>
      <c r="XG40" s="401"/>
      <c r="XH40" s="401"/>
      <c r="XI40" s="401"/>
      <c r="XJ40" s="401"/>
      <c r="XK40" s="401"/>
      <c r="XL40" s="401"/>
      <c r="XM40" s="401"/>
      <c r="XN40" s="401"/>
      <c r="XO40" s="401"/>
      <c r="XP40" s="401"/>
      <c r="XQ40" s="401"/>
      <c r="XR40" s="401"/>
      <c r="XS40" s="401"/>
      <c r="XT40" s="401"/>
      <c r="XU40" s="401"/>
      <c r="XV40" s="401"/>
      <c r="XW40" s="401"/>
      <c r="XX40" s="401"/>
      <c r="XY40" s="401"/>
      <c r="XZ40" s="401"/>
      <c r="YA40" s="401"/>
      <c r="YB40" s="401"/>
      <c r="YC40" s="401"/>
      <c r="YD40" s="401"/>
      <c r="YE40" s="401"/>
      <c r="YF40" s="401"/>
      <c r="YG40" s="401"/>
      <c r="YH40" s="401"/>
      <c r="YI40" s="401"/>
      <c r="YJ40" s="401"/>
      <c r="YK40" s="401"/>
      <c r="YL40" s="401"/>
      <c r="YM40" s="401"/>
      <c r="YN40" s="401"/>
      <c r="YO40" s="401"/>
      <c r="YP40" s="401"/>
      <c r="YQ40" s="401"/>
      <c r="YR40" s="401"/>
      <c r="YS40" s="401"/>
      <c r="YT40" s="401"/>
      <c r="YU40" s="401"/>
      <c r="YV40" s="401"/>
      <c r="YW40" s="401"/>
      <c r="YX40" s="401"/>
      <c r="YY40" s="401"/>
      <c r="YZ40" s="401"/>
      <c r="ZA40" s="401"/>
      <c r="ZB40" s="401"/>
      <c r="ZC40" s="401"/>
      <c r="ZD40" s="401"/>
      <c r="ZE40" s="401"/>
      <c r="ZF40" s="401"/>
      <c r="ZG40" s="401"/>
      <c r="ZH40" s="401"/>
      <c r="ZI40" s="401"/>
      <c r="ZJ40" s="401"/>
      <c r="ZK40" s="401"/>
      <c r="ZL40" s="401"/>
      <c r="ZM40" s="401"/>
      <c r="ZN40" s="401"/>
      <c r="ZO40" s="401"/>
      <c r="ZP40" s="401"/>
      <c r="ZQ40" s="401"/>
      <c r="ZR40" s="401"/>
      <c r="ZS40" s="401"/>
      <c r="ZT40" s="401"/>
      <c r="ZU40" s="401"/>
      <c r="ZV40" s="401"/>
      <c r="ZW40" s="401"/>
      <c r="ZX40" s="401"/>
      <c r="ZY40" s="401"/>
      <c r="ZZ40" s="401"/>
      <c r="AAA40" s="401"/>
      <c r="AAB40" s="401"/>
      <c r="AAC40" s="401"/>
      <c r="AAD40" s="401"/>
      <c r="AAE40" s="401"/>
      <c r="AAF40" s="401"/>
      <c r="AAG40" s="401"/>
      <c r="AAH40" s="401"/>
      <c r="AAI40" s="401"/>
      <c r="AAJ40" s="401"/>
      <c r="AAK40" s="401"/>
      <c r="AAL40" s="401"/>
      <c r="AAM40" s="401"/>
      <c r="AAN40" s="401"/>
      <c r="AAO40" s="401"/>
      <c r="AAP40" s="401"/>
      <c r="AAQ40" s="401"/>
      <c r="AAR40" s="401"/>
      <c r="AAS40" s="401"/>
      <c r="AAT40" s="401"/>
      <c r="AAU40" s="401"/>
      <c r="AAV40" s="401"/>
      <c r="AAW40" s="401"/>
      <c r="AAX40" s="401"/>
      <c r="AAY40" s="401"/>
      <c r="AAZ40" s="401"/>
      <c r="ABA40" s="401"/>
      <c r="ABB40" s="401"/>
      <c r="ABC40" s="401"/>
      <c r="ABD40" s="401"/>
      <c r="ABE40" s="401"/>
      <c r="ABF40" s="401"/>
      <c r="ABG40" s="401"/>
      <c r="ABH40" s="401"/>
      <c r="ABI40" s="401"/>
      <c r="ABJ40" s="401"/>
      <c r="ABK40" s="401"/>
      <c r="ABL40" s="401"/>
      <c r="ABM40" s="401"/>
      <c r="ABN40" s="401"/>
      <c r="ABO40" s="401"/>
      <c r="ABP40" s="401"/>
      <c r="ABQ40" s="401"/>
      <c r="ABR40" s="401"/>
      <c r="ABS40" s="401"/>
      <c r="ABT40" s="401"/>
      <c r="ABU40" s="401"/>
      <c r="ABV40" s="401"/>
      <c r="ABW40" s="401"/>
      <c r="ABX40" s="401"/>
      <c r="ABY40" s="401"/>
      <c r="ABZ40" s="401"/>
      <c r="ACA40" s="401"/>
      <c r="ACB40" s="401"/>
      <c r="ACC40" s="401"/>
      <c r="ACD40" s="401"/>
      <c r="ACE40" s="401"/>
      <c r="ACF40" s="401"/>
      <c r="ACG40" s="401"/>
      <c r="ACH40" s="401"/>
      <c r="ACI40" s="401"/>
      <c r="ACJ40" s="401"/>
      <c r="ACK40" s="401"/>
      <c r="ACL40" s="401"/>
      <c r="ACM40" s="401"/>
      <c r="ACN40" s="401"/>
      <c r="ACO40" s="401"/>
      <c r="ACP40" s="401"/>
      <c r="ACQ40" s="401"/>
      <c r="ACR40" s="401"/>
      <c r="ACS40" s="401"/>
      <c r="ACT40" s="401"/>
      <c r="ACU40" s="401"/>
      <c r="ACV40" s="401"/>
      <c r="ACW40" s="401"/>
      <c r="ACX40" s="401"/>
      <c r="ACY40" s="401"/>
      <c r="ACZ40" s="401"/>
      <c r="ADA40" s="401"/>
      <c r="ADB40" s="401"/>
      <c r="ADC40" s="401"/>
      <c r="ADD40" s="401"/>
      <c r="ADE40" s="401"/>
      <c r="ADF40" s="401"/>
      <c r="ADG40" s="401"/>
      <c r="ADH40" s="401"/>
      <c r="ADI40" s="401"/>
      <c r="ADJ40" s="401"/>
      <c r="ADK40" s="401"/>
      <c r="ADL40" s="401"/>
      <c r="ADM40" s="401"/>
      <c r="ADN40" s="401"/>
      <c r="ADO40" s="401"/>
      <c r="ADP40" s="401"/>
      <c r="ADQ40" s="401"/>
      <c r="ADR40" s="401"/>
      <c r="ADS40" s="401"/>
    </row>
    <row r="41" spans="1:799" ht="87" customHeight="1">
      <c r="A41" s="429">
        <v>39</v>
      </c>
      <c r="B41" s="423" t="s">
        <v>926</v>
      </c>
      <c r="C41" s="423" t="s">
        <v>927</v>
      </c>
      <c r="D41" s="423" t="s">
        <v>928</v>
      </c>
      <c r="E41" s="423" t="s">
        <v>929</v>
      </c>
      <c r="F41" s="430" t="s">
        <v>890</v>
      </c>
      <c r="G41" s="508" t="s">
        <v>910</v>
      </c>
      <c r="H41" s="508" t="s">
        <v>870</v>
      </c>
      <c r="I41" s="508" t="s">
        <v>871</v>
      </c>
      <c r="J41" s="508" t="s">
        <v>870</v>
      </c>
      <c r="K41" s="508" t="s">
        <v>871</v>
      </c>
      <c r="L41" s="431">
        <v>535476</v>
      </c>
      <c r="M41" s="431">
        <v>530426</v>
      </c>
      <c r="N41" s="431">
        <v>225431.05</v>
      </c>
      <c r="O41" s="422">
        <v>39781.949999999997</v>
      </c>
      <c r="P41" s="422">
        <v>265213</v>
      </c>
      <c r="Q41" s="509">
        <v>0.5</v>
      </c>
      <c r="R41" s="431">
        <v>60</v>
      </c>
      <c r="S41" s="432">
        <v>53</v>
      </c>
      <c r="T41" s="432">
        <v>35</v>
      </c>
      <c r="U41" s="434">
        <v>21.5</v>
      </c>
      <c r="V41" s="432">
        <v>95</v>
      </c>
      <c r="W41" s="433">
        <f t="shared" si="0"/>
        <v>74.5</v>
      </c>
      <c r="X41" s="446">
        <f t="shared" si="1"/>
        <v>0.78421052631578947</v>
      </c>
      <c r="Y41" s="110"/>
      <c r="Z41" s="110"/>
      <c r="AA41" s="110"/>
    </row>
    <row r="42" spans="1:799" s="397" customFormat="1" ht="130.5" customHeight="1">
      <c r="A42" s="429">
        <v>40</v>
      </c>
      <c r="B42" s="423" t="s">
        <v>1752</v>
      </c>
      <c r="C42" s="423" t="s">
        <v>1764</v>
      </c>
      <c r="D42" s="423" t="s">
        <v>1759</v>
      </c>
      <c r="E42" s="423" t="s">
        <v>1760</v>
      </c>
      <c r="F42" s="430" t="s">
        <v>890</v>
      </c>
      <c r="G42" s="508" t="s">
        <v>910</v>
      </c>
      <c r="H42" s="508" t="s">
        <v>1281</v>
      </c>
      <c r="I42" s="508" t="s">
        <v>1761</v>
      </c>
      <c r="J42" s="508" t="s">
        <v>1762</v>
      </c>
      <c r="K42" s="508" t="s">
        <v>1763</v>
      </c>
      <c r="L42" s="431">
        <v>6431042.1699999999</v>
      </c>
      <c r="M42" s="431">
        <v>4400000</v>
      </c>
      <c r="N42" s="431">
        <v>1699830</v>
      </c>
      <c r="O42" s="422">
        <v>299970</v>
      </c>
      <c r="P42" s="422">
        <f>SUM(N42+O42)</f>
        <v>1999800</v>
      </c>
      <c r="Q42" s="509">
        <v>0.45450000000000002</v>
      </c>
      <c r="R42" s="431">
        <v>60</v>
      </c>
      <c r="S42" s="432">
        <v>47</v>
      </c>
      <c r="T42" s="432">
        <v>35</v>
      </c>
      <c r="U42" s="434">
        <v>27</v>
      </c>
      <c r="V42" s="432">
        <v>95</v>
      </c>
      <c r="W42" s="433">
        <f>SUM(S42+U42)</f>
        <v>74</v>
      </c>
      <c r="X42" s="446">
        <f>W42/V42</f>
        <v>0.77894736842105261</v>
      </c>
      <c r="Y42" s="110"/>
      <c r="Z42" s="110"/>
      <c r="AA42" s="110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401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  <c r="CH42" s="401"/>
      <c r="CI42" s="401"/>
      <c r="CJ42" s="401"/>
      <c r="CK42" s="401"/>
      <c r="CL42" s="401"/>
      <c r="CM42" s="401"/>
      <c r="CN42" s="401"/>
      <c r="CO42" s="401"/>
      <c r="CP42" s="401"/>
      <c r="CQ42" s="401"/>
      <c r="CR42" s="401"/>
      <c r="CS42" s="401"/>
      <c r="CT42" s="401"/>
      <c r="CU42" s="401"/>
      <c r="CV42" s="401"/>
      <c r="CW42" s="401"/>
      <c r="CX42" s="401"/>
      <c r="CY42" s="401"/>
      <c r="CZ42" s="401"/>
      <c r="DA42" s="401"/>
      <c r="DB42" s="401"/>
      <c r="DC42" s="401"/>
      <c r="DD42" s="401"/>
      <c r="DE42" s="401"/>
      <c r="DF42" s="401"/>
      <c r="DG42" s="401"/>
      <c r="DH42" s="401"/>
      <c r="DI42" s="401"/>
      <c r="DJ42" s="401"/>
      <c r="DK42" s="401"/>
      <c r="DL42" s="401"/>
      <c r="DM42" s="401"/>
      <c r="DN42" s="401"/>
      <c r="DO42" s="401"/>
      <c r="DP42" s="401"/>
      <c r="DQ42" s="401"/>
      <c r="DR42" s="401"/>
      <c r="DS42" s="401"/>
      <c r="DT42" s="401"/>
      <c r="DU42" s="401"/>
      <c r="DV42" s="401"/>
      <c r="DW42" s="401"/>
      <c r="DX42" s="401"/>
      <c r="DY42" s="401"/>
      <c r="DZ42" s="401"/>
      <c r="EA42" s="401"/>
      <c r="EB42" s="401"/>
      <c r="EC42" s="401"/>
      <c r="ED42" s="401"/>
      <c r="EE42" s="401"/>
      <c r="EF42" s="401"/>
      <c r="EG42" s="401"/>
      <c r="EH42" s="401"/>
      <c r="EI42" s="401"/>
      <c r="EJ42" s="401"/>
      <c r="EK42" s="401"/>
      <c r="EL42" s="401"/>
      <c r="EM42" s="401"/>
      <c r="EN42" s="401"/>
      <c r="EO42" s="401"/>
      <c r="EP42" s="401"/>
      <c r="EQ42" s="401"/>
      <c r="ER42" s="401"/>
      <c r="ES42" s="401"/>
      <c r="ET42" s="401"/>
      <c r="EU42" s="401"/>
      <c r="EV42" s="401"/>
      <c r="EW42" s="401"/>
      <c r="EX42" s="401"/>
      <c r="EY42" s="401"/>
      <c r="EZ42" s="401"/>
      <c r="FA42" s="401"/>
      <c r="FB42" s="401"/>
      <c r="FC42" s="401"/>
      <c r="FD42" s="401"/>
      <c r="FE42" s="401"/>
      <c r="FF42" s="401"/>
      <c r="FG42" s="401"/>
      <c r="FH42" s="401"/>
      <c r="FI42" s="401"/>
      <c r="FJ42" s="401"/>
      <c r="FK42" s="401"/>
      <c r="FL42" s="401"/>
      <c r="FM42" s="401"/>
      <c r="FN42" s="401"/>
      <c r="FO42" s="401"/>
      <c r="FP42" s="401"/>
      <c r="FQ42" s="401"/>
      <c r="FR42" s="401"/>
      <c r="FS42" s="401"/>
      <c r="FT42" s="401"/>
      <c r="FU42" s="401"/>
      <c r="FV42" s="401"/>
      <c r="FW42" s="401"/>
      <c r="FX42" s="401"/>
      <c r="FY42" s="401"/>
      <c r="FZ42" s="401"/>
      <c r="GA42" s="401"/>
      <c r="GB42" s="401"/>
      <c r="GC42" s="401"/>
      <c r="GD42" s="401"/>
      <c r="GE42" s="401"/>
      <c r="GF42" s="401"/>
      <c r="GG42" s="401"/>
      <c r="GH42" s="401"/>
      <c r="GI42" s="401"/>
      <c r="GJ42" s="401"/>
      <c r="GK42" s="401"/>
      <c r="GL42" s="401"/>
      <c r="GM42" s="401"/>
      <c r="GN42" s="401"/>
      <c r="GO42" s="401"/>
      <c r="GP42" s="401"/>
      <c r="GQ42" s="401"/>
      <c r="GR42" s="401"/>
      <c r="GS42" s="401"/>
      <c r="GT42" s="401"/>
      <c r="GU42" s="401"/>
      <c r="GV42" s="401"/>
      <c r="GW42" s="401"/>
      <c r="GX42" s="401"/>
      <c r="GY42" s="401"/>
      <c r="GZ42" s="401"/>
      <c r="HA42" s="401"/>
      <c r="HB42" s="401"/>
      <c r="HC42" s="401"/>
      <c r="HD42" s="401"/>
      <c r="HE42" s="401"/>
      <c r="HF42" s="401"/>
      <c r="HG42" s="401"/>
      <c r="HH42" s="401"/>
      <c r="HI42" s="401"/>
      <c r="HJ42" s="401"/>
      <c r="HK42" s="401"/>
      <c r="HL42" s="401"/>
      <c r="HM42" s="401"/>
      <c r="HN42" s="401"/>
      <c r="HO42" s="401"/>
      <c r="HP42" s="401"/>
      <c r="HQ42" s="401"/>
      <c r="HR42" s="401"/>
      <c r="HS42" s="401"/>
      <c r="HT42" s="401"/>
      <c r="HU42" s="401"/>
      <c r="HV42" s="401"/>
      <c r="HW42" s="401"/>
      <c r="HX42" s="401"/>
      <c r="HY42" s="401"/>
      <c r="HZ42" s="401"/>
      <c r="IA42" s="401"/>
      <c r="IB42" s="401"/>
      <c r="IC42" s="401"/>
      <c r="ID42" s="401"/>
      <c r="IE42" s="401"/>
      <c r="IF42" s="401"/>
      <c r="IG42" s="401"/>
      <c r="IH42" s="401"/>
      <c r="II42" s="401"/>
      <c r="IJ42" s="401"/>
      <c r="IK42" s="401"/>
      <c r="IL42" s="401"/>
      <c r="IM42" s="401"/>
      <c r="IN42" s="401"/>
      <c r="IO42" s="401"/>
      <c r="IP42" s="401"/>
      <c r="IQ42" s="401"/>
      <c r="IR42" s="401"/>
      <c r="IS42" s="401"/>
      <c r="IT42" s="401"/>
      <c r="IU42" s="401"/>
      <c r="IV42" s="401"/>
      <c r="IW42" s="401"/>
      <c r="IX42" s="401"/>
      <c r="IY42" s="401"/>
      <c r="IZ42" s="401"/>
      <c r="JA42" s="401"/>
      <c r="JB42" s="401"/>
      <c r="JC42" s="401"/>
      <c r="JD42" s="401"/>
      <c r="JE42" s="401"/>
      <c r="JF42" s="401"/>
      <c r="JG42" s="401"/>
      <c r="JH42" s="401"/>
      <c r="JI42" s="401"/>
      <c r="JJ42" s="401"/>
      <c r="JK42" s="401"/>
      <c r="JL42" s="401"/>
      <c r="JM42" s="401"/>
      <c r="JN42" s="401"/>
      <c r="JO42" s="401"/>
      <c r="JP42" s="401"/>
      <c r="JQ42" s="401"/>
      <c r="JR42" s="401"/>
      <c r="JS42" s="401"/>
      <c r="JT42" s="401"/>
      <c r="JU42" s="401"/>
      <c r="JV42" s="401"/>
      <c r="JW42" s="401"/>
      <c r="JX42" s="401"/>
      <c r="JY42" s="401"/>
      <c r="JZ42" s="401"/>
      <c r="KA42" s="401"/>
      <c r="KB42" s="401"/>
      <c r="KC42" s="401"/>
      <c r="KD42" s="401"/>
      <c r="KE42" s="401"/>
      <c r="KF42" s="401"/>
      <c r="KG42" s="401"/>
      <c r="KH42" s="401"/>
      <c r="KI42" s="401"/>
      <c r="KJ42" s="401"/>
      <c r="KK42" s="401"/>
      <c r="KL42" s="401"/>
      <c r="KM42" s="401"/>
      <c r="KN42" s="401"/>
      <c r="KO42" s="401"/>
      <c r="KP42" s="401"/>
      <c r="KQ42" s="401"/>
      <c r="KR42" s="401"/>
      <c r="KS42" s="401"/>
      <c r="KT42" s="401"/>
      <c r="KU42" s="401"/>
      <c r="KV42" s="401"/>
      <c r="KW42" s="401"/>
      <c r="KX42" s="401"/>
      <c r="KY42" s="401"/>
      <c r="KZ42" s="401"/>
      <c r="LA42" s="401"/>
      <c r="LB42" s="401"/>
      <c r="LC42" s="401"/>
      <c r="LD42" s="401"/>
      <c r="LE42" s="401"/>
      <c r="LF42" s="401"/>
      <c r="LG42" s="401"/>
      <c r="LH42" s="401"/>
      <c r="LI42" s="401"/>
      <c r="LJ42" s="401"/>
      <c r="LK42" s="401"/>
      <c r="LL42" s="401"/>
      <c r="LM42" s="401"/>
      <c r="LN42" s="401"/>
      <c r="LO42" s="401"/>
      <c r="LP42" s="401"/>
      <c r="LQ42" s="401"/>
      <c r="LR42" s="401"/>
      <c r="LS42" s="401"/>
      <c r="LT42" s="401"/>
      <c r="LU42" s="401"/>
      <c r="LV42" s="401"/>
      <c r="LW42" s="401"/>
      <c r="LX42" s="401"/>
      <c r="LY42" s="401"/>
      <c r="LZ42" s="401"/>
      <c r="MA42" s="401"/>
      <c r="MB42" s="401"/>
      <c r="MC42" s="401"/>
      <c r="MD42" s="401"/>
      <c r="ME42" s="401"/>
      <c r="MF42" s="401"/>
      <c r="MG42" s="401"/>
      <c r="MH42" s="401"/>
      <c r="MI42" s="401"/>
      <c r="MJ42" s="401"/>
      <c r="MK42" s="401"/>
      <c r="ML42" s="401"/>
      <c r="MM42" s="401"/>
      <c r="MN42" s="401"/>
      <c r="MO42" s="401"/>
      <c r="MP42" s="401"/>
      <c r="MQ42" s="401"/>
      <c r="MR42" s="401"/>
      <c r="MS42" s="401"/>
      <c r="MT42" s="401"/>
      <c r="MU42" s="401"/>
      <c r="MV42" s="401"/>
      <c r="MW42" s="401"/>
      <c r="MX42" s="401"/>
      <c r="MY42" s="401"/>
      <c r="MZ42" s="401"/>
      <c r="NA42" s="401"/>
      <c r="NB42" s="401"/>
      <c r="NC42" s="401"/>
      <c r="ND42" s="401"/>
      <c r="NE42" s="401"/>
      <c r="NF42" s="401"/>
      <c r="NG42" s="401"/>
      <c r="NH42" s="401"/>
      <c r="NI42" s="401"/>
      <c r="NJ42" s="401"/>
      <c r="NK42" s="401"/>
      <c r="NL42" s="401"/>
      <c r="NM42" s="401"/>
      <c r="NN42" s="401"/>
      <c r="NO42" s="401"/>
      <c r="NP42" s="401"/>
      <c r="NQ42" s="401"/>
      <c r="NR42" s="401"/>
      <c r="NS42" s="401"/>
      <c r="NT42" s="401"/>
      <c r="NU42" s="401"/>
      <c r="NV42" s="401"/>
      <c r="NW42" s="401"/>
      <c r="NX42" s="401"/>
      <c r="NY42" s="401"/>
      <c r="NZ42" s="401"/>
      <c r="OA42" s="401"/>
      <c r="OB42" s="401"/>
      <c r="OC42" s="401"/>
      <c r="OD42" s="401"/>
      <c r="OE42" s="401"/>
      <c r="OF42" s="401"/>
      <c r="OG42" s="401"/>
      <c r="OH42" s="401"/>
      <c r="OI42" s="401"/>
      <c r="OJ42" s="401"/>
      <c r="OK42" s="401"/>
      <c r="OL42" s="401"/>
      <c r="OM42" s="401"/>
      <c r="ON42" s="401"/>
      <c r="OO42" s="401"/>
      <c r="OP42" s="401"/>
      <c r="OQ42" s="401"/>
      <c r="OR42" s="401"/>
      <c r="OS42" s="401"/>
      <c r="OT42" s="401"/>
      <c r="OU42" s="401"/>
      <c r="OV42" s="401"/>
      <c r="OW42" s="401"/>
      <c r="OX42" s="401"/>
      <c r="OY42" s="401"/>
      <c r="OZ42" s="401"/>
      <c r="PA42" s="401"/>
      <c r="PB42" s="401"/>
      <c r="PC42" s="401"/>
      <c r="PD42" s="401"/>
      <c r="PE42" s="401"/>
      <c r="PF42" s="401"/>
      <c r="PG42" s="401"/>
      <c r="PH42" s="401"/>
      <c r="PI42" s="401"/>
      <c r="PJ42" s="401"/>
      <c r="PK42" s="401"/>
      <c r="PL42" s="401"/>
      <c r="PM42" s="401"/>
      <c r="PN42" s="401"/>
      <c r="PO42" s="401"/>
      <c r="PP42" s="401"/>
      <c r="PQ42" s="401"/>
      <c r="PR42" s="401"/>
      <c r="PS42" s="401"/>
      <c r="PT42" s="401"/>
      <c r="PU42" s="401"/>
      <c r="PV42" s="401"/>
      <c r="PW42" s="401"/>
      <c r="PX42" s="401"/>
      <c r="PY42" s="401"/>
      <c r="PZ42" s="401"/>
      <c r="QA42" s="401"/>
      <c r="QB42" s="401"/>
      <c r="QC42" s="401"/>
      <c r="QD42" s="401"/>
      <c r="QE42" s="401"/>
      <c r="QF42" s="401"/>
      <c r="QG42" s="401"/>
      <c r="QH42" s="401"/>
      <c r="QI42" s="401"/>
      <c r="QJ42" s="401"/>
      <c r="QK42" s="401"/>
      <c r="QL42" s="401"/>
      <c r="QM42" s="401"/>
      <c r="QN42" s="401"/>
      <c r="QO42" s="401"/>
      <c r="QP42" s="401"/>
      <c r="QQ42" s="401"/>
      <c r="QR42" s="401"/>
      <c r="QS42" s="401"/>
      <c r="QT42" s="401"/>
      <c r="QU42" s="401"/>
      <c r="QV42" s="401"/>
      <c r="QW42" s="401"/>
      <c r="QX42" s="401"/>
      <c r="QY42" s="401"/>
      <c r="QZ42" s="401"/>
      <c r="RA42" s="401"/>
      <c r="RB42" s="401"/>
      <c r="RC42" s="401"/>
      <c r="RD42" s="401"/>
      <c r="RE42" s="401"/>
      <c r="RF42" s="401"/>
      <c r="RG42" s="401"/>
      <c r="RH42" s="401"/>
      <c r="RI42" s="401"/>
      <c r="RJ42" s="401"/>
      <c r="RK42" s="401"/>
      <c r="RL42" s="401"/>
      <c r="RM42" s="401"/>
      <c r="RN42" s="401"/>
      <c r="RO42" s="401"/>
      <c r="RP42" s="401"/>
      <c r="RQ42" s="401"/>
      <c r="RR42" s="401"/>
      <c r="RS42" s="401"/>
      <c r="RT42" s="401"/>
      <c r="RU42" s="401"/>
      <c r="RV42" s="401"/>
      <c r="RW42" s="401"/>
      <c r="RX42" s="401"/>
      <c r="RY42" s="401"/>
      <c r="RZ42" s="401"/>
      <c r="SA42" s="401"/>
      <c r="SB42" s="401"/>
      <c r="SC42" s="401"/>
      <c r="SD42" s="401"/>
      <c r="SE42" s="401"/>
      <c r="SF42" s="401"/>
      <c r="SG42" s="401"/>
      <c r="SH42" s="401"/>
      <c r="SI42" s="401"/>
      <c r="SJ42" s="401"/>
      <c r="SK42" s="401"/>
      <c r="SL42" s="401"/>
      <c r="SM42" s="401"/>
      <c r="SN42" s="401"/>
      <c r="SO42" s="401"/>
      <c r="SP42" s="401"/>
      <c r="SQ42" s="401"/>
      <c r="SR42" s="401"/>
      <c r="SS42" s="401"/>
      <c r="ST42" s="401"/>
      <c r="SU42" s="401"/>
      <c r="SV42" s="401"/>
      <c r="SW42" s="401"/>
      <c r="SX42" s="401"/>
      <c r="SY42" s="401"/>
      <c r="SZ42" s="401"/>
      <c r="TA42" s="401"/>
      <c r="TB42" s="401"/>
      <c r="TC42" s="401"/>
      <c r="TD42" s="401"/>
      <c r="TE42" s="401"/>
      <c r="TF42" s="401"/>
      <c r="TG42" s="401"/>
      <c r="TH42" s="401"/>
      <c r="TI42" s="401"/>
      <c r="TJ42" s="401"/>
      <c r="TK42" s="401"/>
      <c r="TL42" s="401"/>
      <c r="TM42" s="401"/>
      <c r="TN42" s="401"/>
      <c r="TO42" s="401"/>
      <c r="TP42" s="401"/>
      <c r="TQ42" s="401"/>
      <c r="TR42" s="401"/>
      <c r="TS42" s="401"/>
      <c r="TT42" s="401"/>
      <c r="TU42" s="401"/>
      <c r="TV42" s="401"/>
      <c r="TW42" s="401"/>
      <c r="TX42" s="401"/>
      <c r="TY42" s="401"/>
      <c r="TZ42" s="401"/>
      <c r="UA42" s="401"/>
      <c r="UB42" s="401"/>
      <c r="UC42" s="401"/>
      <c r="UD42" s="401"/>
      <c r="UE42" s="401"/>
      <c r="UF42" s="401"/>
      <c r="UG42" s="401"/>
      <c r="UH42" s="401"/>
      <c r="UI42" s="401"/>
      <c r="UJ42" s="401"/>
      <c r="UK42" s="401"/>
      <c r="UL42" s="401"/>
      <c r="UM42" s="401"/>
      <c r="UN42" s="401"/>
      <c r="UO42" s="401"/>
      <c r="UP42" s="401"/>
      <c r="UQ42" s="401"/>
      <c r="UR42" s="401"/>
      <c r="US42" s="401"/>
      <c r="UT42" s="401"/>
      <c r="UU42" s="401"/>
      <c r="UV42" s="401"/>
      <c r="UW42" s="401"/>
      <c r="UX42" s="401"/>
      <c r="UY42" s="401"/>
      <c r="UZ42" s="401"/>
      <c r="VA42" s="401"/>
      <c r="VB42" s="401"/>
      <c r="VC42" s="401"/>
      <c r="VD42" s="401"/>
      <c r="VE42" s="401"/>
      <c r="VF42" s="401"/>
      <c r="VG42" s="401"/>
      <c r="VH42" s="401"/>
      <c r="VI42" s="401"/>
      <c r="VJ42" s="401"/>
      <c r="VK42" s="401"/>
      <c r="VL42" s="401"/>
      <c r="VM42" s="401"/>
      <c r="VN42" s="401"/>
      <c r="VO42" s="401"/>
      <c r="VP42" s="401"/>
      <c r="VQ42" s="401"/>
      <c r="VR42" s="401"/>
      <c r="VS42" s="401"/>
      <c r="VT42" s="401"/>
      <c r="VU42" s="401"/>
      <c r="VV42" s="401"/>
      <c r="VW42" s="401"/>
      <c r="VX42" s="401"/>
      <c r="VY42" s="401"/>
      <c r="VZ42" s="401"/>
      <c r="WA42" s="401"/>
      <c r="WB42" s="401"/>
      <c r="WC42" s="401"/>
      <c r="WD42" s="401"/>
      <c r="WE42" s="401"/>
      <c r="WF42" s="401"/>
      <c r="WG42" s="401"/>
      <c r="WH42" s="401"/>
      <c r="WI42" s="401"/>
      <c r="WJ42" s="401"/>
      <c r="WK42" s="401"/>
      <c r="WL42" s="401"/>
      <c r="WM42" s="401"/>
      <c r="WN42" s="401"/>
      <c r="WO42" s="401"/>
      <c r="WP42" s="401"/>
      <c r="WQ42" s="401"/>
      <c r="WR42" s="401"/>
      <c r="WS42" s="401"/>
      <c r="WT42" s="401"/>
      <c r="WU42" s="401"/>
      <c r="WV42" s="401"/>
      <c r="WW42" s="401"/>
      <c r="WX42" s="401"/>
      <c r="WY42" s="401"/>
      <c r="WZ42" s="401"/>
      <c r="XA42" s="401"/>
      <c r="XB42" s="401"/>
      <c r="XC42" s="401"/>
      <c r="XD42" s="401"/>
      <c r="XE42" s="401"/>
      <c r="XF42" s="401"/>
      <c r="XG42" s="401"/>
      <c r="XH42" s="401"/>
      <c r="XI42" s="401"/>
      <c r="XJ42" s="401"/>
      <c r="XK42" s="401"/>
      <c r="XL42" s="401"/>
      <c r="XM42" s="401"/>
      <c r="XN42" s="401"/>
      <c r="XO42" s="401"/>
      <c r="XP42" s="401"/>
      <c r="XQ42" s="401"/>
      <c r="XR42" s="401"/>
      <c r="XS42" s="401"/>
      <c r="XT42" s="401"/>
      <c r="XU42" s="401"/>
      <c r="XV42" s="401"/>
      <c r="XW42" s="401"/>
      <c r="XX42" s="401"/>
      <c r="XY42" s="401"/>
      <c r="XZ42" s="401"/>
      <c r="YA42" s="401"/>
      <c r="YB42" s="401"/>
      <c r="YC42" s="401"/>
      <c r="YD42" s="401"/>
      <c r="YE42" s="401"/>
      <c r="YF42" s="401"/>
      <c r="YG42" s="401"/>
      <c r="YH42" s="401"/>
      <c r="YI42" s="401"/>
      <c r="YJ42" s="401"/>
      <c r="YK42" s="401"/>
      <c r="YL42" s="401"/>
      <c r="YM42" s="401"/>
      <c r="YN42" s="401"/>
      <c r="YO42" s="401"/>
      <c r="YP42" s="401"/>
      <c r="YQ42" s="401"/>
      <c r="YR42" s="401"/>
      <c r="YS42" s="401"/>
      <c r="YT42" s="401"/>
      <c r="YU42" s="401"/>
      <c r="YV42" s="401"/>
      <c r="YW42" s="401"/>
      <c r="YX42" s="401"/>
      <c r="YY42" s="401"/>
      <c r="YZ42" s="401"/>
      <c r="ZA42" s="401"/>
      <c r="ZB42" s="401"/>
      <c r="ZC42" s="401"/>
      <c r="ZD42" s="401"/>
      <c r="ZE42" s="401"/>
      <c r="ZF42" s="401"/>
      <c r="ZG42" s="401"/>
      <c r="ZH42" s="401"/>
      <c r="ZI42" s="401"/>
      <c r="ZJ42" s="401"/>
      <c r="ZK42" s="401"/>
      <c r="ZL42" s="401"/>
      <c r="ZM42" s="401"/>
      <c r="ZN42" s="401"/>
      <c r="ZO42" s="401"/>
      <c r="ZP42" s="401"/>
      <c r="ZQ42" s="401"/>
      <c r="ZR42" s="401"/>
      <c r="ZS42" s="401"/>
      <c r="ZT42" s="401"/>
      <c r="ZU42" s="401"/>
      <c r="ZV42" s="401"/>
      <c r="ZW42" s="401"/>
      <c r="ZX42" s="401"/>
      <c r="ZY42" s="401"/>
      <c r="ZZ42" s="401"/>
      <c r="AAA42" s="401"/>
      <c r="AAB42" s="401"/>
      <c r="AAC42" s="401"/>
      <c r="AAD42" s="401"/>
      <c r="AAE42" s="401"/>
      <c r="AAF42" s="401"/>
      <c r="AAG42" s="401"/>
      <c r="AAH42" s="401"/>
      <c r="AAI42" s="401"/>
      <c r="AAJ42" s="401"/>
      <c r="AAK42" s="401"/>
      <c r="AAL42" s="401"/>
      <c r="AAM42" s="401"/>
      <c r="AAN42" s="401"/>
      <c r="AAO42" s="401"/>
      <c r="AAP42" s="401"/>
      <c r="AAQ42" s="401"/>
      <c r="AAR42" s="401"/>
      <c r="AAS42" s="401"/>
      <c r="AAT42" s="401"/>
      <c r="AAU42" s="401"/>
      <c r="AAV42" s="401"/>
      <c r="AAW42" s="401"/>
      <c r="AAX42" s="401"/>
      <c r="AAY42" s="401"/>
      <c r="AAZ42" s="401"/>
      <c r="ABA42" s="401"/>
      <c r="ABB42" s="401"/>
      <c r="ABC42" s="401"/>
      <c r="ABD42" s="401"/>
      <c r="ABE42" s="401"/>
      <c r="ABF42" s="401"/>
      <c r="ABG42" s="401"/>
      <c r="ABH42" s="401"/>
      <c r="ABI42" s="401"/>
      <c r="ABJ42" s="401"/>
      <c r="ABK42" s="401"/>
      <c r="ABL42" s="401"/>
      <c r="ABM42" s="401"/>
      <c r="ABN42" s="401"/>
      <c r="ABO42" s="401"/>
      <c r="ABP42" s="401"/>
      <c r="ABQ42" s="401"/>
      <c r="ABR42" s="401"/>
      <c r="ABS42" s="401"/>
      <c r="ABT42" s="401"/>
      <c r="ABU42" s="401"/>
      <c r="ABV42" s="401"/>
      <c r="ABW42" s="401"/>
      <c r="ABX42" s="401"/>
      <c r="ABY42" s="401"/>
      <c r="ABZ42" s="401"/>
      <c r="ACA42" s="401"/>
      <c r="ACB42" s="401"/>
      <c r="ACC42" s="401"/>
      <c r="ACD42" s="401"/>
      <c r="ACE42" s="401"/>
      <c r="ACF42" s="401"/>
      <c r="ACG42" s="401"/>
      <c r="ACH42" s="401"/>
      <c r="ACI42" s="401"/>
      <c r="ACJ42" s="401"/>
      <c r="ACK42" s="401"/>
      <c r="ACL42" s="401"/>
      <c r="ACM42" s="401"/>
      <c r="ACN42" s="401"/>
      <c r="ACO42" s="401"/>
      <c r="ACP42" s="401"/>
      <c r="ACQ42" s="401"/>
      <c r="ACR42" s="401"/>
      <c r="ACS42" s="401"/>
      <c r="ACT42" s="401"/>
      <c r="ACU42" s="401"/>
      <c r="ACV42" s="401"/>
      <c r="ACW42" s="401"/>
      <c r="ACX42" s="401"/>
      <c r="ACY42" s="401"/>
      <c r="ACZ42" s="401"/>
      <c r="ADA42" s="401"/>
      <c r="ADB42" s="401"/>
      <c r="ADC42" s="401"/>
      <c r="ADD42" s="401"/>
      <c r="ADE42" s="401"/>
      <c r="ADF42" s="401"/>
      <c r="ADG42" s="401"/>
      <c r="ADH42" s="401"/>
      <c r="ADI42" s="401"/>
      <c r="ADJ42" s="401"/>
      <c r="ADK42" s="401"/>
      <c r="ADL42" s="401"/>
      <c r="ADM42" s="401"/>
      <c r="ADN42" s="401"/>
      <c r="ADO42" s="401"/>
      <c r="ADP42" s="401"/>
      <c r="ADQ42" s="401"/>
      <c r="ADR42" s="401"/>
      <c r="ADS42" s="401"/>
    </row>
    <row r="43" spans="1:799" s="418" customFormat="1" ht="149.25" customHeight="1">
      <c r="A43" s="429">
        <v>41</v>
      </c>
      <c r="B43" s="423" t="s">
        <v>1418</v>
      </c>
      <c r="C43" s="424" t="s">
        <v>1419</v>
      </c>
      <c r="D43" s="423" t="s">
        <v>1420</v>
      </c>
      <c r="E43" s="423" t="s">
        <v>1421</v>
      </c>
      <c r="F43" s="430" t="s">
        <v>890</v>
      </c>
      <c r="G43" s="508" t="s">
        <v>1745</v>
      </c>
      <c r="H43" s="508" t="s">
        <v>1261</v>
      </c>
      <c r="I43" s="508" t="s">
        <v>1441</v>
      </c>
      <c r="J43" s="508" t="s">
        <v>878</v>
      </c>
      <c r="K43" s="508" t="s">
        <v>879</v>
      </c>
      <c r="L43" s="431">
        <v>1793400</v>
      </c>
      <c r="M43" s="431">
        <v>1470000</v>
      </c>
      <c r="N43" s="431">
        <v>624750</v>
      </c>
      <c r="O43" s="422">
        <v>110250</v>
      </c>
      <c r="P43" s="422">
        <f>SUM(N43+O43)</f>
        <v>735000</v>
      </c>
      <c r="Q43" s="509">
        <v>0.5</v>
      </c>
      <c r="R43" s="431">
        <v>60</v>
      </c>
      <c r="S43" s="432">
        <v>43</v>
      </c>
      <c r="T43" s="432">
        <v>35</v>
      </c>
      <c r="U43" s="434">
        <v>31</v>
      </c>
      <c r="V43" s="432">
        <v>95</v>
      </c>
      <c r="W43" s="433">
        <f t="shared" si="0"/>
        <v>74</v>
      </c>
      <c r="X43" s="446">
        <f t="shared" si="1"/>
        <v>0.77894736842105261</v>
      </c>
      <c r="Y43" s="110"/>
      <c r="Z43" s="110"/>
      <c r="AA43" s="110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  <c r="AU43" s="401"/>
      <c r="AV43" s="401"/>
      <c r="AW43" s="401"/>
      <c r="AX43" s="401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  <c r="CH43" s="401"/>
      <c r="CI43" s="401"/>
      <c r="CJ43" s="401"/>
      <c r="CK43" s="401"/>
      <c r="CL43" s="401"/>
      <c r="CM43" s="401"/>
      <c r="CN43" s="401"/>
      <c r="CO43" s="401"/>
      <c r="CP43" s="401"/>
      <c r="CQ43" s="401"/>
      <c r="CR43" s="401"/>
      <c r="CS43" s="401"/>
      <c r="CT43" s="401"/>
      <c r="CU43" s="401"/>
      <c r="CV43" s="401"/>
      <c r="CW43" s="401"/>
      <c r="CX43" s="401"/>
      <c r="CY43" s="401"/>
      <c r="CZ43" s="401"/>
      <c r="DA43" s="401"/>
      <c r="DB43" s="401"/>
      <c r="DC43" s="401"/>
      <c r="DD43" s="401"/>
      <c r="DE43" s="401"/>
      <c r="DF43" s="401"/>
      <c r="DG43" s="401"/>
      <c r="DH43" s="401"/>
      <c r="DI43" s="401"/>
      <c r="DJ43" s="401"/>
      <c r="DK43" s="401"/>
      <c r="DL43" s="401"/>
      <c r="DM43" s="401"/>
      <c r="DN43" s="401"/>
      <c r="DO43" s="401"/>
      <c r="DP43" s="401"/>
      <c r="DQ43" s="401"/>
      <c r="DR43" s="401"/>
      <c r="DS43" s="401"/>
      <c r="DT43" s="401"/>
      <c r="DU43" s="401"/>
      <c r="DV43" s="401"/>
      <c r="DW43" s="401"/>
      <c r="DX43" s="401"/>
      <c r="DY43" s="401"/>
      <c r="DZ43" s="401"/>
      <c r="EA43" s="401"/>
      <c r="EB43" s="401"/>
      <c r="EC43" s="401"/>
      <c r="ED43" s="401"/>
      <c r="EE43" s="401"/>
      <c r="EF43" s="401"/>
      <c r="EG43" s="401"/>
      <c r="EH43" s="401"/>
      <c r="EI43" s="401"/>
      <c r="EJ43" s="401"/>
      <c r="EK43" s="401"/>
      <c r="EL43" s="401"/>
      <c r="EM43" s="401"/>
      <c r="EN43" s="401"/>
      <c r="EO43" s="401"/>
      <c r="EP43" s="401"/>
      <c r="EQ43" s="401"/>
      <c r="ER43" s="401"/>
      <c r="ES43" s="401"/>
      <c r="ET43" s="401"/>
      <c r="EU43" s="401"/>
      <c r="EV43" s="401"/>
      <c r="EW43" s="401"/>
      <c r="EX43" s="401"/>
      <c r="EY43" s="401"/>
      <c r="EZ43" s="401"/>
      <c r="FA43" s="401"/>
      <c r="FB43" s="401"/>
      <c r="FC43" s="401"/>
      <c r="FD43" s="401"/>
      <c r="FE43" s="401"/>
      <c r="FF43" s="401"/>
      <c r="FG43" s="401"/>
      <c r="FH43" s="401"/>
      <c r="FI43" s="401"/>
      <c r="FJ43" s="401"/>
      <c r="FK43" s="401"/>
      <c r="FL43" s="401"/>
      <c r="FM43" s="401"/>
      <c r="FN43" s="401"/>
      <c r="FO43" s="401"/>
      <c r="FP43" s="401"/>
      <c r="FQ43" s="401"/>
      <c r="FR43" s="401"/>
      <c r="FS43" s="401"/>
      <c r="FT43" s="401"/>
      <c r="FU43" s="401"/>
      <c r="FV43" s="401"/>
      <c r="FW43" s="401"/>
      <c r="FX43" s="401"/>
      <c r="FY43" s="401"/>
      <c r="FZ43" s="401"/>
      <c r="GA43" s="401"/>
      <c r="GB43" s="401"/>
      <c r="GC43" s="401"/>
      <c r="GD43" s="401"/>
      <c r="GE43" s="401"/>
      <c r="GF43" s="401"/>
      <c r="GG43" s="401"/>
      <c r="GH43" s="401"/>
      <c r="GI43" s="401"/>
      <c r="GJ43" s="401"/>
      <c r="GK43" s="401"/>
      <c r="GL43" s="401"/>
      <c r="GM43" s="401"/>
      <c r="GN43" s="401"/>
      <c r="GO43" s="401"/>
      <c r="GP43" s="401"/>
      <c r="GQ43" s="401"/>
      <c r="GR43" s="401"/>
      <c r="GS43" s="401"/>
      <c r="GT43" s="401"/>
      <c r="GU43" s="401"/>
      <c r="GV43" s="401"/>
      <c r="GW43" s="401"/>
      <c r="GX43" s="401"/>
      <c r="GY43" s="401"/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  <c r="HK43" s="401"/>
      <c r="HL43" s="401"/>
      <c r="HM43" s="401"/>
      <c r="HN43" s="401"/>
      <c r="HO43" s="401"/>
      <c r="HP43" s="401"/>
      <c r="HQ43" s="401"/>
      <c r="HR43" s="401"/>
      <c r="HS43" s="401"/>
      <c r="HT43" s="401"/>
      <c r="HU43" s="401"/>
      <c r="HV43" s="401"/>
      <c r="HW43" s="401"/>
      <c r="HX43" s="401"/>
      <c r="HY43" s="401"/>
      <c r="HZ43" s="401"/>
      <c r="IA43" s="401"/>
      <c r="IB43" s="401"/>
      <c r="IC43" s="401"/>
      <c r="ID43" s="401"/>
      <c r="IE43" s="401"/>
      <c r="IF43" s="401"/>
      <c r="IG43" s="401"/>
      <c r="IH43" s="401"/>
      <c r="II43" s="401"/>
      <c r="IJ43" s="401"/>
      <c r="IK43" s="401"/>
      <c r="IL43" s="401"/>
      <c r="IM43" s="401"/>
      <c r="IN43" s="401"/>
      <c r="IO43" s="401"/>
      <c r="IP43" s="401"/>
      <c r="IQ43" s="401"/>
      <c r="IR43" s="401"/>
      <c r="IS43" s="401"/>
      <c r="IT43" s="401"/>
      <c r="IU43" s="401"/>
      <c r="IV43" s="401"/>
      <c r="IW43" s="401"/>
      <c r="IX43" s="401"/>
      <c r="IY43" s="401"/>
      <c r="IZ43" s="401"/>
      <c r="JA43" s="401"/>
      <c r="JB43" s="401"/>
      <c r="JC43" s="401"/>
      <c r="JD43" s="401"/>
      <c r="JE43" s="401"/>
      <c r="JF43" s="401"/>
      <c r="JG43" s="401"/>
      <c r="JH43" s="401"/>
      <c r="JI43" s="401"/>
      <c r="JJ43" s="401"/>
      <c r="JK43" s="401"/>
      <c r="JL43" s="401"/>
      <c r="JM43" s="401"/>
      <c r="JN43" s="401"/>
      <c r="JO43" s="401"/>
      <c r="JP43" s="401"/>
      <c r="JQ43" s="401"/>
      <c r="JR43" s="401"/>
      <c r="JS43" s="401"/>
      <c r="JT43" s="401"/>
      <c r="JU43" s="401"/>
      <c r="JV43" s="401"/>
      <c r="JW43" s="401"/>
      <c r="JX43" s="401"/>
      <c r="JY43" s="401"/>
      <c r="JZ43" s="401"/>
      <c r="KA43" s="401"/>
      <c r="KB43" s="401"/>
      <c r="KC43" s="401"/>
      <c r="KD43" s="401"/>
      <c r="KE43" s="401"/>
      <c r="KF43" s="401"/>
      <c r="KG43" s="401"/>
      <c r="KH43" s="401"/>
      <c r="KI43" s="401"/>
      <c r="KJ43" s="401"/>
      <c r="KK43" s="401"/>
      <c r="KL43" s="401"/>
      <c r="KM43" s="401"/>
      <c r="KN43" s="401"/>
      <c r="KO43" s="401"/>
      <c r="KP43" s="401"/>
      <c r="KQ43" s="401"/>
      <c r="KR43" s="401"/>
      <c r="KS43" s="401"/>
      <c r="KT43" s="401"/>
      <c r="KU43" s="401"/>
      <c r="KV43" s="401"/>
      <c r="KW43" s="401"/>
      <c r="KX43" s="401"/>
      <c r="KY43" s="401"/>
      <c r="KZ43" s="401"/>
      <c r="LA43" s="401"/>
      <c r="LB43" s="401"/>
      <c r="LC43" s="401"/>
      <c r="LD43" s="401"/>
      <c r="LE43" s="401"/>
      <c r="LF43" s="401"/>
      <c r="LG43" s="401"/>
      <c r="LH43" s="401"/>
      <c r="LI43" s="401"/>
      <c r="LJ43" s="401"/>
      <c r="LK43" s="401"/>
      <c r="LL43" s="401"/>
      <c r="LM43" s="401"/>
      <c r="LN43" s="401"/>
      <c r="LO43" s="401"/>
      <c r="LP43" s="401"/>
      <c r="LQ43" s="401"/>
      <c r="LR43" s="401"/>
      <c r="LS43" s="401"/>
      <c r="LT43" s="401"/>
      <c r="LU43" s="401"/>
      <c r="LV43" s="401"/>
      <c r="LW43" s="401"/>
      <c r="LX43" s="401"/>
      <c r="LY43" s="401"/>
      <c r="LZ43" s="401"/>
      <c r="MA43" s="401"/>
      <c r="MB43" s="401"/>
      <c r="MC43" s="401"/>
      <c r="MD43" s="401"/>
      <c r="ME43" s="401"/>
      <c r="MF43" s="401"/>
      <c r="MG43" s="401"/>
      <c r="MH43" s="401"/>
      <c r="MI43" s="401"/>
      <c r="MJ43" s="401"/>
      <c r="MK43" s="401"/>
      <c r="ML43" s="401"/>
      <c r="MM43" s="401"/>
      <c r="MN43" s="401"/>
      <c r="MO43" s="401"/>
      <c r="MP43" s="401"/>
      <c r="MQ43" s="401"/>
      <c r="MR43" s="401"/>
      <c r="MS43" s="401"/>
      <c r="MT43" s="401"/>
      <c r="MU43" s="401"/>
      <c r="MV43" s="401"/>
      <c r="MW43" s="401"/>
      <c r="MX43" s="401"/>
      <c r="MY43" s="401"/>
      <c r="MZ43" s="401"/>
      <c r="NA43" s="401"/>
      <c r="NB43" s="401"/>
      <c r="NC43" s="401"/>
      <c r="ND43" s="401"/>
      <c r="NE43" s="401"/>
      <c r="NF43" s="401"/>
      <c r="NG43" s="401"/>
      <c r="NH43" s="401"/>
      <c r="NI43" s="401"/>
      <c r="NJ43" s="401"/>
      <c r="NK43" s="401"/>
      <c r="NL43" s="401"/>
      <c r="NM43" s="401"/>
      <c r="NN43" s="401"/>
      <c r="NO43" s="401"/>
      <c r="NP43" s="401"/>
      <c r="NQ43" s="401"/>
      <c r="NR43" s="401"/>
      <c r="NS43" s="401"/>
      <c r="NT43" s="401"/>
      <c r="NU43" s="401"/>
      <c r="NV43" s="401"/>
      <c r="NW43" s="401"/>
      <c r="NX43" s="401"/>
      <c r="NY43" s="401"/>
      <c r="NZ43" s="401"/>
      <c r="OA43" s="401"/>
      <c r="OB43" s="401"/>
      <c r="OC43" s="401"/>
      <c r="OD43" s="401"/>
      <c r="OE43" s="401"/>
      <c r="OF43" s="401"/>
      <c r="OG43" s="401"/>
      <c r="OH43" s="401"/>
      <c r="OI43" s="401"/>
      <c r="OJ43" s="401"/>
      <c r="OK43" s="401"/>
      <c r="OL43" s="401"/>
      <c r="OM43" s="401"/>
      <c r="ON43" s="401"/>
      <c r="OO43" s="401"/>
      <c r="OP43" s="401"/>
      <c r="OQ43" s="401"/>
      <c r="OR43" s="401"/>
      <c r="OS43" s="401"/>
      <c r="OT43" s="401"/>
      <c r="OU43" s="401"/>
      <c r="OV43" s="401"/>
      <c r="OW43" s="401"/>
      <c r="OX43" s="401"/>
      <c r="OY43" s="401"/>
      <c r="OZ43" s="401"/>
      <c r="PA43" s="401"/>
      <c r="PB43" s="401"/>
      <c r="PC43" s="401"/>
      <c r="PD43" s="401"/>
      <c r="PE43" s="401"/>
      <c r="PF43" s="401"/>
      <c r="PG43" s="401"/>
      <c r="PH43" s="401"/>
      <c r="PI43" s="401"/>
      <c r="PJ43" s="401"/>
      <c r="PK43" s="401"/>
      <c r="PL43" s="401"/>
      <c r="PM43" s="401"/>
      <c r="PN43" s="401"/>
      <c r="PO43" s="401"/>
      <c r="PP43" s="401"/>
      <c r="PQ43" s="401"/>
      <c r="PR43" s="401"/>
      <c r="PS43" s="401"/>
      <c r="PT43" s="401"/>
      <c r="PU43" s="401"/>
      <c r="PV43" s="401"/>
      <c r="PW43" s="401"/>
      <c r="PX43" s="401"/>
      <c r="PY43" s="401"/>
      <c r="PZ43" s="401"/>
      <c r="QA43" s="401"/>
      <c r="QB43" s="401"/>
      <c r="QC43" s="401"/>
      <c r="QD43" s="401"/>
      <c r="QE43" s="401"/>
      <c r="QF43" s="401"/>
      <c r="QG43" s="401"/>
      <c r="QH43" s="401"/>
      <c r="QI43" s="401"/>
      <c r="QJ43" s="401"/>
      <c r="QK43" s="401"/>
      <c r="QL43" s="401"/>
      <c r="QM43" s="401"/>
      <c r="QN43" s="401"/>
      <c r="QO43" s="401"/>
      <c r="QP43" s="401"/>
      <c r="QQ43" s="401"/>
      <c r="QR43" s="401"/>
      <c r="QS43" s="401"/>
      <c r="QT43" s="401"/>
      <c r="QU43" s="401"/>
      <c r="QV43" s="401"/>
      <c r="QW43" s="401"/>
      <c r="QX43" s="401"/>
      <c r="QY43" s="401"/>
      <c r="QZ43" s="401"/>
      <c r="RA43" s="401"/>
      <c r="RB43" s="401"/>
      <c r="RC43" s="401"/>
      <c r="RD43" s="401"/>
      <c r="RE43" s="401"/>
      <c r="RF43" s="401"/>
      <c r="RG43" s="401"/>
      <c r="RH43" s="401"/>
      <c r="RI43" s="401"/>
      <c r="RJ43" s="401"/>
      <c r="RK43" s="401"/>
      <c r="RL43" s="401"/>
      <c r="RM43" s="401"/>
      <c r="RN43" s="401"/>
      <c r="RO43" s="401"/>
      <c r="RP43" s="401"/>
      <c r="RQ43" s="401"/>
      <c r="RR43" s="401"/>
      <c r="RS43" s="401"/>
      <c r="RT43" s="401"/>
      <c r="RU43" s="401"/>
      <c r="RV43" s="401"/>
      <c r="RW43" s="401"/>
      <c r="RX43" s="401"/>
      <c r="RY43" s="401"/>
      <c r="RZ43" s="401"/>
      <c r="SA43" s="401"/>
      <c r="SB43" s="401"/>
      <c r="SC43" s="401"/>
      <c r="SD43" s="401"/>
      <c r="SE43" s="401"/>
      <c r="SF43" s="401"/>
      <c r="SG43" s="401"/>
      <c r="SH43" s="401"/>
      <c r="SI43" s="401"/>
      <c r="SJ43" s="401"/>
      <c r="SK43" s="401"/>
      <c r="SL43" s="401"/>
      <c r="SM43" s="401"/>
      <c r="SN43" s="401"/>
      <c r="SO43" s="401"/>
      <c r="SP43" s="401"/>
      <c r="SQ43" s="401"/>
      <c r="SR43" s="401"/>
      <c r="SS43" s="401"/>
      <c r="ST43" s="401"/>
      <c r="SU43" s="401"/>
      <c r="SV43" s="401"/>
      <c r="SW43" s="401"/>
      <c r="SX43" s="401"/>
      <c r="SY43" s="401"/>
      <c r="SZ43" s="401"/>
      <c r="TA43" s="401"/>
      <c r="TB43" s="401"/>
      <c r="TC43" s="401"/>
      <c r="TD43" s="401"/>
      <c r="TE43" s="401"/>
      <c r="TF43" s="401"/>
      <c r="TG43" s="401"/>
      <c r="TH43" s="401"/>
      <c r="TI43" s="401"/>
      <c r="TJ43" s="401"/>
      <c r="TK43" s="401"/>
      <c r="TL43" s="401"/>
      <c r="TM43" s="401"/>
      <c r="TN43" s="401"/>
      <c r="TO43" s="401"/>
      <c r="TP43" s="401"/>
      <c r="TQ43" s="401"/>
      <c r="TR43" s="401"/>
      <c r="TS43" s="401"/>
      <c r="TT43" s="401"/>
      <c r="TU43" s="401"/>
      <c r="TV43" s="401"/>
      <c r="TW43" s="401"/>
      <c r="TX43" s="401"/>
      <c r="TY43" s="401"/>
      <c r="TZ43" s="401"/>
      <c r="UA43" s="401"/>
      <c r="UB43" s="401"/>
      <c r="UC43" s="401"/>
      <c r="UD43" s="401"/>
      <c r="UE43" s="401"/>
      <c r="UF43" s="401"/>
      <c r="UG43" s="401"/>
      <c r="UH43" s="401"/>
      <c r="UI43" s="401"/>
      <c r="UJ43" s="401"/>
      <c r="UK43" s="401"/>
      <c r="UL43" s="401"/>
      <c r="UM43" s="401"/>
      <c r="UN43" s="401"/>
      <c r="UO43" s="401"/>
      <c r="UP43" s="401"/>
      <c r="UQ43" s="401"/>
      <c r="UR43" s="401"/>
      <c r="US43" s="401"/>
      <c r="UT43" s="401"/>
      <c r="UU43" s="401"/>
      <c r="UV43" s="401"/>
      <c r="UW43" s="401"/>
      <c r="UX43" s="401"/>
      <c r="UY43" s="401"/>
      <c r="UZ43" s="401"/>
      <c r="VA43" s="401"/>
      <c r="VB43" s="401"/>
      <c r="VC43" s="401"/>
      <c r="VD43" s="401"/>
      <c r="VE43" s="401"/>
      <c r="VF43" s="401"/>
      <c r="VG43" s="401"/>
      <c r="VH43" s="401"/>
      <c r="VI43" s="401"/>
      <c r="VJ43" s="401"/>
      <c r="VK43" s="401"/>
      <c r="VL43" s="401"/>
      <c r="VM43" s="401"/>
      <c r="VN43" s="401"/>
      <c r="VO43" s="401"/>
      <c r="VP43" s="401"/>
      <c r="VQ43" s="401"/>
      <c r="VR43" s="401"/>
      <c r="VS43" s="401"/>
      <c r="VT43" s="401"/>
      <c r="VU43" s="401"/>
      <c r="VV43" s="401"/>
      <c r="VW43" s="401"/>
      <c r="VX43" s="401"/>
      <c r="VY43" s="401"/>
      <c r="VZ43" s="401"/>
      <c r="WA43" s="401"/>
      <c r="WB43" s="401"/>
      <c r="WC43" s="401"/>
      <c r="WD43" s="401"/>
      <c r="WE43" s="401"/>
      <c r="WF43" s="401"/>
      <c r="WG43" s="401"/>
      <c r="WH43" s="401"/>
      <c r="WI43" s="401"/>
      <c r="WJ43" s="401"/>
      <c r="WK43" s="401"/>
      <c r="WL43" s="401"/>
      <c r="WM43" s="401"/>
      <c r="WN43" s="401"/>
      <c r="WO43" s="401"/>
      <c r="WP43" s="401"/>
      <c r="WQ43" s="401"/>
      <c r="WR43" s="401"/>
      <c r="WS43" s="401"/>
      <c r="WT43" s="401"/>
      <c r="WU43" s="401"/>
      <c r="WV43" s="401"/>
      <c r="WW43" s="401"/>
      <c r="WX43" s="401"/>
      <c r="WY43" s="401"/>
      <c r="WZ43" s="401"/>
      <c r="XA43" s="401"/>
      <c r="XB43" s="401"/>
      <c r="XC43" s="401"/>
      <c r="XD43" s="401"/>
      <c r="XE43" s="401"/>
      <c r="XF43" s="401"/>
      <c r="XG43" s="401"/>
      <c r="XH43" s="401"/>
      <c r="XI43" s="401"/>
      <c r="XJ43" s="401"/>
      <c r="XK43" s="401"/>
      <c r="XL43" s="401"/>
      <c r="XM43" s="401"/>
      <c r="XN43" s="401"/>
      <c r="XO43" s="401"/>
      <c r="XP43" s="401"/>
      <c r="XQ43" s="401"/>
      <c r="XR43" s="401"/>
      <c r="XS43" s="401"/>
      <c r="XT43" s="401"/>
      <c r="XU43" s="401"/>
      <c r="XV43" s="401"/>
      <c r="XW43" s="401"/>
      <c r="XX43" s="401"/>
      <c r="XY43" s="401"/>
      <c r="XZ43" s="401"/>
      <c r="YA43" s="401"/>
      <c r="YB43" s="401"/>
      <c r="YC43" s="401"/>
      <c r="YD43" s="401"/>
      <c r="YE43" s="401"/>
      <c r="YF43" s="401"/>
      <c r="YG43" s="401"/>
      <c r="YH43" s="401"/>
      <c r="YI43" s="401"/>
      <c r="YJ43" s="401"/>
      <c r="YK43" s="401"/>
      <c r="YL43" s="401"/>
      <c r="YM43" s="401"/>
      <c r="YN43" s="401"/>
      <c r="YO43" s="401"/>
      <c r="YP43" s="401"/>
      <c r="YQ43" s="401"/>
      <c r="YR43" s="401"/>
      <c r="YS43" s="401"/>
      <c r="YT43" s="401"/>
      <c r="YU43" s="401"/>
      <c r="YV43" s="401"/>
      <c r="YW43" s="401"/>
      <c r="YX43" s="401"/>
      <c r="YY43" s="401"/>
      <c r="YZ43" s="401"/>
      <c r="ZA43" s="401"/>
      <c r="ZB43" s="401"/>
      <c r="ZC43" s="401"/>
      <c r="ZD43" s="401"/>
      <c r="ZE43" s="401"/>
      <c r="ZF43" s="401"/>
      <c r="ZG43" s="401"/>
      <c r="ZH43" s="401"/>
      <c r="ZI43" s="401"/>
      <c r="ZJ43" s="401"/>
      <c r="ZK43" s="401"/>
      <c r="ZL43" s="401"/>
      <c r="ZM43" s="401"/>
      <c r="ZN43" s="401"/>
      <c r="ZO43" s="401"/>
      <c r="ZP43" s="401"/>
      <c r="ZQ43" s="401"/>
      <c r="ZR43" s="401"/>
      <c r="ZS43" s="401"/>
      <c r="ZT43" s="401"/>
      <c r="ZU43" s="401"/>
      <c r="ZV43" s="401"/>
      <c r="ZW43" s="401"/>
      <c r="ZX43" s="401"/>
      <c r="ZY43" s="401"/>
      <c r="ZZ43" s="401"/>
      <c r="AAA43" s="401"/>
      <c r="AAB43" s="401"/>
      <c r="AAC43" s="401"/>
      <c r="AAD43" s="401"/>
      <c r="AAE43" s="401"/>
      <c r="AAF43" s="401"/>
      <c r="AAG43" s="401"/>
      <c r="AAH43" s="401"/>
      <c r="AAI43" s="401"/>
      <c r="AAJ43" s="401"/>
      <c r="AAK43" s="401"/>
      <c r="AAL43" s="401"/>
      <c r="AAM43" s="401"/>
      <c r="AAN43" s="401"/>
      <c r="AAO43" s="401"/>
      <c r="AAP43" s="401"/>
      <c r="AAQ43" s="401"/>
      <c r="AAR43" s="401"/>
      <c r="AAS43" s="401"/>
      <c r="AAT43" s="401"/>
      <c r="AAU43" s="401"/>
      <c r="AAV43" s="401"/>
      <c r="AAW43" s="401"/>
      <c r="AAX43" s="401"/>
      <c r="AAY43" s="401"/>
      <c r="AAZ43" s="401"/>
      <c r="ABA43" s="401"/>
      <c r="ABB43" s="401"/>
      <c r="ABC43" s="401"/>
      <c r="ABD43" s="401"/>
      <c r="ABE43" s="401"/>
      <c r="ABF43" s="401"/>
      <c r="ABG43" s="401"/>
      <c r="ABH43" s="401"/>
      <c r="ABI43" s="401"/>
      <c r="ABJ43" s="401"/>
      <c r="ABK43" s="401"/>
      <c r="ABL43" s="401"/>
      <c r="ABM43" s="401"/>
      <c r="ABN43" s="401"/>
      <c r="ABO43" s="401"/>
      <c r="ABP43" s="401"/>
      <c r="ABQ43" s="401"/>
      <c r="ABR43" s="401"/>
      <c r="ABS43" s="401"/>
      <c r="ABT43" s="401"/>
      <c r="ABU43" s="401"/>
      <c r="ABV43" s="401"/>
      <c r="ABW43" s="401"/>
      <c r="ABX43" s="401"/>
      <c r="ABY43" s="401"/>
      <c r="ABZ43" s="401"/>
      <c r="ACA43" s="401"/>
      <c r="ACB43" s="401"/>
      <c r="ACC43" s="401"/>
      <c r="ACD43" s="401"/>
      <c r="ACE43" s="401"/>
      <c r="ACF43" s="401"/>
      <c r="ACG43" s="401"/>
      <c r="ACH43" s="401"/>
      <c r="ACI43" s="401"/>
      <c r="ACJ43" s="401"/>
      <c r="ACK43" s="401"/>
      <c r="ACL43" s="401"/>
      <c r="ACM43" s="401"/>
      <c r="ACN43" s="401"/>
      <c r="ACO43" s="401"/>
      <c r="ACP43" s="401"/>
      <c r="ACQ43" s="401"/>
      <c r="ACR43" s="401"/>
      <c r="ACS43" s="401"/>
      <c r="ACT43" s="401"/>
      <c r="ACU43" s="401"/>
      <c r="ACV43" s="401"/>
      <c r="ACW43" s="401"/>
      <c r="ACX43" s="401"/>
      <c r="ACY43" s="401"/>
      <c r="ACZ43" s="401"/>
      <c r="ADA43" s="401"/>
      <c r="ADB43" s="401"/>
      <c r="ADC43" s="401"/>
      <c r="ADD43" s="401"/>
      <c r="ADE43" s="401"/>
      <c r="ADF43" s="401"/>
      <c r="ADG43" s="401"/>
      <c r="ADH43" s="401"/>
      <c r="ADI43" s="401"/>
      <c r="ADJ43" s="401"/>
      <c r="ADK43" s="401"/>
      <c r="ADL43" s="401"/>
      <c r="ADM43" s="401"/>
      <c r="ADN43" s="401"/>
      <c r="ADO43" s="401"/>
      <c r="ADP43" s="401"/>
      <c r="ADQ43" s="401"/>
      <c r="ADR43" s="401"/>
      <c r="ADS43" s="401"/>
    </row>
    <row r="44" spans="1:799" s="397" customFormat="1" ht="85.5" customHeight="1">
      <c r="A44" s="429">
        <v>42</v>
      </c>
      <c r="B44" s="423" t="s">
        <v>1696</v>
      </c>
      <c r="C44" s="424" t="s">
        <v>1700</v>
      </c>
      <c r="D44" s="423" t="s">
        <v>1701</v>
      </c>
      <c r="E44" s="423" t="s">
        <v>1702</v>
      </c>
      <c r="F44" s="430" t="s">
        <v>890</v>
      </c>
      <c r="G44" s="508" t="s">
        <v>910</v>
      </c>
      <c r="H44" s="508" t="s">
        <v>1253</v>
      </c>
      <c r="I44" s="508" t="s">
        <v>832</v>
      </c>
      <c r="J44" s="508" t="s">
        <v>840</v>
      </c>
      <c r="K44" s="508" t="s">
        <v>833</v>
      </c>
      <c r="L44" s="431">
        <v>2815246.93</v>
      </c>
      <c r="M44" s="431">
        <v>2423467.92</v>
      </c>
      <c r="N44" s="454">
        <v>1029973.87</v>
      </c>
      <c r="O44" s="422">
        <v>181760.09</v>
      </c>
      <c r="P44" s="422">
        <f>SUM(N44+O44)</f>
        <v>1211733.96</v>
      </c>
      <c r="Q44" s="509">
        <v>0.5</v>
      </c>
      <c r="R44" s="431">
        <v>60</v>
      </c>
      <c r="S44" s="432">
        <v>43</v>
      </c>
      <c r="T44" s="432">
        <v>35</v>
      </c>
      <c r="U44" s="434">
        <v>31</v>
      </c>
      <c r="V44" s="447">
        <v>95</v>
      </c>
      <c r="W44" s="449">
        <f>S44+U44</f>
        <v>74</v>
      </c>
      <c r="X44" s="448">
        <f t="shared" si="1"/>
        <v>0.77894736842105261</v>
      </c>
      <c r="Y44" s="110"/>
      <c r="Z44" s="110"/>
      <c r="AA44" s="110"/>
      <c r="AB44" s="401"/>
      <c r="AC44" s="401"/>
      <c r="AD44" s="401"/>
      <c r="AE44" s="401"/>
      <c r="AF44" s="401"/>
      <c r="AG44" s="401"/>
      <c r="AH44" s="401"/>
      <c r="AI44" s="401"/>
      <c r="AJ44" s="401"/>
      <c r="AK44" s="401"/>
      <c r="AL44" s="401"/>
      <c r="AM44" s="401"/>
      <c r="AN44" s="401"/>
      <c r="AO44" s="401"/>
      <c r="AP44" s="401"/>
      <c r="AQ44" s="401"/>
      <c r="AR44" s="401"/>
      <c r="AS44" s="401"/>
      <c r="AT44" s="401"/>
      <c r="AU44" s="401"/>
      <c r="AV44" s="401"/>
      <c r="AW44" s="401"/>
      <c r="AX44" s="401"/>
      <c r="AY44" s="401"/>
      <c r="AZ44" s="401"/>
      <c r="BA44" s="401"/>
      <c r="BB44" s="401"/>
      <c r="BC44" s="401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1"/>
      <c r="CF44" s="401"/>
      <c r="CG44" s="401"/>
      <c r="CH44" s="401"/>
      <c r="CI44" s="401"/>
      <c r="CJ44" s="401"/>
      <c r="CK44" s="401"/>
      <c r="CL44" s="401"/>
      <c r="CM44" s="401"/>
      <c r="CN44" s="401"/>
      <c r="CO44" s="401"/>
      <c r="CP44" s="401"/>
      <c r="CQ44" s="401"/>
      <c r="CR44" s="401"/>
      <c r="CS44" s="401"/>
      <c r="CT44" s="401"/>
      <c r="CU44" s="401"/>
      <c r="CV44" s="401"/>
      <c r="CW44" s="401"/>
      <c r="CX44" s="401"/>
      <c r="CY44" s="401"/>
      <c r="CZ44" s="401"/>
      <c r="DA44" s="401"/>
      <c r="DB44" s="401"/>
      <c r="DC44" s="401"/>
      <c r="DD44" s="401"/>
      <c r="DE44" s="401"/>
      <c r="DF44" s="401"/>
      <c r="DG44" s="401"/>
      <c r="DH44" s="401"/>
      <c r="DI44" s="401"/>
      <c r="DJ44" s="401"/>
      <c r="DK44" s="401"/>
      <c r="DL44" s="401"/>
      <c r="DM44" s="401"/>
      <c r="DN44" s="401"/>
      <c r="DO44" s="401"/>
      <c r="DP44" s="401"/>
      <c r="DQ44" s="401"/>
      <c r="DR44" s="401"/>
      <c r="DS44" s="401"/>
      <c r="DT44" s="401"/>
      <c r="DU44" s="401"/>
      <c r="DV44" s="401"/>
      <c r="DW44" s="401"/>
      <c r="DX44" s="401"/>
      <c r="DY44" s="401"/>
      <c r="DZ44" s="401"/>
      <c r="EA44" s="401"/>
      <c r="EB44" s="401"/>
      <c r="EC44" s="401"/>
      <c r="ED44" s="401"/>
      <c r="EE44" s="401"/>
      <c r="EF44" s="401"/>
      <c r="EG44" s="401"/>
      <c r="EH44" s="401"/>
      <c r="EI44" s="401"/>
      <c r="EJ44" s="401"/>
      <c r="EK44" s="401"/>
      <c r="EL44" s="401"/>
      <c r="EM44" s="401"/>
      <c r="EN44" s="401"/>
      <c r="EO44" s="401"/>
      <c r="EP44" s="401"/>
      <c r="EQ44" s="401"/>
      <c r="ER44" s="401"/>
      <c r="ES44" s="401"/>
      <c r="ET44" s="401"/>
      <c r="EU44" s="401"/>
      <c r="EV44" s="401"/>
      <c r="EW44" s="401"/>
      <c r="EX44" s="401"/>
      <c r="EY44" s="401"/>
      <c r="EZ44" s="401"/>
      <c r="FA44" s="401"/>
      <c r="FB44" s="401"/>
      <c r="FC44" s="401"/>
      <c r="FD44" s="401"/>
      <c r="FE44" s="401"/>
      <c r="FF44" s="401"/>
      <c r="FG44" s="401"/>
      <c r="FH44" s="401"/>
      <c r="FI44" s="401"/>
      <c r="FJ44" s="401"/>
      <c r="FK44" s="401"/>
      <c r="FL44" s="401"/>
      <c r="FM44" s="401"/>
      <c r="FN44" s="401"/>
      <c r="FO44" s="401"/>
      <c r="FP44" s="401"/>
      <c r="FQ44" s="401"/>
      <c r="FR44" s="401"/>
      <c r="FS44" s="401"/>
      <c r="FT44" s="401"/>
      <c r="FU44" s="401"/>
      <c r="FV44" s="401"/>
      <c r="FW44" s="401"/>
      <c r="FX44" s="401"/>
      <c r="FY44" s="401"/>
      <c r="FZ44" s="401"/>
      <c r="GA44" s="401"/>
      <c r="GB44" s="401"/>
      <c r="GC44" s="401"/>
      <c r="GD44" s="401"/>
      <c r="GE44" s="401"/>
      <c r="GF44" s="401"/>
      <c r="GG44" s="401"/>
      <c r="GH44" s="401"/>
      <c r="GI44" s="401"/>
      <c r="GJ44" s="401"/>
      <c r="GK44" s="401"/>
      <c r="GL44" s="401"/>
      <c r="GM44" s="401"/>
      <c r="GN44" s="401"/>
      <c r="GO44" s="401"/>
      <c r="GP44" s="401"/>
      <c r="GQ44" s="401"/>
      <c r="GR44" s="401"/>
      <c r="GS44" s="401"/>
      <c r="GT44" s="401"/>
      <c r="GU44" s="401"/>
      <c r="GV44" s="401"/>
      <c r="GW44" s="401"/>
      <c r="GX44" s="401"/>
      <c r="GY44" s="401"/>
      <c r="GZ44" s="401"/>
      <c r="HA44" s="401"/>
      <c r="HB44" s="401"/>
      <c r="HC44" s="401"/>
      <c r="HD44" s="401"/>
      <c r="HE44" s="401"/>
      <c r="HF44" s="401"/>
      <c r="HG44" s="401"/>
      <c r="HH44" s="401"/>
      <c r="HI44" s="401"/>
      <c r="HJ44" s="401"/>
      <c r="HK44" s="401"/>
      <c r="HL44" s="401"/>
      <c r="HM44" s="401"/>
      <c r="HN44" s="401"/>
      <c r="HO44" s="401"/>
      <c r="HP44" s="401"/>
      <c r="HQ44" s="401"/>
      <c r="HR44" s="401"/>
      <c r="HS44" s="401"/>
      <c r="HT44" s="401"/>
      <c r="HU44" s="401"/>
      <c r="HV44" s="401"/>
      <c r="HW44" s="401"/>
      <c r="HX44" s="401"/>
      <c r="HY44" s="401"/>
      <c r="HZ44" s="401"/>
      <c r="IA44" s="401"/>
      <c r="IB44" s="401"/>
      <c r="IC44" s="401"/>
      <c r="ID44" s="401"/>
      <c r="IE44" s="401"/>
      <c r="IF44" s="401"/>
      <c r="IG44" s="401"/>
      <c r="IH44" s="401"/>
      <c r="II44" s="401"/>
      <c r="IJ44" s="401"/>
      <c r="IK44" s="401"/>
      <c r="IL44" s="401"/>
      <c r="IM44" s="401"/>
      <c r="IN44" s="401"/>
      <c r="IO44" s="401"/>
      <c r="IP44" s="401"/>
      <c r="IQ44" s="401"/>
      <c r="IR44" s="401"/>
      <c r="IS44" s="401"/>
      <c r="IT44" s="401"/>
      <c r="IU44" s="401"/>
      <c r="IV44" s="401"/>
      <c r="IW44" s="401"/>
      <c r="IX44" s="401"/>
      <c r="IY44" s="401"/>
      <c r="IZ44" s="401"/>
      <c r="JA44" s="401"/>
      <c r="JB44" s="401"/>
      <c r="JC44" s="401"/>
      <c r="JD44" s="401"/>
      <c r="JE44" s="401"/>
      <c r="JF44" s="401"/>
      <c r="JG44" s="401"/>
      <c r="JH44" s="401"/>
      <c r="JI44" s="401"/>
      <c r="JJ44" s="401"/>
      <c r="JK44" s="401"/>
      <c r="JL44" s="401"/>
      <c r="JM44" s="401"/>
      <c r="JN44" s="401"/>
      <c r="JO44" s="401"/>
      <c r="JP44" s="401"/>
      <c r="JQ44" s="401"/>
      <c r="JR44" s="401"/>
      <c r="JS44" s="401"/>
      <c r="JT44" s="401"/>
      <c r="JU44" s="401"/>
      <c r="JV44" s="401"/>
      <c r="JW44" s="401"/>
      <c r="JX44" s="401"/>
      <c r="JY44" s="401"/>
      <c r="JZ44" s="401"/>
      <c r="KA44" s="401"/>
      <c r="KB44" s="401"/>
      <c r="KC44" s="401"/>
      <c r="KD44" s="401"/>
      <c r="KE44" s="401"/>
      <c r="KF44" s="401"/>
      <c r="KG44" s="401"/>
      <c r="KH44" s="401"/>
      <c r="KI44" s="401"/>
      <c r="KJ44" s="401"/>
      <c r="KK44" s="401"/>
      <c r="KL44" s="401"/>
      <c r="KM44" s="401"/>
      <c r="KN44" s="401"/>
      <c r="KO44" s="401"/>
      <c r="KP44" s="401"/>
      <c r="KQ44" s="401"/>
      <c r="KR44" s="401"/>
      <c r="KS44" s="401"/>
      <c r="KT44" s="401"/>
      <c r="KU44" s="401"/>
      <c r="KV44" s="401"/>
      <c r="KW44" s="401"/>
      <c r="KX44" s="401"/>
      <c r="KY44" s="401"/>
      <c r="KZ44" s="401"/>
      <c r="LA44" s="401"/>
      <c r="LB44" s="401"/>
      <c r="LC44" s="401"/>
      <c r="LD44" s="401"/>
      <c r="LE44" s="401"/>
      <c r="LF44" s="401"/>
      <c r="LG44" s="401"/>
      <c r="LH44" s="401"/>
      <c r="LI44" s="401"/>
      <c r="LJ44" s="401"/>
      <c r="LK44" s="401"/>
      <c r="LL44" s="401"/>
      <c r="LM44" s="401"/>
      <c r="LN44" s="401"/>
      <c r="LO44" s="401"/>
      <c r="LP44" s="401"/>
      <c r="LQ44" s="401"/>
      <c r="LR44" s="401"/>
      <c r="LS44" s="401"/>
      <c r="LT44" s="401"/>
      <c r="LU44" s="401"/>
      <c r="LV44" s="401"/>
      <c r="LW44" s="401"/>
      <c r="LX44" s="401"/>
      <c r="LY44" s="401"/>
      <c r="LZ44" s="401"/>
      <c r="MA44" s="401"/>
      <c r="MB44" s="401"/>
      <c r="MC44" s="401"/>
      <c r="MD44" s="401"/>
      <c r="ME44" s="401"/>
      <c r="MF44" s="401"/>
      <c r="MG44" s="401"/>
      <c r="MH44" s="401"/>
      <c r="MI44" s="401"/>
      <c r="MJ44" s="401"/>
      <c r="MK44" s="401"/>
      <c r="ML44" s="401"/>
      <c r="MM44" s="401"/>
      <c r="MN44" s="401"/>
      <c r="MO44" s="401"/>
      <c r="MP44" s="401"/>
      <c r="MQ44" s="401"/>
      <c r="MR44" s="401"/>
      <c r="MS44" s="401"/>
      <c r="MT44" s="401"/>
      <c r="MU44" s="401"/>
      <c r="MV44" s="401"/>
      <c r="MW44" s="401"/>
      <c r="MX44" s="401"/>
      <c r="MY44" s="401"/>
      <c r="MZ44" s="401"/>
      <c r="NA44" s="401"/>
      <c r="NB44" s="401"/>
      <c r="NC44" s="401"/>
      <c r="ND44" s="401"/>
      <c r="NE44" s="401"/>
      <c r="NF44" s="401"/>
      <c r="NG44" s="401"/>
      <c r="NH44" s="401"/>
      <c r="NI44" s="401"/>
      <c r="NJ44" s="401"/>
      <c r="NK44" s="401"/>
      <c r="NL44" s="401"/>
      <c r="NM44" s="401"/>
      <c r="NN44" s="401"/>
      <c r="NO44" s="401"/>
      <c r="NP44" s="401"/>
      <c r="NQ44" s="401"/>
      <c r="NR44" s="401"/>
      <c r="NS44" s="401"/>
      <c r="NT44" s="401"/>
      <c r="NU44" s="401"/>
      <c r="NV44" s="401"/>
      <c r="NW44" s="401"/>
      <c r="NX44" s="401"/>
      <c r="NY44" s="401"/>
      <c r="NZ44" s="401"/>
      <c r="OA44" s="401"/>
      <c r="OB44" s="401"/>
      <c r="OC44" s="401"/>
      <c r="OD44" s="401"/>
      <c r="OE44" s="401"/>
      <c r="OF44" s="401"/>
      <c r="OG44" s="401"/>
      <c r="OH44" s="401"/>
      <c r="OI44" s="401"/>
      <c r="OJ44" s="401"/>
      <c r="OK44" s="401"/>
      <c r="OL44" s="401"/>
      <c r="OM44" s="401"/>
      <c r="ON44" s="401"/>
      <c r="OO44" s="401"/>
      <c r="OP44" s="401"/>
      <c r="OQ44" s="401"/>
      <c r="OR44" s="401"/>
      <c r="OS44" s="401"/>
      <c r="OT44" s="401"/>
      <c r="OU44" s="401"/>
      <c r="OV44" s="401"/>
      <c r="OW44" s="401"/>
      <c r="OX44" s="401"/>
      <c r="OY44" s="401"/>
      <c r="OZ44" s="401"/>
      <c r="PA44" s="401"/>
      <c r="PB44" s="401"/>
      <c r="PC44" s="401"/>
      <c r="PD44" s="401"/>
      <c r="PE44" s="401"/>
      <c r="PF44" s="401"/>
      <c r="PG44" s="401"/>
      <c r="PH44" s="401"/>
      <c r="PI44" s="401"/>
      <c r="PJ44" s="401"/>
      <c r="PK44" s="401"/>
      <c r="PL44" s="401"/>
      <c r="PM44" s="401"/>
      <c r="PN44" s="401"/>
      <c r="PO44" s="401"/>
      <c r="PP44" s="401"/>
      <c r="PQ44" s="401"/>
      <c r="PR44" s="401"/>
      <c r="PS44" s="401"/>
      <c r="PT44" s="401"/>
      <c r="PU44" s="401"/>
      <c r="PV44" s="401"/>
      <c r="PW44" s="401"/>
      <c r="PX44" s="401"/>
      <c r="PY44" s="401"/>
      <c r="PZ44" s="401"/>
      <c r="QA44" s="401"/>
      <c r="QB44" s="401"/>
      <c r="QC44" s="401"/>
      <c r="QD44" s="401"/>
      <c r="QE44" s="401"/>
      <c r="QF44" s="401"/>
      <c r="QG44" s="401"/>
      <c r="QH44" s="401"/>
      <c r="QI44" s="401"/>
      <c r="QJ44" s="401"/>
      <c r="QK44" s="401"/>
      <c r="QL44" s="401"/>
      <c r="QM44" s="401"/>
      <c r="QN44" s="401"/>
      <c r="QO44" s="401"/>
      <c r="QP44" s="401"/>
      <c r="QQ44" s="401"/>
      <c r="QR44" s="401"/>
      <c r="QS44" s="401"/>
      <c r="QT44" s="401"/>
      <c r="QU44" s="401"/>
      <c r="QV44" s="401"/>
      <c r="QW44" s="401"/>
      <c r="QX44" s="401"/>
      <c r="QY44" s="401"/>
      <c r="QZ44" s="401"/>
      <c r="RA44" s="401"/>
      <c r="RB44" s="401"/>
      <c r="RC44" s="401"/>
      <c r="RD44" s="401"/>
      <c r="RE44" s="401"/>
      <c r="RF44" s="401"/>
      <c r="RG44" s="401"/>
      <c r="RH44" s="401"/>
      <c r="RI44" s="401"/>
      <c r="RJ44" s="401"/>
      <c r="RK44" s="401"/>
      <c r="RL44" s="401"/>
      <c r="RM44" s="401"/>
      <c r="RN44" s="401"/>
      <c r="RO44" s="401"/>
      <c r="RP44" s="401"/>
      <c r="RQ44" s="401"/>
      <c r="RR44" s="401"/>
      <c r="RS44" s="401"/>
      <c r="RT44" s="401"/>
      <c r="RU44" s="401"/>
      <c r="RV44" s="401"/>
      <c r="RW44" s="401"/>
      <c r="RX44" s="401"/>
      <c r="RY44" s="401"/>
      <c r="RZ44" s="401"/>
      <c r="SA44" s="401"/>
      <c r="SB44" s="401"/>
      <c r="SC44" s="401"/>
      <c r="SD44" s="401"/>
      <c r="SE44" s="401"/>
      <c r="SF44" s="401"/>
      <c r="SG44" s="401"/>
      <c r="SH44" s="401"/>
      <c r="SI44" s="401"/>
      <c r="SJ44" s="401"/>
      <c r="SK44" s="401"/>
      <c r="SL44" s="401"/>
      <c r="SM44" s="401"/>
      <c r="SN44" s="401"/>
      <c r="SO44" s="401"/>
      <c r="SP44" s="401"/>
      <c r="SQ44" s="401"/>
      <c r="SR44" s="401"/>
      <c r="SS44" s="401"/>
      <c r="ST44" s="401"/>
      <c r="SU44" s="401"/>
      <c r="SV44" s="401"/>
      <c r="SW44" s="401"/>
      <c r="SX44" s="401"/>
      <c r="SY44" s="401"/>
      <c r="SZ44" s="401"/>
      <c r="TA44" s="401"/>
      <c r="TB44" s="401"/>
      <c r="TC44" s="401"/>
      <c r="TD44" s="401"/>
      <c r="TE44" s="401"/>
      <c r="TF44" s="401"/>
      <c r="TG44" s="401"/>
      <c r="TH44" s="401"/>
      <c r="TI44" s="401"/>
      <c r="TJ44" s="401"/>
      <c r="TK44" s="401"/>
      <c r="TL44" s="401"/>
      <c r="TM44" s="401"/>
      <c r="TN44" s="401"/>
      <c r="TO44" s="401"/>
      <c r="TP44" s="401"/>
      <c r="TQ44" s="401"/>
      <c r="TR44" s="401"/>
      <c r="TS44" s="401"/>
      <c r="TT44" s="401"/>
      <c r="TU44" s="401"/>
      <c r="TV44" s="401"/>
      <c r="TW44" s="401"/>
      <c r="TX44" s="401"/>
      <c r="TY44" s="401"/>
      <c r="TZ44" s="401"/>
      <c r="UA44" s="401"/>
      <c r="UB44" s="401"/>
      <c r="UC44" s="401"/>
      <c r="UD44" s="401"/>
      <c r="UE44" s="401"/>
      <c r="UF44" s="401"/>
      <c r="UG44" s="401"/>
      <c r="UH44" s="401"/>
      <c r="UI44" s="401"/>
      <c r="UJ44" s="401"/>
      <c r="UK44" s="401"/>
      <c r="UL44" s="401"/>
      <c r="UM44" s="401"/>
      <c r="UN44" s="401"/>
      <c r="UO44" s="401"/>
      <c r="UP44" s="401"/>
      <c r="UQ44" s="401"/>
      <c r="UR44" s="401"/>
      <c r="US44" s="401"/>
      <c r="UT44" s="401"/>
      <c r="UU44" s="401"/>
      <c r="UV44" s="401"/>
      <c r="UW44" s="401"/>
      <c r="UX44" s="401"/>
      <c r="UY44" s="401"/>
      <c r="UZ44" s="401"/>
      <c r="VA44" s="401"/>
      <c r="VB44" s="401"/>
      <c r="VC44" s="401"/>
      <c r="VD44" s="401"/>
      <c r="VE44" s="401"/>
      <c r="VF44" s="401"/>
      <c r="VG44" s="401"/>
      <c r="VH44" s="401"/>
      <c r="VI44" s="401"/>
      <c r="VJ44" s="401"/>
      <c r="VK44" s="401"/>
      <c r="VL44" s="401"/>
      <c r="VM44" s="401"/>
      <c r="VN44" s="401"/>
      <c r="VO44" s="401"/>
      <c r="VP44" s="401"/>
      <c r="VQ44" s="401"/>
      <c r="VR44" s="401"/>
      <c r="VS44" s="401"/>
      <c r="VT44" s="401"/>
      <c r="VU44" s="401"/>
      <c r="VV44" s="401"/>
      <c r="VW44" s="401"/>
      <c r="VX44" s="401"/>
      <c r="VY44" s="401"/>
      <c r="VZ44" s="401"/>
      <c r="WA44" s="401"/>
      <c r="WB44" s="401"/>
      <c r="WC44" s="401"/>
      <c r="WD44" s="401"/>
      <c r="WE44" s="401"/>
      <c r="WF44" s="401"/>
      <c r="WG44" s="401"/>
      <c r="WH44" s="401"/>
      <c r="WI44" s="401"/>
      <c r="WJ44" s="401"/>
      <c r="WK44" s="401"/>
      <c r="WL44" s="401"/>
      <c r="WM44" s="401"/>
      <c r="WN44" s="401"/>
      <c r="WO44" s="401"/>
      <c r="WP44" s="401"/>
      <c r="WQ44" s="401"/>
      <c r="WR44" s="401"/>
      <c r="WS44" s="401"/>
      <c r="WT44" s="401"/>
      <c r="WU44" s="401"/>
      <c r="WV44" s="401"/>
      <c r="WW44" s="401"/>
      <c r="WX44" s="401"/>
      <c r="WY44" s="401"/>
      <c r="WZ44" s="401"/>
      <c r="XA44" s="401"/>
      <c r="XB44" s="401"/>
      <c r="XC44" s="401"/>
      <c r="XD44" s="401"/>
      <c r="XE44" s="401"/>
      <c r="XF44" s="401"/>
      <c r="XG44" s="401"/>
      <c r="XH44" s="401"/>
      <c r="XI44" s="401"/>
      <c r="XJ44" s="401"/>
      <c r="XK44" s="401"/>
      <c r="XL44" s="401"/>
      <c r="XM44" s="401"/>
      <c r="XN44" s="401"/>
      <c r="XO44" s="401"/>
      <c r="XP44" s="401"/>
      <c r="XQ44" s="401"/>
      <c r="XR44" s="401"/>
      <c r="XS44" s="401"/>
      <c r="XT44" s="401"/>
      <c r="XU44" s="401"/>
      <c r="XV44" s="401"/>
      <c r="XW44" s="401"/>
      <c r="XX44" s="401"/>
      <c r="XY44" s="401"/>
      <c r="XZ44" s="401"/>
      <c r="YA44" s="401"/>
      <c r="YB44" s="401"/>
      <c r="YC44" s="401"/>
      <c r="YD44" s="401"/>
      <c r="YE44" s="401"/>
      <c r="YF44" s="401"/>
      <c r="YG44" s="401"/>
      <c r="YH44" s="401"/>
      <c r="YI44" s="401"/>
      <c r="YJ44" s="401"/>
      <c r="YK44" s="401"/>
      <c r="YL44" s="401"/>
      <c r="YM44" s="401"/>
      <c r="YN44" s="401"/>
      <c r="YO44" s="401"/>
      <c r="YP44" s="401"/>
      <c r="YQ44" s="401"/>
      <c r="YR44" s="401"/>
      <c r="YS44" s="401"/>
      <c r="YT44" s="401"/>
      <c r="YU44" s="401"/>
      <c r="YV44" s="401"/>
      <c r="YW44" s="401"/>
      <c r="YX44" s="401"/>
      <c r="YY44" s="401"/>
      <c r="YZ44" s="401"/>
      <c r="ZA44" s="401"/>
      <c r="ZB44" s="401"/>
      <c r="ZC44" s="401"/>
      <c r="ZD44" s="401"/>
      <c r="ZE44" s="401"/>
      <c r="ZF44" s="401"/>
      <c r="ZG44" s="401"/>
      <c r="ZH44" s="401"/>
      <c r="ZI44" s="401"/>
      <c r="ZJ44" s="401"/>
      <c r="ZK44" s="401"/>
      <c r="ZL44" s="401"/>
      <c r="ZM44" s="401"/>
      <c r="ZN44" s="401"/>
      <c r="ZO44" s="401"/>
      <c r="ZP44" s="401"/>
      <c r="ZQ44" s="401"/>
      <c r="ZR44" s="401"/>
      <c r="ZS44" s="401"/>
      <c r="ZT44" s="401"/>
      <c r="ZU44" s="401"/>
      <c r="ZV44" s="401"/>
      <c r="ZW44" s="401"/>
      <c r="ZX44" s="401"/>
      <c r="ZY44" s="401"/>
      <c r="ZZ44" s="401"/>
      <c r="AAA44" s="401"/>
      <c r="AAB44" s="401"/>
      <c r="AAC44" s="401"/>
      <c r="AAD44" s="401"/>
      <c r="AAE44" s="401"/>
      <c r="AAF44" s="401"/>
      <c r="AAG44" s="401"/>
      <c r="AAH44" s="401"/>
      <c r="AAI44" s="401"/>
      <c r="AAJ44" s="401"/>
      <c r="AAK44" s="401"/>
      <c r="AAL44" s="401"/>
      <c r="AAM44" s="401"/>
      <c r="AAN44" s="401"/>
      <c r="AAO44" s="401"/>
      <c r="AAP44" s="401"/>
      <c r="AAQ44" s="401"/>
      <c r="AAR44" s="401"/>
      <c r="AAS44" s="401"/>
      <c r="AAT44" s="401"/>
      <c r="AAU44" s="401"/>
      <c r="AAV44" s="401"/>
      <c r="AAW44" s="401"/>
      <c r="AAX44" s="401"/>
      <c r="AAY44" s="401"/>
      <c r="AAZ44" s="401"/>
      <c r="ABA44" s="401"/>
      <c r="ABB44" s="401"/>
      <c r="ABC44" s="401"/>
      <c r="ABD44" s="401"/>
      <c r="ABE44" s="401"/>
      <c r="ABF44" s="401"/>
      <c r="ABG44" s="401"/>
      <c r="ABH44" s="401"/>
      <c r="ABI44" s="401"/>
      <c r="ABJ44" s="401"/>
      <c r="ABK44" s="401"/>
      <c r="ABL44" s="401"/>
      <c r="ABM44" s="401"/>
      <c r="ABN44" s="401"/>
      <c r="ABO44" s="401"/>
      <c r="ABP44" s="401"/>
      <c r="ABQ44" s="401"/>
      <c r="ABR44" s="401"/>
      <c r="ABS44" s="401"/>
      <c r="ABT44" s="401"/>
      <c r="ABU44" s="401"/>
      <c r="ABV44" s="401"/>
      <c r="ABW44" s="401"/>
      <c r="ABX44" s="401"/>
      <c r="ABY44" s="401"/>
      <c r="ABZ44" s="401"/>
      <c r="ACA44" s="401"/>
      <c r="ACB44" s="401"/>
      <c r="ACC44" s="401"/>
      <c r="ACD44" s="401"/>
      <c r="ACE44" s="401"/>
      <c r="ACF44" s="401"/>
      <c r="ACG44" s="401"/>
      <c r="ACH44" s="401"/>
      <c r="ACI44" s="401"/>
      <c r="ACJ44" s="401"/>
      <c r="ACK44" s="401"/>
      <c r="ACL44" s="401"/>
      <c r="ACM44" s="401"/>
      <c r="ACN44" s="401"/>
      <c r="ACO44" s="401"/>
      <c r="ACP44" s="401"/>
      <c r="ACQ44" s="401"/>
      <c r="ACR44" s="401"/>
      <c r="ACS44" s="401"/>
      <c r="ACT44" s="401"/>
      <c r="ACU44" s="401"/>
      <c r="ACV44" s="401"/>
      <c r="ACW44" s="401"/>
      <c r="ACX44" s="401"/>
      <c r="ACY44" s="401"/>
      <c r="ACZ44" s="401"/>
      <c r="ADA44" s="401"/>
      <c r="ADB44" s="401"/>
      <c r="ADC44" s="401"/>
      <c r="ADD44" s="401"/>
      <c r="ADE44" s="401"/>
      <c r="ADF44" s="401"/>
      <c r="ADG44" s="401"/>
      <c r="ADH44" s="401"/>
      <c r="ADI44" s="401"/>
      <c r="ADJ44" s="401"/>
      <c r="ADK44" s="401"/>
      <c r="ADL44" s="401"/>
      <c r="ADM44" s="401"/>
      <c r="ADN44" s="401"/>
      <c r="ADO44" s="401"/>
      <c r="ADP44" s="401"/>
      <c r="ADQ44" s="401"/>
      <c r="ADR44" s="401"/>
      <c r="ADS44" s="401"/>
    </row>
    <row r="45" spans="1:799" s="418" customFormat="1" ht="103.5" customHeight="1">
      <c r="A45" s="429">
        <v>43</v>
      </c>
      <c r="B45" s="423" t="s">
        <v>1204</v>
      </c>
      <c r="C45" s="424" t="s">
        <v>1205</v>
      </c>
      <c r="D45" s="423" t="s">
        <v>1206</v>
      </c>
      <c r="E45" s="423" t="s">
        <v>1207</v>
      </c>
      <c r="F45" s="424" t="s">
        <v>890</v>
      </c>
      <c r="G45" s="508" t="s">
        <v>1745</v>
      </c>
      <c r="H45" s="508" t="s">
        <v>882</v>
      </c>
      <c r="I45" s="508" t="s">
        <v>1278</v>
      </c>
      <c r="J45" s="508" t="s">
        <v>882</v>
      </c>
      <c r="K45" s="508" t="s">
        <v>1278</v>
      </c>
      <c r="L45" s="431">
        <v>6823460</v>
      </c>
      <c r="M45" s="431">
        <v>5593000</v>
      </c>
      <c r="N45" s="431">
        <v>1699572.88</v>
      </c>
      <c r="O45" s="422">
        <v>299924.63</v>
      </c>
      <c r="P45" s="422">
        <v>1999497.5</v>
      </c>
      <c r="Q45" s="509">
        <v>0.35749999999999998</v>
      </c>
      <c r="R45" s="431">
        <v>60</v>
      </c>
      <c r="S45" s="432">
        <v>44.5</v>
      </c>
      <c r="T45" s="432">
        <v>35</v>
      </c>
      <c r="U45" s="434">
        <v>29.5</v>
      </c>
      <c r="V45" s="432">
        <v>95</v>
      </c>
      <c r="W45" s="433">
        <f t="shared" ref="W45:W69" si="3">SUM(S45+U45)</f>
        <v>74</v>
      </c>
      <c r="X45" s="446">
        <f t="shared" si="1"/>
        <v>0.77894736842105261</v>
      </c>
      <c r="Y45" s="110"/>
      <c r="Z45" s="110"/>
      <c r="AA45" s="110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01"/>
      <c r="CG45" s="401"/>
      <c r="CH45" s="401"/>
      <c r="CI45" s="401"/>
      <c r="CJ45" s="401"/>
      <c r="CK45" s="401"/>
      <c r="CL45" s="401"/>
      <c r="CM45" s="401"/>
      <c r="CN45" s="401"/>
      <c r="CO45" s="401"/>
      <c r="CP45" s="401"/>
      <c r="CQ45" s="401"/>
      <c r="CR45" s="401"/>
      <c r="CS45" s="401"/>
      <c r="CT45" s="401"/>
      <c r="CU45" s="401"/>
      <c r="CV45" s="401"/>
      <c r="CW45" s="401"/>
      <c r="CX45" s="401"/>
      <c r="CY45" s="401"/>
      <c r="CZ45" s="401"/>
      <c r="DA45" s="401"/>
      <c r="DB45" s="401"/>
      <c r="DC45" s="401"/>
      <c r="DD45" s="401"/>
      <c r="DE45" s="401"/>
      <c r="DF45" s="401"/>
      <c r="DG45" s="401"/>
      <c r="DH45" s="401"/>
      <c r="DI45" s="401"/>
      <c r="DJ45" s="401"/>
      <c r="DK45" s="401"/>
      <c r="DL45" s="401"/>
      <c r="DM45" s="401"/>
      <c r="DN45" s="401"/>
      <c r="DO45" s="401"/>
      <c r="DP45" s="401"/>
      <c r="DQ45" s="401"/>
      <c r="DR45" s="401"/>
      <c r="DS45" s="401"/>
      <c r="DT45" s="401"/>
      <c r="DU45" s="401"/>
      <c r="DV45" s="401"/>
      <c r="DW45" s="401"/>
      <c r="DX45" s="401"/>
      <c r="DY45" s="401"/>
      <c r="DZ45" s="401"/>
      <c r="EA45" s="401"/>
      <c r="EB45" s="401"/>
      <c r="EC45" s="401"/>
      <c r="ED45" s="401"/>
      <c r="EE45" s="401"/>
      <c r="EF45" s="401"/>
      <c r="EG45" s="401"/>
      <c r="EH45" s="401"/>
      <c r="EI45" s="401"/>
      <c r="EJ45" s="401"/>
      <c r="EK45" s="401"/>
      <c r="EL45" s="401"/>
      <c r="EM45" s="401"/>
      <c r="EN45" s="401"/>
      <c r="EO45" s="401"/>
      <c r="EP45" s="401"/>
      <c r="EQ45" s="401"/>
      <c r="ER45" s="401"/>
      <c r="ES45" s="401"/>
      <c r="ET45" s="401"/>
      <c r="EU45" s="401"/>
      <c r="EV45" s="401"/>
      <c r="EW45" s="401"/>
      <c r="EX45" s="401"/>
      <c r="EY45" s="401"/>
      <c r="EZ45" s="401"/>
      <c r="FA45" s="401"/>
      <c r="FB45" s="401"/>
      <c r="FC45" s="401"/>
      <c r="FD45" s="401"/>
      <c r="FE45" s="401"/>
      <c r="FF45" s="401"/>
      <c r="FG45" s="401"/>
      <c r="FH45" s="401"/>
      <c r="FI45" s="401"/>
      <c r="FJ45" s="401"/>
      <c r="FK45" s="401"/>
      <c r="FL45" s="401"/>
      <c r="FM45" s="401"/>
      <c r="FN45" s="401"/>
      <c r="FO45" s="401"/>
      <c r="FP45" s="401"/>
      <c r="FQ45" s="401"/>
      <c r="FR45" s="401"/>
      <c r="FS45" s="401"/>
      <c r="FT45" s="401"/>
      <c r="FU45" s="401"/>
      <c r="FV45" s="401"/>
      <c r="FW45" s="401"/>
      <c r="FX45" s="401"/>
      <c r="FY45" s="401"/>
      <c r="FZ45" s="401"/>
      <c r="GA45" s="401"/>
      <c r="GB45" s="401"/>
      <c r="GC45" s="401"/>
      <c r="GD45" s="401"/>
      <c r="GE45" s="401"/>
      <c r="GF45" s="401"/>
      <c r="GG45" s="401"/>
      <c r="GH45" s="401"/>
      <c r="GI45" s="401"/>
      <c r="GJ45" s="401"/>
      <c r="GK45" s="401"/>
      <c r="GL45" s="401"/>
      <c r="GM45" s="401"/>
      <c r="GN45" s="401"/>
      <c r="GO45" s="401"/>
      <c r="GP45" s="401"/>
      <c r="GQ45" s="401"/>
      <c r="GR45" s="401"/>
      <c r="GS45" s="401"/>
      <c r="GT45" s="401"/>
      <c r="GU45" s="401"/>
      <c r="GV45" s="401"/>
      <c r="GW45" s="401"/>
      <c r="GX45" s="401"/>
      <c r="GY45" s="401"/>
      <c r="GZ45" s="401"/>
      <c r="HA45" s="401"/>
      <c r="HB45" s="401"/>
      <c r="HC45" s="401"/>
      <c r="HD45" s="401"/>
      <c r="HE45" s="401"/>
      <c r="HF45" s="401"/>
      <c r="HG45" s="401"/>
      <c r="HH45" s="401"/>
      <c r="HI45" s="401"/>
      <c r="HJ45" s="401"/>
      <c r="HK45" s="401"/>
      <c r="HL45" s="401"/>
      <c r="HM45" s="401"/>
      <c r="HN45" s="401"/>
      <c r="HO45" s="401"/>
      <c r="HP45" s="401"/>
      <c r="HQ45" s="401"/>
      <c r="HR45" s="401"/>
      <c r="HS45" s="401"/>
      <c r="HT45" s="401"/>
      <c r="HU45" s="401"/>
      <c r="HV45" s="401"/>
      <c r="HW45" s="401"/>
      <c r="HX45" s="401"/>
      <c r="HY45" s="401"/>
      <c r="HZ45" s="401"/>
      <c r="IA45" s="401"/>
      <c r="IB45" s="401"/>
      <c r="IC45" s="401"/>
      <c r="ID45" s="401"/>
      <c r="IE45" s="401"/>
      <c r="IF45" s="401"/>
      <c r="IG45" s="401"/>
      <c r="IH45" s="401"/>
      <c r="II45" s="401"/>
      <c r="IJ45" s="401"/>
      <c r="IK45" s="401"/>
      <c r="IL45" s="401"/>
      <c r="IM45" s="401"/>
      <c r="IN45" s="401"/>
      <c r="IO45" s="401"/>
      <c r="IP45" s="401"/>
      <c r="IQ45" s="401"/>
      <c r="IR45" s="401"/>
      <c r="IS45" s="401"/>
      <c r="IT45" s="401"/>
      <c r="IU45" s="401"/>
      <c r="IV45" s="401"/>
      <c r="IW45" s="401"/>
      <c r="IX45" s="401"/>
      <c r="IY45" s="401"/>
      <c r="IZ45" s="401"/>
      <c r="JA45" s="401"/>
      <c r="JB45" s="401"/>
      <c r="JC45" s="401"/>
      <c r="JD45" s="401"/>
      <c r="JE45" s="401"/>
      <c r="JF45" s="401"/>
      <c r="JG45" s="401"/>
      <c r="JH45" s="401"/>
      <c r="JI45" s="401"/>
      <c r="JJ45" s="401"/>
      <c r="JK45" s="401"/>
      <c r="JL45" s="401"/>
      <c r="JM45" s="401"/>
      <c r="JN45" s="401"/>
      <c r="JO45" s="401"/>
      <c r="JP45" s="401"/>
      <c r="JQ45" s="401"/>
      <c r="JR45" s="401"/>
      <c r="JS45" s="401"/>
      <c r="JT45" s="401"/>
      <c r="JU45" s="401"/>
      <c r="JV45" s="401"/>
      <c r="JW45" s="401"/>
      <c r="JX45" s="401"/>
      <c r="JY45" s="401"/>
      <c r="JZ45" s="401"/>
      <c r="KA45" s="401"/>
      <c r="KB45" s="401"/>
      <c r="KC45" s="401"/>
      <c r="KD45" s="401"/>
      <c r="KE45" s="401"/>
      <c r="KF45" s="401"/>
      <c r="KG45" s="401"/>
      <c r="KH45" s="401"/>
      <c r="KI45" s="401"/>
      <c r="KJ45" s="401"/>
      <c r="KK45" s="401"/>
      <c r="KL45" s="401"/>
      <c r="KM45" s="401"/>
      <c r="KN45" s="401"/>
      <c r="KO45" s="401"/>
      <c r="KP45" s="401"/>
      <c r="KQ45" s="401"/>
      <c r="KR45" s="401"/>
      <c r="KS45" s="401"/>
      <c r="KT45" s="401"/>
      <c r="KU45" s="401"/>
      <c r="KV45" s="401"/>
      <c r="KW45" s="401"/>
      <c r="KX45" s="401"/>
      <c r="KY45" s="401"/>
      <c r="KZ45" s="401"/>
      <c r="LA45" s="401"/>
      <c r="LB45" s="401"/>
      <c r="LC45" s="401"/>
      <c r="LD45" s="401"/>
      <c r="LE45" s="401"/>
      <c r="LF45" s="401"/>
      <c r="LG45" s="401"/>
      <c r="LH45" s="401"/>
      <c r="LI45" s="401"/>
      <c r="LJ45" s="401"/>
      <c r="LK45" s="401"/>
      <c r="LL45" s="401"/>
      <c r="LM45" s="401"/>
      <c r="LN45" s="401"/>
      <c r="LO45" s="401"/>
      <c r="LP45" s="401"/>
      <c r="LQ45" s="401"/>
      <c r="LR45" s="401"/>
      <c r="LS45" s="401"/>
      <c r="LT45" s="401"/>
      <c r="LU45" s="401"/>
      <c r="LV45" s="401"/>
      <c r="LW45" s="401"/>
      <c r="LX45" s="401"/>
      <c r="LY45" s="401"/>
      <c r="LZ45" s="401"/>
      <c r="MA45" s="401"/>
      <c r="MB45" s="401"/>
      <c r="MC45" s="401"/>
      <c r="MD45" s="401"/>
      <c r="ME45" s="401"/>
      <c r="MF45" s="401"/>
      <c r="MG45" s="401"/>
      <c r="MH45" s="401"/>
      <c r="MI45" s="401"/>
      <c r="MJ45" s="401"/>
      <c r="MK45" s="401"/>
      <c r="ML45" s="401"/>
      <c r="MM45" s="401"/>
      <c r="MN45" s="401"/>
      <c r="MO45" s="401"/>
      <c r="MP45" s="401"/>
      <c r="MQ45" s="401"/>
      <c r="MR45" s="401"/>
      <c r="MS45" s="401"/>
      <c r="MT45" s="401"/>
      <c r="MU45" s="401"/>
      <c r="MV45" s="401"/>
      <c r="MW45" s="401"/>
      <c r="MX45" s="401"/>
      <c r="MY45" s="401"/>
      <c r="MZ45" s="401"/>
      <c r="NA45" s="401"/>
      <c r="NB45" s="401"/>
      <c r="NC45" s="401"/>
      <c r="ND45" s="401"/>
      <c r="NE45" s="401"/>
      <c r="NF45" s="401"/>
      <c r="NG45" s="401"/>
      <c r="NH45" s="401"/>
      <c r="NI45" s="401"/>
      <c r="NJ45" s="401"/>
      <c r="NK45" s="401"/>
      <c r="NL45" s="401"/>
      <c r="NM45" s="401"/>
      <c r="NN45" s="401"/>
      <c r="NO45" s="401"/>
      <c r="NP45" s="401"/>
      <c r="NQ45" s="401"/>
      <c r="NR45" s="401"/>
      <c r="NS45" s="401"/>
      <c r="NT45" s="401"/>
      <c r="NU45" s="401"/>
      <c r="NV45" s="401"/>
      <c r="NW45" s="401"/>
      <c r="NX45" s="401"/>
      <c r="NY45" s="401"/>
      <c r="NZ45" s="401"/>
      <c r="OA45" s="401"/>
      <c r="OB45" s="401"/>
      <c r="OC45" s="401"/>
      <c r="OD45" s="401"/>
      <c r="OE45" s="401"/>
      <c r="OF45" s="401"/>
      <c r="OG45" s="401"/>
      <c r="OH45" s="401"/>
      <c r="OI45" s="401"/>
      <c r="OJ45" s="401"/>
      <c r="OK45" s="401"/>
      <c r="OL45" s="401"/>
      <c r="OM45" s="401"/>
      <c r="ON45" s="401"/>
      <c r="OO45" s="401"/>
      <c r="OP45" s="401"/>
      <c r="OQ45" s="401"/>
      <c r="OR45" s="401"/>
      <c r="OS45" s="401"/>
      <c r="OT45" s="401"/>
      <c r="OU45" s="401"/>
      <c r="OV45" s="401"/>
      <c r="OW45" s="401"/>
      <c r="OX45" s="401"/>
      <c r="OY45" s="401"/>
      <c r="OZ45" s="401"/>
      <c r="PA45" s="401"/>
      <c r="PB45" s="401"/>
      <c r="PC45" s="401"/>
      <c r="PD45" s="401"/>
      <c r="PE45" s="401"/>
      <c r="PF45" s="401"/>
      <c r="PG45" s="401"/>
      <c r="PH45" s="401"/>
      <c r="PI45" s="401"/>
      <c r="PJ45" s="401"/>
      <c r="PK45" s="401"/>
      <c r="PL45" s="401"/>
      <c r="PM45" s="401"/>
      <c r="PN45" s="401"/>
      <c r="PO45" s="401"/>
      <c r="PP45" s="401"/>
      <c r="PQ45" s="401"/>
      <c r="PR45" s="401"/>
      <c r="PS45" s="401"/>
      <c r="PT45" s="401"/>
      <c r="PU45" s="401"/>
      <c r="PV45" s="401"/>
      <c r="PW45" s="401"/>
      <c r="PX45" s="401"/>
      <c r="PY45" s="401"/>
      <c r="PZ45" s="401"/>
      <c r="QA45" s="401"/>
      <c r="QB45" s="401"/>
      <c r="QC45" s="401"/>
      <c r="QD45" s="401"/>
      <c r="QE45" s="401"/>
      <c r="QF45" s="401"/>
      <c r="QG45" s="401"/>
      <c r="QH45" s="401"/>
      <c r="QI45" s="401"/>
      <c r="QJ45" s="401"/>
      <c r="QK45" s="401"/>
      <c r="QL45" s="401"/>
      <c r="QM45" s="401"/>
      <c r="QN45" s="401"/>
      <c r="QO45" s="401"/>
      <c r="QP45" s="401"/>
      <c r="QQ45" s="401"/>
      <c r="QR45" s="401"/>
      <c r="QS45" s="401"/>
      <c r="QT45" s="401"/>
      <c r="QU45" s="401"/>
      <c r="QV45" s="401"/>
      <c r="QW45" s="401"/>
      <c r="QX45" s="401"/>
      <c r="QY45" s="401"/>
      <c r="QZ45" s="401"/>
      <c r="RA45" s="401"/>
      <c r="RB45" s="401"/>
      <c r="RC45" s="401"/>
      <c r="RD45" s="401"/>
      <c r="RE45" s="401"/>
      <c r="RF45" s="401"/>
      <c r="RG45" s="401"/>
      <c r="RH45" s="401"/>
      <c r="RI45" s="401"/>
      <c r="RJ45" s="401"/>
      <c r="RK45" s="401"/>
      <c r="RL45" s="401"/>
      <c r="RM45" s="401"/>
      <c r="RN45" s="401"/>
      <c r="RO45" s="401"/>
      <c r="RP45" s="401"/>
      <c r="RQ45" s="401"/>
      <c r="RR45" s="401"/>
      <c r="RS45" s="401"/>
      <c r="RT45" s="401"/>
      <c r="RU45" s="401"/>
      <c r="RV45" s="401"/>
      <c r="RW45" s="401"/>
      <c r="RX45" s="401"/>
      <c r="RY45" s="401"/>
      <c r="RZ45" s="401"/>
      <c r="SA45" s="401"/>
      <c r="SB45" s="401"/>
      <c r="SC45" s="401"/>
      <c r="SD45" s="401"/>
      <c r="SE45" s="401"/>
      <c r="SF45" s="401"/>
      <c r="SG45" s="401"/>
      <c r="SH45" s="401"/>
      <c r="SI45" s="401"/>
      <c r="SJ45" s="401"/>
      <c r="SK45" s="401"/>
      <c r="SL45" s="401"/>
      <c r="SM45" s="401"/>
      <c r="SN45" s="401"/>
      <c r="SO45" s="401"/>
      <c r="SP45" s="401"/>
      <c r="SQ45" s="401"/>
      <c r="SR45" s="401"/>
      <c r="SS45" s="401"/>
      <c r="ST45" s="401"/>
      <c r="SU45" s="401"/>
      <c r="SV45" s="401"/>
      <c r="SW45" s="401"/>
      <c r="SX45" s="401"/>
      <c r="SY45" s="401"/>
      <c r="SZ45" s="401"/>
      <c r="TA45" s="401"/>
      <c r="TB45" s="401"/>
      <c r="TC45" s="401"/>
      <c r="TD45" s="401"/>
      <c r="TE45" s="401"/>
      <c r="TF45" s="401"/>
      <c r="TG45" s="401"/>
      <c r="TH45" s="401"/>
      <c r="TI45" s="401"/>
      <c r="TJ45" s="401"/>
      <c r="TK45" s="401"/>
      <c r="TL45" s="401"/>
      <c r="TM45" s="401"/>
      <c r="TN45" s="401"/>
      <c r="TO45" s="401"/>
      <c r="TP45" s="401"/>
      <c r="TQ45" s="401"/>
      <c r="TR45" s="401"/>
      <c r="TS45" s="401"/>
      <c r="TT45" s="401"/>
      <c r="TU45" s="401"/>
      <c r="TV45" s="401"/>
      <c r="TW45" s="401"/>
      <c r="TX45" s="401"/>
      <c r="TY45" s="401"/>
      <c r="TZ45" s="401"/>
      <c r="UA45" s="401"/>
      <c r="UB45" s="401"/>
      <c r="UC45" s="401"/>
      <c r="UD45" s="401"/>
      <c r="UE45" s="401"/>
      <c r="UF45" s="401"/>
      <c r="UG45" s="401"/>
      <c r="UH45" s="401"/>
      <c r="UI45" s="401"/>
      <c r="UJ45" s="401"/>
      <c r="UK45" s="401"/>
      <c r="UL45" s="401"/>
      <c r="UM45" s="401"/>
      <c r="UN45" s="401"/>
      <c r="UO45" s="401"/>
      <c r="UP45" s="401"/>
      <c r="UQ45" s="401"/>
      <c r="UR45" s="401"/>
      <c r="US45" s="401"/>
      <c r="UT45" s="401"/>
      <c r="UU45" s="401"/>
      <c r="UV45" s="401"/>
      <c r="UW45" s="401"/>
      <c r="UX45" s="401"/>
      <c r="UY45" s="401"/>
      <c r="UZ45" s="401"/>
      <c r="VA45" s="401"/>
      <c r="VB45" s="401"/>
      <c r="VC45" s="401"/>
      <c r="VD45" s="401"/>
      <c r="VE45" s="401"/>
      <c r="VF45" s="401"/>
      <c r="VG45" s="401"/>
      <c r="VH45" s="401"/>
      <c r="VI45" s="401"/>
      <c r="VJ45" s="401"/>
      <c r="VK45" s="401"/>
      <c r="VL45" s="401"/>
      <c r="VM45" s="401"/>
      <c r="VN45" s="401"/>
      <c r="VO45" s="401"/>
      <c r="VP45" s="401"/>
      <c r="VQ45" s="401"/>
      <c r="VR45" s="401"/>
      <c r="VS45" s="401"/>
      <c r="VT45" s="401"/>
      <c r="VU45" s="401"/>
      <c r="VV45" s="401"/>
      <c r="VW45" s="401"/>
      <c r="VX45" s="401"/>
      <c r="VY45" s="401"/>
      <c r="VZ45" s="401"/>
      <c r="WA45" s="401"/>
      <c r="WB45" s="401"/>
      <c r="WC45" s="401"/>
      <c r="WD45" s="401"/>
      <c r="WE45" s="401"/>
      <c r="WF45" s="401"/>
      <c r="WG45" s="401"/>
      <c r="WH45" s="401"/>
      <c r="WI45" s="401"/>
      <c r="WJ45" s="401"/>
      <c r="WK45" s="401"/>
      <c r="WL45" s="401"/>
      <c r="WM45" s="401"/>
      <c r="WN45" s="401"/>
      <c r="WO45" s="401"/>
      <c r="WP45" s="401"/>
      <c r="WQ45" s="401"/>
      <c r="WR45" s="401"/>
      <c r="WS45" s="401"/>
      <c r="WT45" s="401"/>
      <c r="WU45" s="401"/>
      <c r="WV45" s="401"/>
      <c r="WW45" s="401"/>
      <c r="WX45" s="401"/>
      <c r="WY45" s="401"/>
      <c r="WZ45" s="401"/>
      <c r="XA45" s="401"/>
      <c r="XB45" s="401"/>
      <c r="XC45" s="401"/>
      <c r="XD45" s="401"/>
      <c r="XE45" s="401"/>
      <c r="XF45" s="401"/>
      <c r="XG45" s="401"/>
      <c r="XH45" s="401"/>
      <c r="XI45" s="401"/>
      <c r="XJ45" s="401"/>
      <c r="XK45" s="401"/>
      <c r="XL45" s="401"/>
      <c r="XM45" s="401"/>
      <c r="XN45" s="401"/>
      <c r="XO45" s="401"/>
      <c r="XP45" s="401"/>
      <c r="XQ45" s="401"/>
      <c r="XR45" s="401"/>
      <c r="XS45" s="401"/>
      <c r="XT45" s="401"/>
      <c r="XU45" s="401"/>
      <c r="XV45" s="401"/>
      <c r="XW45" s="401"/>
      <c r="XX45" s="401"/>
      <c r="XY45" s="401"/>
      <c r="XZ45" s="401"/>
      <c r="YA45" s="401"/>
      <c r="YB45" s="401"/>
      <c r="YC45" s="401"/>
      <c r="YD45" s="401"/>
      <c r="YE45" s="401"/>
      <c r="YF45" s="401"/>
      <c r="YG45" s="401"/>
      <c r="YH45" s="401"/>
      <c r="YI45" s="401"/>
      <c r="YJ45" s="401"/>
      <c r="YK45" s="401"/>
      <c r="YL45" s="401"/>
      <c r="YM45" s="401"/>
      <c r="YN45" s="401"/>
      <c r="YO45" s="401"/>
      <c r="YP45" s="401"/>
      <c r="YQ45" s="401"/>
      <c r="YR45" s="401"/>
      <c r="YS45" s="401"/>
      <c r="YT45" s="401"/>
      <c r="YU45" s="401"/>
      <c r="YV45" s="401"/>
      <c r="YW45" s="401"/>
      <c r="YX45" s="401"/>
      <c r="YY45" s="401"/>
      <c r="YZ45" s="401"/>
      <c r="ZA45" s="401"/>
      <c r="ZB45" s="401"/>
      <c r="ZC45" s="401"/>
      <c r="ZD45" s="401"/>
      <c r="ZE45" s="401"/>
      <c r="ZF45" s="401"/>
      <c r="ZG45" s="401"/>
      <c r="ZH45" s="401"/>
      <c r="ZI45" s="401"/>
      <c r="ZJ45" s="401"/>
      <c r="ZK45" s="401"/>
      <c r="ZL45" s="401"/>
      <c r="ZM45" s="401"/>
      <c r="ZN45" s="401"/>
      <c r="ZO45" s="401"/>
      <c r="ZP45" s="401"/>
      <c r="ZQ45" s="401"/>
      <c r="ZR45" s="401"/>
      <c r="ZS45" s="401"/>
      <c r="ZT45" s="401"/>
      <c r="ZU45" s="401"/>
      <c r="ZV45" s="401"/>
      <c r="ZW45" s="401"/>
      <c r="ZX45" s="401"/>
      <c r="ZY45" s="401"/>
      <c r="ZZ45" s="401"/>
      <c r="AAA45" s="401"/>
      <c r="AAB45" s="401"/>
      <c r="AAC45" s="401"/>
      <c r="AAD45" s="401"/>
      <c r="AAE45" s="401"/>
      <c r="AAF45" s="401"/>
      <c r="AAG45" s="401"/>
      <c r="AAH45" s="401"/>
      <c r="AAI45" s="401"/>
      <c r="AAJ45" s="401"/>
      <c r="AAK45" s="401"/>
      <c r="AAL45" s="401"/>
      <c r="AAM45" s="401"/>
      <c r="AAN45" s="401"/>
      <c r="AAO45" s="401"/>
      <c r="AAP45" s="401"/>
      <c r="AAQ45" s="401"/>
      <c r="AAR45" s="401"/>
      <c r="AAS45" s="401"/>
      <c r="AAT45" s="401"/>
      <c r="AAU45" s="401"/>
      <c r="AAV45" s="401"/>
      <c r="AAW45" s="401"/>
      <c r="AAX45" s="401"/>
      <c r="AAY45" s="401"/>
      <c r="AAZ45" s="401"/>
      <c r="ABA45" s="401"/>
      <c r="ABB45" s="401"/>
      <c r="ABC45" s="401"/>
      <c r="ABD45" s="401"/>
      <c r="ABE45" s="401"/>
      <c r="ABF45" s="401"/>
      <c r="ABG45" s="401"/>
      <c r="ABH45" s="401"/>
      <c r="ABI45" s="401"/>
      <c r="ABJ45" s="401"/>
      <c r="ABK45" s="401"/>
      <c r="ABL45" s="401"/>
      <c r="ABM45" s="401"/>
      <c r="ABN45" s="401"/>
      <c r="ABO45" s="401"/>
      <c r="ABP45" s="401"/>
      <c r="ABQ45" s="401"/>
      <c r="ABR45" s="401"/>
      <c r="ABS45" s="401"/>
      <c r="ABT45" s="401"/>
      <c r="ABU45" s="401"/>
      <c r="ABV45" s="401"/>
      <c r="ABW45" s="401"/>
      <c r="ABX45" s="401"/>
      <c r="ABY45" s="401"/>
      <c r="ABZ45" s="401"/>
      <c r="ACA45" s="401"/>
      <c r="ACB45" s="401"/>
      <c r="ACC45" s="401"/>
      <c r="ACD45" s="401"/>
      <c r="ACE45" s="401"/>
      <c r="ACF45" s="401"/>
      <c r="ACG45" s="401"/>
      <c r="ACH45" s="401"/>
      <c r="ACI45" s="401"/>
      <c r="ACJ45" s="401"/>
      <c r="ACK45" s="401"/>
      <c r="ACL45" s="401"/>
      <c r="ACM45" s="401"/>
      <c r="ACN45" s="401"/>
      <c r="ACO45" s="401"/>
      <c r="ACP45" s="401"/>
      <c r="ACQ45" s="401"/>
      <c r="ACR45" s="401"/>
      <c r="ACS45" s="401"/>
      <c r="ACT45" s="401"/>
      <c r="ACU45" s="401"/>
      <c r="ACV45" s="401"/>
      <c r="ACW45" s="401"/>
      <c r="ACX45" s="401"/>
      <c r="ACY45" s="401"/>
      <c r="ACZ45" s="401"/>
      <c r="ADA45" s="401"/>
      <c r="ADB45" s="401"/>
      <c r="ADC45" s="401"/>
      <c r="ADD45" s="401"/>
      <c r="ADE45" s="401"/>
      <c r="ADF45" s="401"/>
      <c r="ADG45" s="401"/>
      <c r="ADH45" s="401"/>
      <c r="ADI45" s="401"/>
      <c r="ADJ45" s="401"/>
      <c r="ADK45" s="401"/>
      <c r="ADL45" s="401"/>
      <c r="ADM45" s="401"/>
      <c r="ADN45" s="401"/>
      <c r="ADO45" s="401"/>
      <c r="ADP45" s="401"/>
      <c r="ADQ45" s="401"/>
      <c r="ADR45" s="401"/>
      <c r="ADS45" s="401"/>
    </row>
    <row r="46" spans="1:799" s="397" customFormat="1" ht="124.5" customHeight="1">
      <c r="A46" s="429">
        <v>44</v>
      </c>
      <c r="B46" s="423" t="s">
        <v>1582</v>
      </c>
      <c r="C46" s="424" t="s">
        <v>1583</v>
      </c>
      <c r="D46" s="423" t="s">
        <v>1584</v>
      </c>
      <c r="E46" s="423" t="s">
        <v>1585</v>
      </c>
      <c r="F46" s="430" t="s">
        <v>890</v>
      </c>
      <c r="G46" s="508" t="s">
        <v>910</v>
      </c>
      <c r="H46" s="508" t="s">
        <v>907</v>
      </c>
      <c r="I46" s="508" t="s">
        <v>1633</v>
      </c>
      <c r="J46" s="508" t="s">
        <v>840</v>
      </c>
      <c r="K46" s="508" t="s">
        <v>833</v>
      </c>
      <c r="L46" s="431">
        <v>3023749.5</v>
      </c>
      <c r="M46" s="431">
        <v>2478483.19</v>
      </c>
      <c r="N46" s="431">
        <v>1053355.3600000001</v>
      </c>
      <c r="O46" s="422">
        <v>185886.24</v>
      </c>
      <c r="P46" s="422">
        <f>SUM(N46+O46)</f>
        <v>1239241.6000000001</v>
      </c>
      <c r="Q46" s="509">
        <v>0.5</v>
      </c>
      <c r="R46" s="431">
        <v>60</v>
      </c>
      <c r="S46" s="432">
        <v>46.5</v>
      </c>
      <c r="T46" s="432">
        <v>35</v>
      </c>
      <c r="U46" s="434">
        <v>27.5</v>
      </c>
      <c r="V46" s="432">
        <v>95</v>
      </c>
      <c r="W46" s="433">
        <f t="shared" si="3"/>
        <v>74</v>
      </c>
      <c r="X46" s="446">
        <f t="shared" si="1"/>
        <v>0.77894736842105261</v>
      </c>
      <c r="Y46" s="110"/>
      <c r="Z46" s="110"/>
      <c r="AA46" s="110"/>
      <c r="AB46" s="401"/>
      <c r="AC46" s="401"/>
      <c r="AD46" s="401"/>
      <c r="AE46" s="401"/>
      <c r="AF46" s="401"/>
      <c r="AG46" s="401"/>
      <c r="AH46" s="401"/>
      <c r="AI46" s="401"/>
      <c r="AJ46" s="401"/>
      <c r="AK46" s="401"/>
      <c r="AL46" s="401"/>
      <c r="AM46" s="401"/>
      <c r="AN46" s="401"/>
      <c r="AO46" s="401"/>
      <c r="AP46" s="401"/>
      <c r="AQ46" s="401"/>
      <c r="AR46" s="401"/>
      <c r="AS46" s="401"/>
      <c r="AT46" s="401"/>
      <c r="AU46" s="401"/>
      <c r="AV46" s="401"/>
      <c r="AW46" s="401"/>
      <c r="AX46" s="401"/>
      <c r="AY46" s="401"/>
      <c r="AZ46" s="401"/>
      <c r="BA46" s="401"/>
      <c r="BB46" s="401"/>
      <c r="BC46" s="401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1"/>
      <c r="BQ46" s="401"/>
      <c r="BR46" s="401"/>
      <c r="BS46" s="401"/>
      <c r="BT46" s="401"/>
      <c r="BU46" s="401"/>
      <c r="BV46" s="401"/>
      <c r="BW46" s="401"/>
      <c r="BX46" s="401"/>
      <c r="BY46" s="401"/>
      <c r="BZ46" s="401"/>
      <c r="CA46" s="401"/>
      <c r="CB46" s="401"/>
      <c r="CC46" s="401"/>
      <c r="CD46" s="401"/>
      <c r="CE46" s="401"/>
      <c r="CF46" s="401"/>
      <c r="CG46" s="401"/>
      <c r="CH46" s="401"/>
      <c r="CI46" s="401"/>
      <c r="CJ46" s="401"/>
      <c r="CK46" s="401"/>
      <c r="CL46" s="401"/>
      <c r="CM46" s="401"/>
      <c r="CN46" s="401"/>
      <c r="CO46" s="401"/>
      <c r="CP46" s="401"/>
      <c r="CQ46" s="401"/>
      <c r="CR46" s="401"/>
      <c r="CS46" s="401"/>
      <c r="CT46" s="401"/>
      <c r="CU46" s="401"/>
      <c r="CV46" s="401"/>
      <c r="CW46" s="401"/>
      <c r="CX46" s="401"/>
      <c r="CY46" s="401"/>
      <c r="CZ46" s="401"/>
      <c r="DA46" s="401"/>
      <c r="DB46" s="401"/>
      <c r="DC46" s="401"/>
      <c r="DD46" s="401"/>
      <c r="DE46" s="401"/>
      <c r="DF46" s="401"/>
      <c r="DG46" s="401"/>
      <c r="DH46" s="401"/>
      <c r="DI46" s="401"/>
      <c r="DJ46" s="401"/>
      <c r="DK46" s="401"/>
      <c r="DL46" s="401"/>
      <c r="DM46" s="401"/>
      <c r="DN46" s="401"/>
      <c r="DO46" s="401"/>
      <c r="DP46" s="401"/>
      <c r="DQ46" s="401"/>
      <c r="DR46" s="401"/>
      <c r="DS46" s="401"/>
      <c r="DT46" s="401"/>
      <c r="DU46" s="401"/>
      <c r="DV46" s="401"/>
      <c r="DW46" s="401"/>
      <c r="DX46" s="401"/>
      <c r="DY46" s="401"/>
      <c r="DZ46" s="401"/>
      <c r="EA46" s="401"/>
      <c r="EB46" s="401"/>
      <c r="EC46" s="401"/>
      <c r="ED46" s="401"/>
      <c r="EE46" s="401"/>
      <c r="EF46" s="401"/>
      <c r="EG46" s="401"/>
      <c r="EH46" s="401"/>
      <c r="EI46" s="401"/>
      <c r="EJ46" s="401"/>
      <c r="EK46" s="401"/>
      <c r="EL46" s="401"/>
      <c r="EM46" s="401"/>
      <c r="EN46" s="401"/>
      <c r="EO46" s="401"/>
      <c r="EP46" s="401"/>
      <c r="EQ46" s="401"/>
      <c r="ER46" s="401"/>
      <c r="ES46" s="401"/>
      <c r="ET46" s="401"/>
      <c r="EU46" s="401"/>
      <c r="EV46" s="401"/>
      <c r="EW46" s="401"/>
      <c r="EX46" s="401"/>
      <c r="EY46" s="401"/>
      <c r="EZ46" s="401"/>
      <c r="FA46" s="401"/>
      <c r="FB46" s="401"/>
      <c r="FC46" s="401"/>
      <c r="FD46" s="401"/>
      <c r="FE46" s="401"/>
      <c r="FF46" s="401"/>
      <c r="FG46" s="401"/>
      <c r="FH46" s="401"/>
      <c r="FI46" s="401"/>
      <c r="FJ46" s="401"/>
      <c r="FK46" s="401"/>
      <c r="FL46" s="401"/>
      <c r="FM46" s="401"/>
      <c r="FN46" s="401"/>
      <c r="FO46" s="401"/>
      <c r="FP46" s="401"/>
      <c r="FQ46" s="401"/>
      <c r="FR46" s="401"/>
      <c r="FS46" s="401"/>
      <c r="FT46" s="401"/>
      <c r="FU46" s="401"/>
      <c r="FV46" s="401"/>
      <c r="FW46" s="401"/>
      <c r="FX46" s="401"/>
      <c r="FY46" s="401"/>
      <c r="FZ46" s="401"/>
      <c r="GA46" s="401"/>
      <c r="GB46" s="401"/>
      <c r="GC46" s="401"/>
      <c r="GD46" s="401"/>
      <c r="GE46" s="401"/>
      <c r="GF46" s="401"/>
      <c r="GG46" s="401"/>
      <c r="GH46" s="401"/>
      <c r="GI46" s="401"/>
      <c r="GJ46" s="401"/>
      <c r="GK46" s="401"/>
      <c r="GL46" s="401"/>
      <c r="GM46" s="401"/>
      <c r="GN46" s="401"/>
      <c r="GO46" s="401"/>
      <c r="GP46" s="401"/>
      <c r="GQ46" s="401"/>
      <c r="GR46" s="401"/>
      <c r="GS46" s="401"/>
      <c r="GT46" s="401"/>
      <c r="GU46" s="401"/>
      <c r="GV46" s="401"/>
      <c r="GW46" s="401"/>
      <c r="GX46" s="401"/>
      <c r="GY46" s="401"/>
      <c r="GZ46" s="401"/>
      <c r="HA46" s="401"/>
      <c r="HB46" s="401"/>
      <c r="HC46" s="401"/>
      <c r="HD46" s="401"/>
      <c r="HE46" s="401"/>
      <c r="HF46" s="401"/>
      <c r="HG46" s="401"/>
      <c r="HH46" s="401"/>
      <c r="HI46" s="401"/>
      <c r="HJ46" s="401"/>
      <c r="HK46" s="401"/>
      <c r="HL46" s="401"/>
      <c r="HM46" s="401"/>
      <c r="HN46" s="401"/>
      <c r="HO46" s="401"/>
      <c r="HP46" s="401"/>
      <c r="HQ46" s="401"/>
      <c r="HR46" s="401"/>
      <c r="HS46" s="401"/>
      <c r="HT46" s="401"/>
      <c r="HU46" s="401"/>
      <c r="HV46" s="401"/>
      <c r="HW46" s="401"/>
      <c r="HX46" s="401"/>
      <c r="HY46" s="401"/>
      <c r="HZ46" s="401"/>
      <c r="IA46" s="401"/>
      <c r="IB46" s="401"/>
      <c r="IC46" s="401"/>
      <c r="ID46" s="401"/>
      <c r="IE46" s="401"/>
      <c r="IF46" s="401"/>
      <c r="IG46" s="401"/>
      <c r="IH46" s="401"/>
      <c r="II46" s="401"/>
      <c r="IJ46" s="401"/>
      <c r="IK46" s="401"/>
      <c r="IL46" s="401"/>
      <c r="IM46" s="401"/>
      <c r="IN46" s="401"/>
      <c r="IO46" s="401"/>
      <c r="IP46" s="401"/>
      <c r="IQ46" s="401"/>
      <c r="IR46" s="401"/>
      <c r="IS46" s="401"/>
      <c r="IT46" s="401"/>
      <c r="IU46" s="401"/>
      <c r="IV46" s="401"/>
      <c r="IW46" s="401"/>
      <c r="IX46" s="401"/>
      <c r="IY46" s="401"/>
      <c r="IZ46" s="401"/>
      <c r="JA46" s="401"/>
      <c r="JB46" s="401"/>
      <c r="JC46" s="401"/>
      <c r="JD46" s="401"/>
      <c r="JE46" s="401"/>
      <c r="JF46" s="401"/>
      <c r="JG46" s="401"/>
      <c r="JH46" s="401"/>
      <c r="JI46" s="401"/>
      <c r="JJ46" s="401"/>
      <c r="JK46" s="401"/>
      <c r="JL46" s="401"/>
      <c r="JM46" s="401"/>
      <c r="JN46" s="401"/>
      <c r="JO46" s="401"/>
      <c r="JP46" s="401"/>
      <c r="JQ46" s="401"/>
      <c r="JR46" s="401"/>
      <c r="JS46" s="401"/>
      <c r="JT46" s="401"/>
      <c r="JU46" s="401"/>
      <c r="JV46" s="401"/>
      <c r="JW46" s="401"/>
      <c r="JX46" s="401"/>
      <c r="JY46" s="401"/>
      <c r="JZ46" s="401"/>
      <c r="KA46" s="401"/>
      <c r="KB46" s="401"/>
      <c r="KC46" s="401"/>
      <c r="KD46" s="401"/>
      <c r="KE46" s="401"/>
      <c r="KF46" s="401"/>
      <c r="KG46" s="401"/>
      <c r="KH46" s="401"/>
      <c r="KI46" s="401"/>
      <c r="KJ46" s="401"/>
      <c r="KK46" s="401"/>
      <c r="KL46" s="401"/>
      <c r="KM46" s="401"/>
      <c r="KN46" s="401"/>
      <c r="KO46" s="401"/>
      <c r="KP46" s="401"/>
      <c r="KQ46" s="401"/>
      <c r="KR46" s="401"/>
      <c r="KS46" s="401"/>
      <c r="KT46" s="401"/>
      <c r="KU46" s="401"/>
      <c r="KV46" s="401"/>
      <c r="KW46" s="401"/>
      <c r="KX46" s="401"/>
      <c r="KY46" s="401"/>
      <c r="KZ46" s="401"/>
      <c r="LA46" s="401"/>
      <c r="LB46" s="401"/>
      <c r="LC46" s="401"/>
      <c r="LD46" s="401"/>
      <c r="LE46" s="401"/>
      <c r="LF46" s="401"/>
      <c r="LG46" s="401"/>
      <c r="LH46" s="401"/>
      <c r="LI46" s="401"/>
      <c r="LJ46" s="401"/>
      <c r="LK46" s="401"/>
      <c r="LL46" s="401"/>
      <c r="LM46" s="401"/>
      <c r="LN46" s="401"/>
      <c r="LO46" s="401"/>
      <c r="LP46" s="401"/>
      <c r="LQ46" s="401"/>
      <c r="LR46" s="401"/>
      <c r="LS46" s="401"/>
      <c r="LT46" s="401"/>
      <c r="LU46" s="401"/>
      <c r="LV46" s="401"/>
      <c r="LW46" s="401"/>
      <c r="LX46" s="401"/>
      <c r="LY46" s="401"/>
      <c r="LZ46" s="401"/>
      <c r="MA46" s="401"/>
      <c r="MB46" s="401"/>
      <c r="MC46" s="401"/>
      <c r="MD46" s="401"/>
      <c r="ME46" s="401"/>
      <c r="MF46" s="401"/>
      <c r="MG46" s="401"/>
      <c r="MH46" s="401"/>
      <c r="MI46" s="401"/>
      <c r="MJ46" s="401"/>
      <c r="MK46" s="401"/>
      <c r="ML46" s="401"/>
      <c r="MM46" s="401"/>
      <c r="MN46" s="401"/>
      <c r="MO46" s="401"/>
      <c r="MP46" s="401"/>
      <c r="MQ46" s="401"/>
      <c r="MR46" s="401"/>
      <c r="MS46" s="401"/>
      <c r="MT46" s="401"/>
      <c r="MU46" s="401"/>
      <c r="MV46" s="401"/>
      <c r="MW46" s="401"/>
      <c r="MX46" s="401"/>
      <c r="MY46" s="401"/>
      <c r="MZ46" s="401"/>
      <c r="NA46" s="401"/>
      <c r="NB46" s="401"/>
      <c r="NC46" s="401"/>
      <c r="ND46" s="401"/>
      <c r="NE46" s="401"/>
      <c r="NF46" s="401"/>
      <c r="NG46" s="401"/>
      <c r="NH46" s="401"/>
      <c r="NI46" s="401"/>
      <c r="NJ46" s="401"/>
      <c r="NK46" s="401"/>
      <c r="NL46" s="401"/>
      <c r="NM46" s="401"/>
      <c r="NN46" s="401"/>
      <c r="NO46" s="401"/>
      <c r="NP46" s="401"/>
      <c r="NQ46" s="401"/>
      <c r="NR46" s="401"/>
      <c r="NS46" s="401"/>
      <c r="NT46" s="401"/>
      <c r="NU46" s="401"/>
      <c r="NV46" s="401"/>
      <c r="NW46" s="401"/>
      <c r="NX46" s="401"/>
      <c r="NY46" s="401"/>
      <c r="NZ46" s="401"/>
      <c r="OA46" s="401"/>
      <c r="OB46" s="401"/>
      <c r="OC46" s="401"/>
      <c r="OD46" s="401"/>
      <c r="OE46" s="401"/>
      <c r="OF46" s="401"/>
      <c r="OG46" s="401"/>
      <c r="OH46" s="401"/>
      <c r="OI46" s="401"/>
      <c r="OJ46" s="401"/>
      <c r="OK46" s="401"/>
      <c r="OL46" s="401"/>
      <c r="OM46" s="401"/>
      <c r="ON46" s="401"/>
      <c r="OO46" s="401"/>
      <c r="OP46" s="401"/>
      <c r="OQ46" s="401"/>
      <c r="OR46" s="401"/>
      <c r="OS46" s="401"/>
      <c r="OT46" s="401"/>
      <c r="OU46" s="401"/>
      <c r="OV46" s="401"/>
      <c r="OW46" s="401"/>
      <c r="OX46" s="401"/>
      <c r="OY46" s="401"/>
      <c r="OZ46" s="401"/>
      <c r="PA46" s="401"/>
      <c r="PB46" s="401"/>
      <c r="PC46" s="401"/>
      <c r="PD46" s="401"/>
      <c r="PE46" s="401"/>
      <c r="PF46" s="401"/>
      <c r="PG46" s="401"/>
      <c r="PH46" s="401"/>
      <c r="PI46" s="401"/>
      <c r="PJ46" s="401"/>
      <c r="PK46" s="401"/>
      <c r="PL46" s="401"/>
      <c r="PM46" s="401"/>
      <c r="PN46" s="401"/>
      <c r="PO46" s="401"/>
      <c r="PP46" s="401"/>
      <c r="PQ46" s="401"/>
      <c r="PR46" s="401"/>
      <c r="PS46" s="401"/>
      <c r="PT46" s="401"/>
      <c r="PU46" s="401"/>
      <c r="PV46" s="401"/>
      <c r="PW46" s="401"/>
      <c r="PX46" s="401"/>
      <c r="PY46" s="401"/>
      <c r="PZ46" s="401"/>
      <c r="QA46" s="401"/>
      <c r="QB46" s="401"/>
      <c r="QC46" s="401"/>
      <c r="QD46" s="401"/>
      <c r="QE46" s="401"/>
      <c r="QF46" s="401"/>
      <c r="QG46" s="401"/>
      <c r="QH46" s="401"/>
      <c r="QI46" s="401"/>
      <c r="QJ46" s="401"/>
      <c r="QK46" s="401"/>
      <c r="QL46" s="401"/>
      <c r="QM46" s="401"/>
      <c r="QN46" s="401"/>
      <c r="QO46" s="401"/>
      <c r="QP46" s="401"/>
      <c r="QQ46" s="401"/>
      <c r="QR46" s="401"/>
      <c r="QS46" s="401"/>
      <c r="QT46" s="401"/>
      <c r="QU46" s="401"/>
      <c r="QV46" s="401"/>
      <c r="QW46" s="401"/>
      <c r="QX46" s="401"/>
      <c r="QY46" s="401"/>
      <c r="QZ46" s="401"/>
      <c r="RA46" s="401"/>
      <c r="RB46" s="401"/>
      <c r="RC46" s="401"/>
      <c r="RD46" s="401"/>
      <c r="RE46" s="401"/>
      <c r="RF46" s="401"/>
      <c r="RG46" s="401"/>
      <c r="RH46" s="401"/>
      <c r="RI46" s="401"/>
      <c r="RJ46" s="401"/>
      <c r="RK46" s="401"/>
      <c r="RL46" s="401"/>
      <c r="RM46" s="401"/>
      <c r="RN46" s="401"/>
      <c r="RO46" s="401"/>
      <c r="RP46" s="401"/>
      <c r="RQ46" s="401"/>
      <c r="RR46" s="401"/>
      <c r="RS46" s="401"/>
      <c r="RT46" s="401"/>
      <c r="RU46" s="401"/>
      <c r="RV46" s="401"/>
      <c r="RW46" s="401"/>
      <c r="RX46" s="401"/>
      <c r="RY46" s="401"/>
      <c r="RZ46" s="401"/>
      <c r="SA46" s="401"/>
      <c r="SB46" s="401"/>
      <c r="SC46" s="401"/>
      <c r="SD46" s="401"/>
      <c r="SE46" s="401"/>
      <c r="SF46" s="401"/>
      <c r="SG46" s="401"/>
      <c r="SH46" s="401"/>
      <c r="SI46" s="401"/>
      <c r="SJ46" s="401"/>
      <c r="SK46" s="401"/>
      <c r="SL46" s="401"/>
      <c r="SM46" s="401"/>
      <c r="SN46" s="401"/>
      <c r="SO46" s="401"/>
      <c r="SP46" s="401"/>
      <c r="SQ46" s="401"/>
      <c r="SR46" s="401"/>
      <c r="SS46" s="401"/>
      <c r="ST46" s="401"/>
      <c r="SU46" s="401"/>
      <c r="SV46" s="401"/>
      <c r="SW46" s="401"/>
      <c r="SX46" s="401"/>
      <c r="SY46" s="401"/>
      <c r="SZ46" s="401"/>
      <c r="TA46" s="401"/>
      <c r="TB46" s="401"/>
      <c r="TC46" s="401"/>
      <c r="TD46" s="401"/>
      <c r="TE46" s="401"/>
      <c r="TF46" s="401"/>
      <c r="TG46" s="401"/>
      <c r="TH46" s="401"/>
      <c r="TI46" s="401"/>
      <c r="TJ46" s="401"/>
      <c r="TK46" s="401"/>
      <c r="TL46" s="401"/>
      <c r="TM46" s="401"/>
      <c r="TN46" s="401"/>
      <c r="TO46" s="401"/>
      <c r="TP46" s="401"/>
      <c r="TQ46" s="401"/>
      <c r="TR46" s="401"/>
      <c r="TS46" s="401"/>
      <c r="TT46" s="401"/>
      <c r="TU46" s="401"/>
      <c r="TV46" s="401"/>
      <c r="TW46" s="401"/>
      <c r="TX46" s="401"/>
      <c r="TY46" s="401"/>
      <c r="TZ46" s="401"/>
      <c r="UA46" s="401"/>
      <c r="UB46" s="401"/>
      <c r="UC46" s="401"/>
      <c r="UD46" s="401"/>
      <c r="UE46" s="401"/>
      <c r="UF46" s="401"/>
      <c r="UG46" s="401"/>
      <c r="UH46" s="401"/>
      <c r="UI46" s="401"/>
      <c r="UJ46" s="401"/>
      <c r="UK46" s="401"/>
      <c r="UL46" s="401"/>
      <c r="UM46" s="401"/>
      <c r="UN46" s="401"/>
      <c r="UO46" s="401"/>
      <c r="UP46" s="401"/>
      <c r="UQ46" s="401"/>
      <c r="UR46" s="401"/>
      <c r="US46" s="401"/>
      <c r="UT46" s="401"/>
      <c r="UU46" s="401"/>
      <c r="UV46" s="401"/>
      <c r="UW46" s="401"/>
      <c r="UX46" s="401"/>
      <c r="UY46" s="401"/>
      <c r="UZ46" s="401"/>
      <c r="VA46" s="401"/>
      <c r="VB46" s="401"/>
      <c r="VC46" s="401"/>
      <c r="VD46" s="401"/>
      <c r="VE46" s="401"/>
      <c r="VF46" s="401"/>
      <c r="VG46" s="401"/>
      <c r="VH46" s="401"/>
      <c r="VI46" s="401"/>
      <c r="VJ46" s="401"/>
      <c r="VK46" s="401"/>
      <c r="VL46" s="401"/>
      <c r="VM46" s="401"/>
      <c r="VN46" s="401"/>
      <c r="VO46" s="401"/>
      <c r="VP46" s="401"/>
      <c r="VQ46" s="401"/>
      <c r="VR46" s="401"/>
      <c r="VS46" s="401"/>
      <c r="VT46" s="401"/>
      <c r="VU46" s="401"/>
      <c r="VV46" s="401"/>
      <c r="VW46" s="401"/>
      <c r="VX46" s="401"/>
      <c r="VY46" s="401"/>
      <c r="VZ46" s="401"/>
      <c r="WA46" s="401"/>
      <c r="WB46" s="401"/>
      <c r="WC46" s="401"/>
      <c r="WD46" s="401"/>
      <c r="WE46" s="401"/>
      <c r="WF46" s="401"/>
      <c r="WG46" s="401"/>
      <c r="WH46" s="401"/>
      <c r="WI46" s="401"/>
      <c r="WJ46" s="401"/>
      <c r="WK46" s="401"/>
      <c r="WL46" s="401"/>
      <c r="WM46" s="401"/>
      <c r="WN46" s="401"/>
      <c r="WO46" s="401"/>
      <c r="WP46" s="401"/>
      <c r="WQ46" s="401"/>
      <c r="WR46" s="401"/>
      <c r="WS46" s="401"/>
      <c r="WT46" s="401"/>
      <c r="WU46" s="401"/>
      <c r="WV46" s="401"/>
      <c r="WW46" s="401"/>
      <c r="WX46" s="401"/>
      <c r="WY46" s="401"/>
      <c r="WZ46" s="401"/>
      <c r="XA46" s="401"/>
      <c r="XB46" s="401"/>
      <c r="XC46" s="401"/>
      <c r="XD46" s="401"/>
      <c r="XE46" s="401"/>
      <c r="XF46" s="401"/>
      <c r="XG46" s="401"/>
      <c r="XH46" s="401"/>
      <c r="XI46" s="401"/>
      <c r="XJ46" s="401"/>
      <c r="XK46" s="401"/>
      <c r="XL46" s="401"/>
      <c r="XM46" s="401"/>
      <c r="XN46" s="401"/>
      <c r="XO46" s="401"/>
      <c r="XP46" s="401"/>
      <c r="XQ46" s="401"/>
      <c r="XR46" s="401"/>
      <c r="XS46" s="401"/>
      <c r="XT46" s="401"/>
      <c r="XU46" s="401"/>
      <c r="XV46" s="401"/>
      <c r="XW46" s="401"/>
      <c r="XX46" s="401"/>
      <c r="XY46" s="401"/>
      <c r="XZ46" s="401"/>
      <c r="YA46" s="401"/>
      <c r="YB46" s="401"/>
      <c r="YC46" s="401"/>
      <c r="YD46" s="401"/>
      <c r="YE46" s="401"/>
      <c r="YF46" s="401"/>
      <c r="YG46" s="401"/>
      <c r="YH46" s="401"/>
      <c r="YI46" s="401"/>
      <c r="YJ46" s="401"/>
      <c r="YK46" s="401"/>
      <c r="YL46" s="401"/>
      <c r="YM46" s="401"/>
      <c r="YN46" s="401"/>
      <c r="YO46" s="401"/>
      <c r="YP46" s="401"/>
      <c r="YQ46" s="401"/>
      <c r="YR46" s="401"/>
      <c r="YS46" s="401"/>
      <c r="YT46" s="401"/>
      <c r="YU46" s="401"/>
      <c r="YV46" s="401"/>
      <c r="YW46" s="401"/>
      <c r="YX46" s="401"/>
      <c r="YY46" s="401"/>
      <c r="YZ46" s="401"/>
      <c r="ZA46" s="401"/>
      <c r="ZB46" s="401"/>
      <c r="ZC46" s="401"/>
      <c r="ZD46" s="401"/>
      <c r="ZE46" s="401"/>
      <c r="ZF46" s="401"/>
      <c r="ZG46" s="401"/>
      <c r="ZH46" s="401"/>
      <c r="ZI46" s="401"/>
      <c r="ZJ46" s="401"/>
      <c r="ZK46" s="401"/>
      <c r="ZL46" s="401"/>
      <c r="ZM46" s="401"/>
      <c r="ZN46" s="401"/>
      <c r="ZO46" s="401"/>
      <c r="ZP46" s="401"/>
      <c r="ZQ46" s="401"/>
      <c r="ZR46" s="401"/>
      <c r="ZS46" s="401"/>
      <c r="ZT46" s="401"/>
      <c r="ZU46" s="401"/>
      <c r="ZV46" s="401"/>
      <c r="ZW46" s="401"/>
      <c r="ZX46" s="401"/>
      <c r="ZY46" s="401"/>
      <c r="ZZ46" s="401"/>
      <c r="AAA46" s="401"/>
      <c r="AAB46" s="401"/>
      <c r="AAC46" s="401"/>
      <c r="AAD46" s="401"/>
      <c r="AAE46" s="401"/>
      <c r="AAF46" s="401"/>
      <c r="AAG46" s="401"/>
      <c r="AAH46" s="401"/>
      <c r="AAI46" s="401"/>
      <c r="AAJ46" s="401"/>
      <c r="AAK46" s="401"/>
      <c r="AAL46" s="401"/>
      <c r="AAM46" s="401"/>
      <c r="AAN46" s="401"/>
      <c r="AAO46" s="401"/>
      <c r="AAP46" s="401"/>
      <c r="AAQ46" s="401"/>
      <c r="AAR46" s="401"/>
      <c r="AAS46" s="401"/>
      <c r="AAT46" s="401"/>
      <c r="AAU46" s="401"/>
      <c r="AAV46" s="401"/>
      <c r="AAW46" s="401"/>
      <c r="AAX46" s="401"/>
      <c r="AAY46" s="401"/>
      <c r="AAZ46" s="401"/>
      <c r="ABA46" s="401"/>
      <c r="ABB46" s="401"/>
      <c r="ABC46" s="401"/>
      <c r="ABD46" s="401"/>
      <c r="ABE46" s="401"/>
      <c r="ABF46" s="401"/>
      <c r="ABG46" s="401"/>
      <c r="ABH46" s="401"/>
      <c r="ABI46" s="401"/>
      <c r="ABJ46" s="401"/>
      <c r="ABK46" s="401"/>
      <c r="ABL46" s="401"/>
      <c r="ABM46" s="401"/>
      <c r="ABN46" s="401"/>
      <c r="ABO46" s="401"/>
      <c r="ABP46" s="401"/>
      <c r="ABQ46" s="401"/>
      <c r="ABR46" s="401"/>
      <c r="ABS46" s="401"/>
      <c r="ABT46" s="401"/>
      <c r="ABU46" s="401"/>
      <c r="ABV46" s="401"/>
      <c r="ABW46" s="401"/>
      <c r="ABX46" s="401"/>
      <c r="ABY46" s="401"/>
      <c r="ABZ46" s="401"/>
      <c r="ACA46" s="401"/>
      <c r="ACB46" s="401"/>
      <c r="ACC46" s="401"/>
      <c r="ACD46" s="401"/>
      <c r="ACE46" s="401"/>
      <c r="ACF46" s="401"/>
      <c r="ACG46" s="401"/>
      <c r="ACH46" s="401"/>
      <c r="ACI46" s="401"/>
      <c r="ACJ46" s="401"/>
      <c r="ACK46" s="401"/>
      <c r="ACL46" s="401"/>
      <c r="ACM46" s="401"/>
      <c r="ACN46" s="401"/>
      <c r="ACO46" s="401"/>
      <c r="ACP46" s="401"/>
      <c r="ACQ46" s="401"/>
      <c r="ACR46" s="401"/>
      <c r="ACS46" s="401"/>
      <c r="ACT46" s="401"/>
      <c r="ACU46" s="401"/>
      <c r="ACV46" s="401"/>
      <c r="ACW46" s="401"/>
      <c r="ACX46" s="401"/>
      <c r="ACY46" s="401"/>
      <c r="ACZ46" s="401"/>
      <c r="ADA46" s="401"/>
      <c r="ADB46" s="401"/>
      <c r="ADC46" s="401"/>
      <c r="ADD46" s="401"/>
      <c r="ADE46" s="401"/>
      <c r="ADF46" s="401"/>
      <c r="ADG46" s="401"/>
      <c r="ADH46" s="401"/>
      <c r="ADI46" s="401"/>
      <c r="ADJ46" s="401"/>
      <c r="ADK46" s="401"/>
      <c r="ADL46" s="401"/>
      <c r="ADM46" s="401"/>
      <c r="ADN46" s="401"/>
      <c r="ADO46" s="401"/>
      <c r="ADP46" s="401"/>
      <c r="ADQ46" s="401"/>
      <c r="ADR46" s="401"/>
      <c r="ADS46" s="401"/>
    </row>
    <row r="47" spans="1:799" ht="120.75" customHeight="1">
      <c r="A47" s="429">
        <v>45</v>
      </c>
      <c r="B47" s="423" t="s">
        <v>1558</v>
      </c>
      <c r="C47" s="423" t="s">
        <v>1559</v>
      </c>
      <c r="D47" s="423" t="s">
        <v>1560</v>
      </c>
      <c r="E47" s="423" t="s">
        <v>1561</v>
      </c>
      <c r="F47" s="430" t="s">
        <v>890</v>
      </c>
      <c r="G47" s="508" t="s">
        <v>910</v>
      </c>
      <c r="H47" s="508" t="s">
        <v>1253</v>
      </c>
      <c r="I47" s="508" t="s">
        <v>1427</v>
      </c>
      <c r="J47" s="508" t="s">
        <v>1253</v>
      </c>
      <c r="K47" s="508" t="s">
        <v>1427</v>
      </c>
      <c r="L47" s="431">
        <v>1289540</v>
      </c>
      <c r="M47" s="431">
        <v>1057000</v>
      </c>
      <c r="N47" s="431">
        <v>449225.01</v>
      </c>
      <c r="O47" s="422">
        <v>79275</v>
      </c>
      <c r="P47" s="422">
        <f>SUM(N47+O47)</f>
        <v>528500.01</v>
      </c>
      <c r="Q47" s="509">
        <v>0.5</v>
      </c>
      <c r="R47" s="431">
        <v>60</v>
      </c>
      <c r="S47" s="432">
        <v>47</v>
      </c>
      <c r="T47" s="432">
        <v>35</v>
      </c>
      <c r="U47" s="434">
        <v>27</v>
      </c>
      <c r="V47" s="432">
        <v>95</v>
      </c>
      <c r="W47" s="433">
        <f t="shared" si="3"/>
        <v>74</v>
      </c>
      <c r="X47" s="446">
        <f t="shared" si="1"/>
        <v>0.77894736842105261</v>
      </c>
      <c r="Y47" s="110"/>
      <c r="Z47" s="110"/>
      <c r="AA47" s="110"/>
    </row>
    <row r="48" spans="1:799" s="418" customFormat="1" ht="129.75" customHeight="1">
      <c r="A48" s="429">
        <v>46</v>
      </c>
      <c r="B48" s="423" t="s">
        <v>1589</v>
      </c>
      <c r="C48" s="424" t="s">
        <v>1590</v>
      </c>
      <c r="D48" s="423" t="s">
        <v>1591</v>
      </c>
      <c r="E48" s="423" t="s">
        <v>1592</v>
      </c>
      <c r="F48" s="430" t="s">
        <v>890</v>
      </c>
      <c r="G48" s="508" t="s">
        <v>910</v>
      </c>
      <c r="H48" s="508" t="s">
        <v>1296</v>
      </c>
      <c r="I48" s="508" t="s">
        <v>1634</v>
      </c>
      <c r="J48" s="508" t="s">
        <v>1296</v>
      </c>
      <c r="K48" s="508" t="s">
        <v>1634</v>
      </c>
      <c r="L48" s="431">
        <v>2406606.44</v>
      </c>
      <c r="M48" s="431">
        <v>728432.04</v>
      </c>
      <c r="N48" s="431">
        <v>309583.63</v>
      </c>
      <c r="O48" s="422">
        <v>54632.4</v>
      </c>
      <c r="P48" s="422">
        <f>SUM(N48+O48)</f>
        <v>364216.03</v>
      </c>
      <c r="Q48" s="509">
        <v>0.5</v>
      </c>
      <c r="R48" s="431">
        <v>60</v>
      </c>
      <c r="S48" s="432">
        <v>47</v>
      </c>
      <c r="T48" s="432">
        <v>35</v>
      </c>
      <c r="U48" s="434">
        <v>27</v>
      </c>
      <c r="V48" s="432">
        <v>95</v>
      </c>
      <c r="W48" s="433">
        <f t="shared" si="3"/>
        <v>74</v>
      </c>
      <c r="X48" s="446">
        <f t="shared" si="1"/>
        <v>0.77894736842105261</v>
      </c>
      <c r="Y48" s="110"/>
      <c r="Z48" s="110"/>
      <c r="AA48" s="110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1"/>
      <c r="CM48" s="401"/>
      <c r="CN48" s="401"/>
      <c r="CO48" s="401"/>
      <c r="CP48" s="401"/>
      <c r="CQ48" s="401"/>
      <c r="CR48" s="401"/>
      <c r="CS48" s="401"/>
      <c r="CT48" s="401"/>
      <c r="CU48" s="401"/>
      <c r="CV48" s="401"/>
      <c r="CW48" s="401"/>
      <c r="CX48" s="401"/>
      <c r="CY48" s="401"/>
      <c r="CZ48" s="401"/>
      <c r="DA48" s="401"/>
      <c r="DB48" s="401"/>
      <c r="DC48" s="401"/>
      <c r="DD48" s="401"/>
      <c r="DE48" s="401"/>
      <c r="DF48" s="401"/>
      <c r="DG48" s="401"/>
      <c r="DH48" s="401"/>
      <c r="DI48" s="401"/>
      <c r="DJ48" s="401"/>
      <c r="DK48" s="401"/>
      <c r="DL48" s="401"/>
      <c r="DM48" s="401"/>
      <c r="DN48" s="401"/>
      <c r="DO48" s="401"/>
      <c r="DP48" s="401"/>
      <c r="DQ48" s="401"/>
      <c r="DR48" s="401"/>
      <c r="DS48" s="401"/>
      <c r="DT48" s="401"/>
      <c r="DU48" s="401"/>
      <c r="DV48" s="401"/>
      <c r="DW48" s="401"/>
      <c r="DX48" s="401"/>
      <c r="DY48" s="401"/>
      <c r="DZ48" s="401"/>
      <c r="EA48" s="401"/>
      <c r="EB48" s="401"/>
      <c r="EC48" s="401"/>
      <c r="ED48" s="401"/>
      <c r="EE48" s="401"/>
      <c r="EF48" s="401"/>
      <c r="EG48" s="401"/>
      <c r="EH48" s="401"/>
      <c r="EI48" s="401"/>
      <c r="EJ48" s="401"/>
      <c r="EK48" s="401"/>
      <c r="EL48" s="401"/>
      <c r="EM48" s="401"/>
      <c r="EN48" s="401"/>
      <c r="EO48" s="401"/>
      <c r="EP48" s="401"/>
      <c r="EQ48" s="401"/>
      <c r="ER48" s="401"/>
      <c r="ES48" s="401"/>
      <c r="ET48" s="401"/>
      <c r="EU48" s="401"/>
      <c r="EV48" s="401"/>
      <c r="EW48" s="401"/>
      <c r="EX48" s="401"/>
      <c r="EY48" s="401"/>
      <c r="EZ48" s="401"/>
      <c r="FA48" s="401"/>
      <c r="FB48" s="401"/>
      <c r="FC48" s="401"/>
      <c r="FD48" s="401"/>
      <c r="FE48" s="401"/>
      <c r="FF48" s="401"/>
      <c r="FG48" s="401"/>
      <c r="FH48" s="401"/>
      <c r="FI48" s="401"/>
      <c r="FJ48" s="401"/>
      <c r="FK48" s="401"/>
      <c r="FL48" s="401"/>
      <c r="FM48" s="401"/>
      <c r="FN48" s="401"/>
      <c r="FO48" s="401"/>
      <c r="FP48" s="401"/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  <c r="GB48" s="401"/>
      <c r="GC48" s="401"/>
      <c r="GD48" s="401"/>
      <c r="GE48" s="401"/>
      <c r="GF48" s="401"/>
      <c r="GG48" s="401"/>
      <c r="GH48" s="401"/>
      <c r="GI48" s="401"/>
      <c r="GJ48" s="401"/>
      <c r="GK48" s="401"/>
      <c r="GL48" s="401"/>
      <c r="GM48" s="401"/>
      <c r="GN48" s="401"/>
      <c r="GO48" s="401"/>
      <c r="GP48" s="401"/>
      <c r="GQ48" s="401"/>
      <c r="GR48" s="401"/>
      <c r="GS48" s="401"/>
      <c r="GT48" s="401"/>
      <c r="GU48" s="401"/>
      <c r="GV48" s="401"/>
      <c r="GW48" s="401"/>
      <c r="GX48" s="401"/>
      <c r="GY48" s="401"/>
      <c r="GZ48" s="401"/>
      <c r="HA48" s="401"/>
      <c r="HB48" s="401"/>
      <c r="HC48" s="401"/>
      <c r="HD48" s="401"/>
      <c r="HE48" s="401"/>
      <c r="HF48" s="401"/>
      <c r="HG48" s="401"/>
      <c r="HH48" s="401"/>
      <c r="HI48" s="401"/>
      <c r="HJ48" s="401"/>
      <c r="HK48" s="401"/>
      <c r="HL48" s="401"/>
      <c r="HM48" s="401"/>
      <c r="HN48" s="401"/>
      <c r="HO48" s="401"/>
      <c r="HP48" s="401"/>
      <c r="HQ48" s="401"/>
      <c r="HR48" s="401"/>
      <c r="HS48" s="401"/>
      <c r="HT48" s="401"/>
      <c r="HU48" s="401"/>
      <c r="HV48" s="401"/>
      <c r="HW48" s="401"/>
      <c r="HX48" s="401"/>
      <c r="HY48" s="401"/>
      <c r="HZ48" s="401"/>
      <c r="IA48" s="401"/>
      <c r="IB48" s="401"/>
      <c r="IC48" s="401"/>
      <c r="ID48" s="401"/>
      <c r="IE48" s="401"/>
      <c r="IF48" s="401"/>
      <c r="IG48" s="401"/>
      <c r="IH48" s="401"/>
      <c r="II48" s="401"/>
      <c r="IJ48" s="401"/>
      <c r="IK48" s="401"/>
      <c r="IL48" s="401"/>
      <c r="IM48" s="401"/>
      <c r="IN48" s="401"/>
      <c r="IO48" s="401"/>
      <c r="IP48" s="401"/>
      <c r="IQ48" s="401"/>
      <c r="IR48" s="401"/>
      <c r="IS48" s="401"/>
      <c r="IT48" s="401"/>
      <c r="IU48" s="401"/>
      <c r="IV48" s="401"/>
      <c r="IW48" s="401"/>
      <c r="IX48" s="401"/>
      <c r="IY48" s="401"/>
      <c r="IZ48" s="401"/>
      <c r="JA48" s="401"/>
      <c r="JB48" s="401"/>
      <c r="JC48" s="401"/>
      <c r="JD48" s="401"/>
      <c r="JE48" s="401"/>
      <c r="JF48" s="401"/>
      <c r="JG48" s="401"/>
      <c r="JH48" s="401"/>
      <c r="JI48" s="401"/>
      <c r="JJ48" s="401"/>
      <c r="JK48" s="401"/>
      <c r="JL48" s="401"/>
      <c r="JM48" s="401"/>
      <c r="JN48" s="401"/>
      <c r="JO48" s="401"/>
      <c r="JP48" s="401"/>
      <c r="JQ48" s="401"/>
      <c r="JR48" s="401"/>
      <c r="JS48" s="401"/>
      <c r="JT48" s="401"/>
      <c r="JU48" s="401"/>
      <c r="JV48" s="401"/>
      <c r="JW48" s="401"/>
      <c r="JX48" s="401"/>
      <c r="JY48" s="401"/>
      <c r="JZ48" s="401"/>
      <c r="KA48" s="401"/>
      <c r="KB48" s="401"/>
      <c r="KC48" s="401"/>
      <c r="KD48" s="401"/>
      <c r="KE48" s="401"/>
      <c r="KF48" s="401"/>
      <c r="KG48" s="401"/>
      <c r="KH48" s="401"/>
      <c r="KI48" s="401"/>
      <c r="KJ48" s="401"/>
      <c r="KK48" s="401"/>
      <c r="KL48" s="401"/>
      <c r="KM48" s="401"/>
      <c r="KN48" s="401"/>
      <c r="KO48" s="401"/>
      <c r="KP48" s="401"/>
      <c r="KQ48" s="401"/>
      <c r="KR48" s="401"/>
      <c r="KS48" s="401"/>
      <c r="KT48" s="401"/>
      <c r="KU48" s="401"/>
      <c r="KV48" s="401"/>
      <c r="KW48" s="401"/>
      <c r="KX48" s="401"/>
      <c r="KY48" s="401"/>
      <c r="KZ48" s="401"/>
      <c r="LA48" s="401"/>
      <c r="LB48" s="401"/>
      <c r="LC48" s="401"/>
      <c r="LD48" s="401"/>
      <c r="LE48" s="401"/>
      <c r="LF48" s="401"/>
      <c r="LG48" s="401"/>
      <c r="LH48" s="401"/>
      <c r="LI48" s="401"/>
      <c r="LJ48" s="401"/>
      <c r="LK48" s="401"/>
      <c r="LL48" s="401"/>
      <c r="LM48" s="401"/>
      <c r="LN48" s="401"/>
      <c r="LO48" s="401"/>
      <c r="LP48" s="401"/>
      <c r="LQ48" s="401"/>
      <c r="LR48" s="401"/>
      <c r="LS48" s="401"/>
      <c r="LT48" s="401"/>
      <c r="LU48" s="401"/>
      <c r="LV48" s="401"/>
      <c r="LW48" s="401"/>
      <c r="LX48" s="401"/>
      <c r="LY48" s="401"/>
      <c r="LZ48" s="401"/>
      <c r="MA48" s="401"/>
      <c r="MB48" s="401"/>
      <c r="MC48" s="401"/>
      <c r="MD48" s="401"/>
      <c r="ME48" s="401"/>
      <c r="MF48" s="401"/>
      <c r="MG48" s="401"/>
      <c r="MH48" s="401"/>
      <c r="MI48" s="401"/>
      <c r="MJ48" s="401"/>
      <c r="MK48" s="401"/>
      <c r="ML48" s="401"/>
      <c r="MM48" s="401"/>
      <c r="MN48" s="401"/>
      <c r="MO48" s="401"/>
      <c r="MP48" s="401"/>
      <c r="MQ48" s="401"/>
      <c r="MR48" s="401"/>
      <c r="MS48" s="401"/>
      <c r="MT48" s="401"/>
      <c r="MU48" s="401"/>
      <c r="MV48" s="401"/>
      <c r="MW48" s="401"/>
      <c r="MX48" s="401"/>
      <c r="MY48" s="401"/>
      <c r="MZ48" s="401"/>
      <c r="NA48" s="401"/>
      <c r="NB48" s="401"/>
      <c r="NC48" s="401"/>
      <c r="ND48" s="401"/>
      <c r="NE48" s="401"/>
      <c r="NF48" s="401"/>
      <c r="NG48" s="401"/>
      <c r="NH48" s="401"/>
      <c r="NI48" s="401"/>
      <c r="NJ48" s="401"/>
      <c r="NK48" s="401"/>
      <c r="NL48" s="401"/>
      <c r="NM48" s="401"/>
      <c r="NN48" s="401"/>
      <c r="NO48" s="401"/>
      <c r="NP48" s="401"/>
      <c r="NQ48" s="401"/>
      <c r="NR48" s="401"/>
      <c r="NS48" s="401"/>
      <c r="NT48" s="401"/>
      <c r="NU48" s="401"/>
      <c r="NV48" s="401"/>
      <c r="NW48" s="401"/>
      <c r="NX48" s="401"/>
      <c r="NY48" s="401"/>
      <c r="NZ48" s="401"/>
      <c r="OA48" s="401"/>
      <c r="OB48" s="401"/>
      <c r="OC48" s="401"/>
      <c r="OD48" s="401"/>
      <c r="OE48" s="401"/>
      <c r="OF48" s="401"/>
      <c r="OG48" s="401"/>
      <c r="OH48" s="401"/>
      <c r="OI48" s="401"/>
      <c r="OJ48" s="401"/>
      <c r="OK48" s="401"/>
      <c r="OL48" s="401"/>
      <c r="OM48" s="401"/>
      <c r="ON48" s="401"/>
      <c r="OO48" s="401"/>
      <c r="OP48" s="401"/>
      <c r="OQ48" s="401"/>
      <c r="OR48" s="401"/>
      <c r="OS48" s="401"/>
      <c r="OT48" s="401"/>
      <c r="OU48" s="401"/>
      <c r="OV48" s="401"/>
      <c r="OW48" s="401"/>
      <c r="OX48" s="401"/>
      <c r="OY48" s="401"/>
      <c r="OZ48" s="401"/>
      <c r="PA48" s="401"/>
      <c r="PB48" s="401"/>
      <c r="PC48" s="401"/>
      <c r="PD48" s="401"/>
      <c r="PE48" s="401"/>
      <c r="PF48" s="401"/>
      <c r="PG48" s="401"/>
      <c r="PH48" s="401"/>
      <c r="PI48" s="401"/>
      <c r="PJ48" s="401"/>
      <c r="PK48" s="401"/>
      <c r="PL48" s="401"/>
      <c r="PM48" s="401"/>
      <c r="PN48" s="401"/>
      <c r="PO48" s="401"/>
      <c r="PP48" s="401"/>
      <c r="PQ48" s="401"/>
      <c r="PR48" s="401"/>
      <c r="PS48" s="401"/>
      <c r="PT48" s="401"/>
      <c r="PU48" s="401"/>
      <c r="PV48" s="401"/>
      <c r="PW48" s="401"/>
      <c r="PX48" s="401"/>
      <c r="PY48" s="401"/>
      <c r="PZ48" s="401"/>
      <c r="QA48" s="401"/>
      <c r="QB48" s="401"/>
      <c r="QC48" s="401"/>
      <c r="QD48" s="401"/>
      <c r="QE48" s="401"/>
      <c r="QF48" s="401"/>
      <c r="QG48" s="401"/>
      <c r="QH48" s="401"/>
      <c r="QI48" s="401"/>
      <c r="QJ48" s="401"/>
      <c r="QK48" s="401"/>
      <c r="QL48" s="401"/>
      <c r="QM48" s="401"/>
      <c r="QN48" s="401"/>
      <c r="QO48" s="401"/>
      <c r="QP48" s="401"/>
      <c r="QQ48" s="401"/>
      <c r="QR48" s="401"/>
      <c r="QS48" s="401"/>
      <c r="QT48" s="401"/>
      <c r="QU48" s="401"/>
      <c r="QV48" s="401"/>
      <c r="QW48" s="401"/>
      <c r="QX48" s="401"/>
      <c r="QY48" s="401"/>
      <c r="QZ48" s="401"/>
      <c r="RA48" s="401"/>
      <c r="RB48" s="401"/>
      <c r="RC48" s="401"/>
      <c r="RD48" s="401"/>
      <c r="RE48" s="401"/>
      <c r="RF48" s="401"/>
      <c r="RG48" s="401"/>
      <c r="RH48" s="401"/>
      <c r="RI48" s="401"/>
      <c r="RJ48" s="401"/>
      <c r="RK48" s="401"/>
      <c r="RL48" s="401"/>
      <c r="RM48" s="401"/>
      <c r="RN48" s="401"/>
      <c r="RO48" s="401"/>
      <c r="RP48" s="401"/>
      <c r="RQ48" s="401"/>
      <c r="RR48" s="401"/>
      <c r="RS48" s="401"/>
      <c r="RT48" s="401"/>
      <c r="RU48" s="401"/>
      <c r="RV48" s="401"/>
      <c r="RW48" s="401"/>
      <c r="RX48" s="401"/>
      <c r="RY48" s="401"/>
      <c r="RZ48" s="401"/>
      <c r="SA48" s="401"/>
      <c r="SB48" s="401"/>
      <c r="SC48" s="401"/>
      <c r="SD48" s="401"/>
      <c r="SE48" s="401"/>
      <c r="SF48" s="401"/>
      <c r="SG48" s="401"/>
      <c r="SH48" s="401"/>
      <c r="SI48" s="401"/>
      <c r="SJ48" s="401"/>
      <c r="SK48" s="401"/>
      <c r="SL48" s="401"/>
      <c r="SM48" s="401"/>
      <c r="SN48" s="401"/>
      <c r="SO48" s="401"/>
      <c r="SP48" s="401"/>
      <c r="SQ48" s="401"/>
      <c r="SR48" s="401"/>
      <c r="SS48" s="401"/>
      <c r="ST48" s="401"/>
      <c r="SU48" s="401"/>
      <c r="SV48" s="401"/>
      <c r="SW48" s="401"/>
      <c r="SX48" s="401"/>
      <c r="SY48" s="401"/>
      <c r="SZ48" s="401"/>
      <c r="TA48" s="401"/>
      <c r="TB48" s="401"/>
      <c r="TC48" s="401"/>
      <c r="TD48" s="401"/>
      <c r="TE48" s="401"/>
      <c r="TF48" s="401"/>
      <c r="TG48" s="401"/>
      <c r="TH48" s="401"/>
      <c r="TI48" s="401"/>
      <c r="TJ48" s="401"/>
      <c r="TK48" s="401"/>
      <c r="TL48" s="401"/>
      <c r="TM48" s="401"/>
      <c r="TN48" s="401"/>
      <c r="TO48" s="401"/>
      <c r="TP48" s="401"/>
      <c r="TQ48" s="401"/>
      <c r="TR48" s="401"/>
      <c r="TS48" s="401"/>
      <c r="TT48" s="401"/>
      <c r="TU48" s="401"/>
      <c r="TV48" s="401"/>
      <c r="TW48" s="401"/>
      <c r="TX48" s="401"/>
      <c r="TY48" s="401"/>
      <c r="TZ48" s="401"/>
      <c r="UA48" s="401"/>
      <c r="UB48" s="401"/>
      <c r="UC48" s="401"/>
      <c r="UD48" s="401"/>
      <c r="UE48" s="401"/>
      <c r="UF48" s="401"/>
      <c r="UG48" s="401"/>
      <c r="UH48" s="401"/>
      <c r="UI48" s="401"/>
      <c r="UJ48" s="401"/>
      <c r="UK48" s="401"/>
      <c r="UL48" s="401"/>
      <c r="UM48" s="401"/>
      <c r="UN48" s="401"/>
      <c r="UO48" s="401"/>
      <c r="UP48" s="401"/>
      <c r="UQ48" s="401"/>
      <c r="UR48" s="401"/>
      <c r="US48" s="401"/>
      <c r="UT48" s="401"/>
      <c r="UU48" s="401"/>
      <c r="UV48" s="401"/>
      <c r="UW48" s="401"/>
      <c r="UX48" s="401"/>
      <c r="UY48" s="401"/>
      <c r="UZ48" s="401"/>
      <c r="VA48" s="401"/>
      <c r="VB48" s="401"/>
      <c r="VC48" s="401"/>
      <c r="VD48" s="401"/>
      <c r="VE48" s="401"/>
      <c r="VF48" s="401"/>
      <c r="VG48" s="401"/>
      <c r="VH48" s="401"/>
      <c r="VI48" s="401"/>
      <c r="VJ48" s="401"/>
      <c r="VK48" s="401"/>
      <c r="VL48" s="401"/>
      <c r="VM48" s="401"/>
      <c r="VN48" s="401"/>
      <c r="VO48" s="401"/>
      <c r="VP48" s="401"/>
      <c r="VQ48" s="401"/>
      <c r="VR48" s="401"/>
      <c r="VS48" s="401"/>
      <c r="VT48" s="401"/>
      <c r="VU48" s="401"/>
      <c r="VV48" s="401"/>
      <c r="VW48" s="401"/>
      <c r="VX48" s="401"/>
      <c r="VY48" s="401"/>
      <c r="VZ48" s="401"/>
      <c r="WA48" s="401"/>
      <c r="WB48" s="401"/>
      <c r="WC48" s="401"/>
      <c r="WD48" s="401"/>
      <c r="WE48" s="401"/>
      <c r="WF48" s="401"/>
      <c r="WG48" s="401"/>
      <c r="WH48" s="401"/>
      <c r="WI48" s="401"/>
      <c r="WJ48" s="401"/>
      <c r="WK48" s="401"/>
      <c r="WL48" s="401"/>
      <c r="WM48" s="401"/>
      <c r="WN48" s="401"/>
      <c r="WO48" s="401"/>
      <c r="WP48" s="401"/>
      <c r="WQ48" s="401"/>
      <c r="WR48" s="401"/>
      <c r="WS48" s="401"/>
      <c r="WT48" s="401"/>
      <c r="WU48" s="401"/>
      <c r="WV48" s="401"/>
      <c r="WW48" s="401"/>
      <c r="WX48" s="401"/>
      <c r="WY48" s="401"/>
      <c r="WZ48" s="401"/>
      <c r="XA48" s="401"/>
      <c r="XB48" s="401"/>
      <c r="XC48" s="401"/>
      <c r="XD48" s="401"/>
      <c r="XE48" s="401"/>
      <c r="XF48" s="401"/>
      <c r="XG48" s="401"/>
      <c r="XH48" s="401"/>
      <c r="XI48" s="401"/>
      <c r="XJ48" s="401"/>
      <c r="XK48" s="401"/>
      <c r="XL48" s="401"/>
      <c r="XM48" s="401"/>
      <c r="XN48" s="401"/>
      <c r="XO48" s="401"/>
      <c r="XP48" s="401"/>
      <c r="XQ48" s="401"/>
      <c r="XR48" s="401"/>
      <c r="XS48" s="401"/>
      <c r="XT48" s="401"/>
      <c r="XU48" s="401"/>
      <c r="XV48" s="401"/>
      <c r="XW48" s="401"/>
      <c r="XX48" s="401"/>
      <c r="XY48" s="401"/>
      <c r="XZ48" s="401"/>
      <c r="YA48" s="401"/>
      <c r="YB48" s="401"/>
      <c r="YC48" s="401"/>
      <c r="YD48" s="401"/>
      <c r="YE48" s="401"/>
      <c r="YF48" s="401"/>
      <c r="YG48" s="401"/>
      <c r="YH48" s="401"/>
      <c r="YI48" s="401"/>
      <c r="YJ48" s="401"/>
      <c r="YK48" s="401"/>
      <c r="YL48" s="401"/>
      <c r="YM48" s="401"/>
      <c r="YN48" s="401"/>
      <c r="YO48" s="401"/>
      <c r="YP48" s="401"/>
      <c r="YQ48" s="401"/>
      <c r="YR48" s="401"/>
      <c r="YS48" s="401"/>
      <c r="YT48" s="401"/>
      <c r="YU48" s="401"/>
      <c r="YV48" s="401"/>
      <c r="YW48" s="401"/>
      <c r="YX48" s="401"/>
      <c r="YY48" s="401"/>
      <c r="YZ48" s="401"/>
      <c r="ZA48" s="401"/>
      <c r="ZB48" s="401"/>
      <c r="ZC48" s="401"/>
      <c r="ZD48" s="401"/>
      <c r="ZE48" s="401"/>
      <c r="ZF48" s="401"/>
      <c r="ZG48" s="401"/>
      <c r="ZH48" s="401"/>
      <c r="ZI48" s="401"/>
      <c r="ZJ48" s="401"/>
      <c r="ZK48" s="401"/>
      <c r="ZL48" s="401"/>
      <c r="ZM48" s="401"/>
      <c r="ZN48" s="401"/>
      <c r="ZO48" s="401"/>
      <c r="ZP48" s="401"/>
      <c r="ZQ48" s="401"/>
      <c r="ZR48" s="401"/>
      <c r="ZS48" s="401"/>
      <c r="ZT48" s="401"/>
      <c r="ZU48" s="401"/>
      <c r="ZV48" s="401"/>
      <c r="ZW48" s="401"/>
      <c r="ZX48" s="401"/>
      <c r="ZY48" s="401"/>
      <c r="ZZ48" s="401"/>
      <c r="AAA48" s="401"/>
      <c r="AAB48" s="401"/>
      <c r="AAC48" s="401"/>
      <c r="AAD48" s="401"/>
      <c r="AAE48" s="401"/>
      <c r="AAF48" s="401"/>
      <c r="AAG48" s="401"/>
      <c r="AAH48" s="401"/>
      <c r="AAI48" s="401"/>
      <c r="AAJ48" s="401"/>
      <c r="AAK48" s="401"/>
      <c r="AAL48" s="401"/>
      <c r="AAM48" s="401"/>
      <c r="AAN48" s="401"/>
      <c r="AAO48" s="401"/>
      <c r="AAP48" s="401"/>
      <c r="AAQ48" s="401"/>
      <c r="AAR48" s="401"/>
      <c r="AAS48" s="401"/>
      <c r="AAT48" s="401"/>
      <c r="AAU48" s="401"/>
      <c r="AAV48" s="401"/>
      <c r="AAW48" s="401"/>
      <c r="AAX48" s="401"/>
      <c r="AAY48" s="401"/>
      <c r="AAZ48" s="401"/>
      <c r="ABA48" s="401"/>
      <c r="ABB48" s="401"/>
      <c r="ABC48" s="401"/>
      <c r="ABD48" s="401"/>
      <c r="ABE48" s="401"/>
      <c r="ABF48" s="401"/>
      <c r="ABG48" s="401"/>
      <c r="ABH48" s="401"/>
      <c r="ABI48" s="401"/>
      <c r="ABJ48" s="401"/>
      <c r="ABK48" s="401"/>
      <c r="ABL48" s="401"/>
      <c r="ABM48" s="401"/>
      <c r="ABN48" s="401"/>
      <c r="ABO48" s="401"/>
      <c r="ABP48" s="401"/>
      <c r="ABQ48" s="401"/>
      <c r="ABR48" s="401"/>
      <c r="ABS48" s="401"/>
      <c r="ABT48" s="401"/>
      <c r="ABU48" s="401"/>
      <c r="ABV48" s="401"/>
      <c r="ABW48" s="401"/>
      <c r="ABX48" s="401"/>
      <c r="ABY48" s="401"/>
      <c r="ABZ48" s="401"/>
      <c r="ACA48" s="401"/>
      <c r="ACB48" s="401"/>
      <c r="ACC48" s="401"/>
      <c r="ACD48" s="401"/>
      <c r="ACE48" s="401"/>
      <c r="ACF48" s="401"/>
      <c r="ACG48" s="401"/>
      <c r="ACH48" s="401"/>
      <c r="ACI48" s="401"/>
      <c r="ACJ48" s="401"/>
      <c r="ACK48" s="401"/>
      <c r="ACL48" s="401"/>
      <c r="ACM48" s="401"/>
      <c r="ACN48" s="401"/>
      <c r="ACO48" s="401"/>
      <c r="ACP48" s="401"/>
      <c r="ACQ48" s="401"/>
      <c r="ACR48" s="401"/>
      <c r="ACS48" s="401"/>
      <c r="ACT48" s="401"/>
      <c r="ACU48" s="401"/>
      <c r="ACV48" s="401"/>
      <c r="ACW48" s="401"/>
      <c r="ACX48" s="401"/>
      <c r="ACY48" s="401"/>
      <c r="ACZ48" s="401"/>
      <c r="ADA48" s="401"/>
      <c r="ADB48" s="401"/>
      <c r="ADC48" s="401"/>
      <c r="ADD48" s="401"/>
      <c r="ADE48" s="401"/>
      <c r="ADF48" s="401"/>
      <c r="ADG48" s="401"/>
      <c r="ADH48" s="401"/>
      <c r="ADI48" s="401"/>
      <c r="ADJ48" s="401"/>
      <c r="ADK48" s="401"/>
      <c r="ADL48" s="401"/>
      <c r="ADM48" s="401"/>
      <c r="ADN48" s="401"/>
      <c r="ADO48" s="401"/>
      <c r="ADP48" s="401"/>
      <c r="ADQ48" s="401"/>
      <c r="ADR48" s="401"/>
      <c r="ADS48" s="401"/>
    </row>
    <row r="49" spans="1:799" ht="102.75" customHeight="1">
      <c r="A49" s="429">
        <v>47</v>
      </c>
      <c r="B49" s="423" t="s">
        <v>1185</v>
      </c>
      <c r="C49" s="424" t="s">
        <v>1186</v>
      </c>
      <c r="D49" s="423" t="s">
        <v>1187</v>
      </c>
      <c r="E49" s="423" t="s">
        <v>1188</v>
      </c>
      <c r="F49" s="424" t="s">
        <v>890</v>
      </c>
      <c r="G49" s="508" t="s">
        <v>910</v>
      </c>
      <c r="H49" s="508" t="s">
        <v>846</v>
      </c>
      <c r="I49" s="508" t="s">
        <v>845</v>
      </c>
      <c r="J49" s="508" t="s">
        <v>846</v>
      </c>
      <c r="K49" s="508" t="s">
        <v>845</v>
      </c>
      <c r="L49" s="431">
        <v>5133362.28</v>
      </c>
      <c r="M49" s="431">
        <v>4207674</v>
      </c>
      <c r="N49" s="431">
        <v>1699921.33</v>
      </c>
      <c r="O49" s="422">
        <v>299986.12</v>
      </c>
      <c r="P49" s="422">
        <v>1999907.45</v>
      </c>
      <c r="Q49" s="509">
        <v>0.4753</v>
      </c>
      <c r="R49" s="431">
        <v>60</v>
      </c>
      <c r="S49" s="432">
        <v>47.5</v>
      </c>
      <c r="T49" s="432">
        <v>35</v>
      </c>
      <c r="U49" s="434">
        <v>26.5</v>
      </c>
      <c r="V49" s="432">
        <v>95</v>
      </c>
      <c r="W49" s="433">
        <f t="shared" si="3"/>
        <v>74</v>
      </c>
      <c r="X49" s="446">
        <f t="shared" si="1"/>
        <v>0.77894736842105261</v>
      </c>
      <c r="Y49" s="110"/>
      <c r="Z49" s="110"/>
      <c r="AA49" s="110"/>
    </row>
    <row r="50" spans="1:799" ht="160.5" customHeight="1">
      <c r="A50" s="429">
        <v>48</v>
      </c>
      <c r="B50" s="423" t="s">
        <v>1795</v>
      </c>
      <c r="C50" s="424" t="s">
        <v>1776</v>
      </c>
      <c r="D50" s="423" t="s">
        <v>1777</v>
      </c>
      <c r="E50" s="423" t="s">
        <v>1788</v>
      </c>
      <c r="F50" s="424" t="s">
        <v>890</v>
      </c>
      <c r="G50" s="508" t="s">
        <v>910</v>
      </c>
      <c r="H50" s="508" t="s">
        <v>856</v>
      </c>
      <c r="I50" s="508" t="s">
        <v>842</v>
      </c>
      <c r="J50" s="508" t="s">
        <v>856</v>
      </c>
      <c r="K50" s="508" t="s">
        <v>842</v>
      </c>
      <c r="L50" s="431">
        <v>1102087</v>
      </c>
      <c r="M50" s="431">
        <v>1082232.08</v>
      </c>
      <c r="N50" s="431">
        <v>459948.63</v>
      </c>
      <c r="O50" s="422">
        <v>81167.41</v>
      </c>
      <c r="P50" s="422">
        <f>SUM(N50+O50)</f>
        <v>541116.04</v>
      </c>
      <c r="Q50" s="509">
        <v>0.5</v>
      </c>
      <c r="R50" s="431">
        <v>60</v>
      </c>
      <c r="S50" s="432">
        <v>43</v>
      </c>
      <c r="T50" s="432">
        <v>35</v>
      </c>
      <c r="U50" s="434">
        <v>31</v>
      </c>
      <c r="V50" s="432">
        <v>95</v>
      </c>
      <c r="W50" s="433">
        <f t="shared" si="3"/>
        <v>74</v>
      </c>
      <c r="X50" s="446">
        <f t="shared" si="1"/>
        <v>0.77894736842105261</v>
      </c>
      <c r="Y50" s="110"/>
      <c r="Z50" s="110"/>
      <c r="AA50" s="110"/>
    </row>
    <row r="51" spans="1:799" s="418" customFormat="1" ht="149.25" customHeight="1">
      <c r="A51" s="429">
        <v>49</v>
      </c>
      <c r="B51" s="423" t="s">
        <v>1342</v>
      </c>
      <c r="C51" s="424" t="s">
        <v>1343</v>
      </c>
      <c r="D51" s="423" t="s">
        <v>1344</v>
      </c>
      <c r="E51" s="423" t="s">
        <v>1345</v>
      </c>
      <c r="F51" s="424" t="s">
        <v>890</v>
      </c>
      <c r="G51" s="508" t="s">
        <v>1745</v>
      </c>
      <c r="H51" s="508" t="s">
        <v>1275</v>
      </c>
      <c r="I51" s="508" t="s">
        <v>854</v>
      </c>
      <c r="J51" s="508" t="s">
        <v>844</v>
      </c>
      <c r="K51" s="508" t="s">
        <v>833</v>
      </c>
      <c r="L51" s="431">
        <v>3623460</v>
      </c>
      <c r="M51" s="431">
        <v>3285500</v>
      </c>
      <c r="N51" s="431">
        <v>1396337.5</v>
      </c>
      <c r="O51" s="422">
        <v>246412.5</v>
      </c>
      <c r="P51" s="422">
        <f>SUM(N51+O51)</f>
        <v>1642750</v>
      </c>
      <c r="Q51" s="509">
        <v>0.5</v>
      </c>
      <c r="R51" s="431">
        <v>60</v>
      </c>
      <c r="S51" s="432">
        <v>40.5</v>
      </c>
      <c r="T51" s="432">
        <v>35</v>
      </c>
      <c r="U51" s="434">
        <v>33</v>
      </c>
      <c r="V51" s="432">
        <v>95</v>
      </c>
      <c r="W51" s="433">
        <f t="shared" si="3"/>
        <v>73.5</v>
      </c>
      <c r="X51" s="446">
        <f t="shared" si="1"/>
        <v>0.77368421052631575</v>
      </c>
      <c r="Y51" s="110"/>
      <c r="Z51" s="110"/>
      <c r="AA51" s="110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1"/>
      <c r="CM51" s="401"/>
      <c r="CN51" s="401"/>
      <c r="CO51" s="401"/>
      <c r="CP51" s="401"/>
      <c r="CQ51" s="401"/>
      <c r="CR51" s="401"/>
      <c r="CS51" s="401"/>
      <c r="CT51" s="401"/>
      <c r="CU51" s="401"/>
      <c r="CV51" s="401"/>
      <c r="CW51" s="401"/>
      <c r="CX51" s="401"/>
      <c r="CY51" s="401"/>
      <c r="CZ51" s="401"/>
      <c r="DA51" s="401"/>
      <c r="DB51" s="401"/>
      <c r="DC51" s="401"/>
      <c r="DD51" s="401"/>
      <c r="DE51" s="401"/>
      <c r="DF51" s="401"/>
      <c r="DG51" s="401"/>
      <c r="DH51" s="401"/>
      <c r="DI51" s="401"/>
      <c r="DJ51" s="401"/>
      <c r="DK51" s="401"/>
      <c r="DL51" s="401"/>
      <c r="DM51" s="401"/>
      <c r="DN51" s="401"/>
      <c r="DO51" s="401"/>
      <c r="DP51" s="401"/>
      <c r="DQ51" s="401"/>
      <c r="DR51" s="401"/>
      <c r="DS51" s="401"/>
      <c r="DT51" s="401"/>
      <c r="DU51" s="401"/>
      <c r="DV51" s="401"/>
      <c r="DW51" s="401"/>
      <c r="DX51" s="401"/>
      <c r="DY51" s="401"/>
      <c r="DZ51" s="401"/>
      <c r="EA51" s="401"/>
      <c r="EB51" s="401"/>
      <c r="EC51" s="401"/>
      <c r="ED51" s="401"/>
      <c r="EE51" s="401"/>
      <c r="EF51" s="401"/>
      <c r="EG51" s="401"/>
      <c r="EH51" s="401"/>
      <c r="EI51" s="401"/>
      <c r="EJ51" s="401"/>
      <c r="EK51" s="401"/>
      <c r="EL51" s="401"/>
      <c r="EM51" s="401"/>
      <c r="EN51" s="401"/>
      <c r="EO51" s="401"/>
      <c r="EP51" s="401"/>
      <c r="EQ51" s="401"/>
      <c r="ER51" s="401"/>
      <c r="ES51" s="401"/>
      <c r="ET51" s="401"/>
      <c r="EU51" s="401"/>
      <c r="EV51" s="401"/>
      <c r="EW51" s="401"/>
      <c r="EX51" s="401"/>
      <c r="EY51" s="401"/>
      <c r="EZ51" s="401"/>
      <c r="FA51" s="401"/>
      <c r="FB51" s="401"/>
      <c r="FC51" s="401"/>
      <c r="FD51" s="401"/>
      <c r="FE51" s="401"/>
      <c r="FF51" s="401"/>
      <c r="FG51" s="401"/>
      <c r="FH51" s="401"/>
      <c r="FI51" s="401"/>
      <c r="FJ51" s="401"/>
      <c r="FK51" s="401"/>
      <c r="FL51" s="401"/>
      <c r="FM51" s="401"/>
      <c r="FN51" s="401"/>
      <c r="FO51" s="401"/>
      <c r="FP51" s="401"/>
      <c r="FQ51" s="401"/>
      <c r="FR51" s="401"/>
      <c r="FS51" s="401"/>
      <c r="FT51" s="401"/>
      <c r="FU51" s="401"/>
      <c r="FV51" s="401"/>
      <c r="FW51" s="401"/>
      <c r="FX51" s="401"/>
      <c r="FY51" s="401"/>
      <c r="FZ51" s="401"/>
      <c r="GA51" s="401"/>
      <c r="GB51" s="401"/>
      <c r="GC51" s="401"/>
      <c r="GD51" s="401"/>
      <c r="GE51" s="401"/>
      <c r="GF51" s="401"/>
      <c r="GG51" s="401"/>
      <c r="GH51" s="401"/>
      <c r="GI51" s="401"/>
      <c r="GJ51" s="401"/>
      <c r="GK51" s="401"/>
      <c r="GL51" s="401"/>
      <c r="GM51" s="401"/>
      <c r="GN51" s="401"/>
      <c r="GO51" s="401"/>
      <c r="GP51" s="401"/>
      <c r="GQ51" s="401"/>
      <c r="GR51" s="401"/>
      <c r="GS51" s="401"/>
      <c r="GT51" s="401"/>
      <c r="GU51" s="401"/>
      <c r="GV51" s="401"/>
      <c r="GW51" s="401"/>
      <c r="GX51" s="401"/>
      <c r="GY51" s="401"/>
      <c r="GZ51" s="401"/>
      <c r="HA51" s="401"/>
      <c r="HB51" s="401"/>
      <c r="HC51" s="401"/>
      <c r="HD51" s="401"/>
      <c r="HE51" s="401"/>
      <c r="HF51" s="401"/>
      <c r="HG51" s="401"/>
      <c r="HH51" s="401"/>
      <c r="HI51" s="401"/>
      <c r="HJ51" s="401"/>
      <c r="HK51" s="401"/>
      <c r="HL51" s="401"/>
      <c r="HM51" s="401"/>
      <c r="HN51" s="401"/>
      <c r="HO51" s="401"/>
      <c r="HP51" s="401"/>
      <c r="HQ51" s="401"/>
      <c r="HR51" s="401"/>
      <c r="HS51" s="401"/>
      <c r="HT51" s="401"/>
      <c r="HU51" s="401"/>
      <c r="HV51" s="401"/>
      <c r="HW51" s="401"/>
      <c r="HX51" s="401"/>
      <c r="HY51" s="401"/>
      <c r="HZ51" s="401"/>
      <c r="IA51" s="401"/>
      <c r="IB51" s="401"/>
      <c r="IC51" s="401"/>
      <c r="ID51" s="401"/>
      <c r="IE51" s="401"/>
      <c r="IF51" s="401"/>
      <c r="IG51" s="401"/>
      <c r="IH51" s="401"/>
      <c r="II51" s="401"/>
      <c r="IJ51" s="401"/>
      <c r="IK51" s="401"/>
      <c r="IL51" s="401"/>
      <c r="IM51" s="401"/>
      <c r="IN51" s="401"/>
      <c r="IO51" s="401"/>
      <c r="IP51" s="401"/>
      <c r="IQ51" s="401"/>
      <c r="IR51" s="401"/>
      <c r="IS51" s="401"/>
      <c r="IT51" s="401"/>
      <c r="IU51" s="401"/>
      <c r="IV51" s="401"/>
      <c r="IW51" s="401"/>
      <c r="IX51" s="401"/>
      <c r="IY51" s="401"/>
      <c r="IZ51" s="401"/>
      <c r="JA51" s="401"/>
      <c r="JB51" s="401"/>
      <c r="JC51" s="401"/>
      <c r="JD51" s="401"/>
      <c r="JE51" s="401"/>
      <c r="JF51" s="401"/>
      <c r="JG51" s="401"/>
      <c r="JH51" s="401"/>
      <c r="JI51" s="401"/>
      <c r="JJ51" s="401"/>
      <c r="JK51" s="401"/>
      <c r="JL51" s="401"/>
      <c r="JM51" s="401"/>
      <c r="JN51" s="401"/>
      <c r="JO51" s="401"/>
      <c r="JP51" s="401"/>
      <c r="JQ51" s="401"/>
      <c r="JR51" s="401"/>
      <c r="JS51" s="401"/>
      <c r="JT51" s="401"/>
      <c r="JU51" s="401"/>
      <c r="JV51" s="401"/>
      <c r="JW51" s="401"/>
      <c r="JX51" s="401"/>
      <c r="JY51" s="401"/>
      <c r="JZ51" s="401"/>
      <c r="KA51" s="401"/>
      <c r="KB51" s="401"/>
      <c r="KC51" s="401"/>
      <c r="KD51" s="401"/>
      <c r="KE51" s="401"/>
      <c r="KF51" s="401"/>
      <c r="KG51" s="401"/>
      <c r="KH51" s="401"/>
      <c r="KI51" s="401"/>
      <c r="KJ51" s="401"/>
      <c r="KK51" s="401"/>
      <c r="KL51" s="401"/>
      <c r="KM51" s="401"/>
      <c r="KN51" s="401"/>
      <c r="KO51" s="401"/>
      <c r="KP51" s="401"/>
      <c r="KQ51" s="401"/>
      <c r="KR51" s="401"/>
      <c r="KS51" s="401"/>
      <c r="KT51" s="401"/>
      <c r="KU51" s="401"/>
      <c r="KV51" s="401"/>
      <c r="KW51" s="401"/>
      <c r="KX51" s="401"/>
      <c r="KY51" s="401"/>
      <c r="KZ51" s="401"/>
      <c r="LA51" s="401"/>
      <c r="LB51" s="401"/>
      <c r="LC51" s="401"/>
      <c r="LD51" s="401"/>
      <c r="LE51" s="401"/>
      <c r="LF51" s="401"/>
      <c r="LG51" s="401"/>
      <c r="LH51" s="401"/>
      <c r="LI51" s="401"/>
      <c r="LJ51" s="401"/>
      <c r="LK51" s="401"/>
      <c r="LL51" s="401"/>
      <c r="LM51" s="401"/>
      <c r="LN51" s="401"/>
      <c r="LO51" s="401"/>
      <c r="LP51" s="401"/>
      <c r="LQ51" s="401"/>
      <c r="LR51" s="401"/>
      <c r="LS51" s="401"/>
      <c r="LT51" s="401"/>
      <c r="LU51" s="401"/>
      <c r="LV51" s="401"/>
      <c r="LW51" s="401"/>
      <c r="LX51" s="401"/>
      <c r="LY51" s="401"/>
      <c r="LZ51" s="401"/>
      <c r="MA51" s="401"/>
      <c r="MB51" s="401"/>
      <c r="MC51" s="401"/>
      <c r="MD51" s="401"/>
      <c r="ME51" s="401"/>
      <c r="MF51" s="401"/>
      <c r="MG51" s="401"/>
      <c r="MH51" s="401"/>
      <c r="MI51" s="401"/>
      <c r="MJ51" s="401"/>
      <c r="MK51" s="401"/>
      <c r="ML51" s="401"/>
      <c r="MM51" s="401"/>
      <c r="MN51" s="401"/>
      <c r="MO51" s="401"/>
      <c r="MP51" s="401"/>
      <c r="MQ51" s="401"/>
      <c r="MR51" s="401"/>
      <c r="MS51" s="401"/>
      <c r="MT51" s="401"/>
      <c r="MU51" s="401"/>
      <c r="MV51" s="401"/>
      <c r="MW51" s="401"/>
      <c r="MX51" s="401"/>
      <c r="MY51" s="401"/>
      <c r="MZ51" s="401"/>
      <c r="NA51" s="401"/>
      <c r="NB51" s="401"/>
      <c r="NC51" s="401"/>
      <c r="ND51" s="401"/>
      <c r="NE51" s="401"/>
      <c r="NF51" s="401"/>
      <c r="NG51" s="401"/>
      <c r="NH51" s="401"/>
      <c r="NI51" s="401"/>
      <c r="NJ51" s="401"/>
      <c r="NK51" s="401"/>
      <c r="NL51" s="401"/>
      <c r="NM51" s="401"/>
      <c r="NN51" s="401"/>
      <c r="NO51" s="401"/>
      <c r="NP51" s="401"/>
      <c r="NQ51" s="401"/>
      <c r="NR51" s="401"/>
      <c r="NS51" s="401"/>
      <c r="NT51" s="401"/>
      <c r="NU51" s="401"/>
      <c r="NV51" s="401"/>
      <c r="NW51" s="401"/>
      <c r="NX51" s="401"/>
      <c r="NY51" s="401"/>
      <c r="NZ51" s="401"/>
      <c r="OA51" s="401"/>
      <c r="OB51" s="401"/>
      <c r="OC51" s="401"/>
      <c r="OD51" s="401"/>
      <c r="OE51" s="401"/>
      <c r="OF51" s="401"/>
      <c r="OG51" s="401"/>
      <c r="OH51" s="401"/>
      <c r="OI51" s="401"/>
      <c r="OJ51" s="401"/>
      <c r="OK51" s="401"/>
      <c r="OL51" s="401"/>
      <c r="OM51" s="401"/>
      <c r="ON51" s="401"/>
      <c r="OO51" s="401"/>
      <c r="OP51" s="401"/>
      <c r="OQ51" s="401"/>
      <c r="OR51" s="401"/>
      <c r="OS51" s="401"/>
      <c r="OT51" s="401"/>
      <c r="OU51" s="401"/>
      <c r="OV51" s="401"/>
      <c r="OW51" s="401"/>
      <c r="OX51" s="401"/>
      <c r="OY51" s="401"/>
      <c r="OZ51" s="401"/>
      <c r="PA51" s="401"/>
      <c r="PB51" s="401"/>
      <c r="PC51" s="401"/>
      <c r="PD51" s="401"/>
      <c r="PE51" s="401"/>
      <c r="PF51" s="401"/>
      <c r="PG51" s="401"/>
      <c r="PH51" s="401"/>
      <c r="PI51" s="401"/>
      <c r="PJ51" s="401"/>
      <c r="PK51" s="401"/>
      <c r="PL51" s="401"/>
      <c r="PM51" s="401"/>
      <c r="PN51" s="401"/>
      <c r="PO51" s="401"/>
      <c r="PP51" s="401"/>
      <c r="PQ51" s="401"/>
      <c r="PR51" s="401"/>
      <c r="PS51" s="401"/>
      <c r="PT51" s="401"/>
      <c r="PU51" s="401"/>
      <c r="PV51" s="401"/>
      <c r="PW51" s="401"/>
      <c r="PX51" s="401"/>
      <c r="PY51" s="401"/>
      <c r="PZ51" s="401"/>
      <c r="QA51" s="401"/>
      <c r="QB51" s="401"/>
      <c r="QC51" s="401"/>
      <c r="QD51" s="401"/>
      <c r="QE51" s="401"/>
      <c r="QF51" s="401"/>
      <c r="QG51" s="401"/>
      <c r="QH51" s="401"/>
      <c r="QI51" s="401"/>
      <c r="QJ51" s="401"/>
      <c r="QK51" s="401"/>
      <c r="QL51" s="401"/>
      <c r="QM51" s="401"/>
      <c r="QN51" s="401"/>
      <c r="QO51" s="401"/>
      <c r="QP51" s="401"/>
      <c r="QQ51" s="401"/>
      <c r="QR51" s="401"/>
      <c r="QS51" s="401"/>
      <c r="QT51" s="401"/>
      <c r="QU51" s="401"/>
      <c r="QV51" s="401"/>
      <c r="QW51" s="401"/>
      <c r="QX51" s="401"/>
      <c r="QY51" s="401"/>
      <c r="QZ51" s="401"/>
      <c r="RA51" s="401"/>
      <c r="RB51" s="401"/>
      <c r="RC51" s="401"/>
      <c r="RD51" s="401"/>
      <c r="RE51" s="401"/>
      <c r="RF51" s="401"/>
      <c r="RG51" s="401"/>
      <c r="RH51" s="401"/>
      <c r="RI51" s="401"/>
      <c r="RJ51" s="401"/>
      <c r="RK51" s="401"/>
      <c r="RL51" s="401"/>
      <c r="RM51" s="401"/>
      <c r="RN51" s="401"/>
      <c r="RO51" s="401"/>
      <c r="RP51" s="401"/>
      <c r="RQ51" s="401"/>
      <c r="RR51" s="401"/>
      <c r="RS51" s="401"/>
      <c r="RT51" s="401"/>
      <c r="RU51" s="401"/>
      <c r="RV51" s="401"/>
      <c r="RW51" s="401"/>
      <c r="RX51" s="401"/>
      <c r="RY51" s="401"/>
      <c r="RZ51" s="401"/>
      <c r="SA51" s="401"/>
      <c r="SB51" s="401"/>
      <c r="SC51" s="401"/>
      <c r="SD51" s="401"/>
      <c r="SE51" s="401"/>
      <c r="SF51" s="401"/>
      <c r="SG51" s="401"/>
      <c r="SH51" s="401"/>
      <c r="SI51" s="401"/>
      <c r="SJ51" s="401"/>
      <c r="SK51" s="401"/>
      <c r="SL51" s="401"/>
      <c r="SM51" s="401"/>
      <c r="SN51" s="401"/>
      <c r="SO51" s="401"/>
      <c r="SP51" s="401"/>
      <c r="SQ51" s="401"/>
      <c r="SR51" s="401"/>
      <c r="SS51" s="401"/>
      <c r="ST51" s="401"/>
      <c r="SU51" s="401"/>
      <c r="SV51" s="401"/>
      <c r="SW51" s="401"/>
      <c r="SX51" s="401"/>
      <c r="SY51" s="401"/>
      <c r="SZ51" s="401"/>
      <c r="TA51" s="401"/>
      <c r="TB51" s="401"/>
      <c r="TC51" s="401"/>
      <c r="TD51" s="401"/>
      <c r="TE51" s="401"/>
      <c r="TF51" s="401"/>
      <c r="TG51" s="401"/>
      <c r="TH51" s="401"/>
      <c r="TI51" s="401"/>
      <c r="TJ51" s="401"/>
      <c r="TK51" s="401"/>
      <c r="TL51" s="401"/>
      <c r="TM51" s="401"/>
      <c r="TN51" s="401"/>
      <c r="TO51" s="401"/>
      <c r="TP51" s="401"/>
      <c r="TQ51" s="401"/>
      <c r="TR51" s="401"/>
      <c r="TS51" s="401"/>
      <c r="TT51" s="401"/>
      <c r="TU51" s="401"/>
      <c r="TV51" s="401"/>
      <c r="TW51" s="401"/>
      <c r="TX51" s="401"/>
      <c r="TY51" s="401"/>
      <c r="TZ51" s="401"/>
      <c r="UA51" s="401"/>
      <c r="UB51" s="401"/>
      <c r="UC51" s="401"/>
      <c r="UD51" s="401"/>
      <c r="UE51" s="401"/>
      <c r="UF51" s="401"/>
      <c r="UG51" s="401"/>
      <c r="UH51" s="401"/>
      <c r="UI51" s="401"/>
      <c r="UJ51" s="401"/>
      <c r="UK51" s="401"/>
      <c r="UL51" s="401"/>
      <c r="UM51" s="401"/>
      <c r="UN51" s="401"/>
      <c r="UO51" s="401"/>
      <c r="UP51" s="401"/>
      <c r="UQ51" s="401"/>
      <c r="UR51" s="401"/>
      <c r="US51" s="401"/>
      <c r="UT51" s="401"/>
      <c r="UU51" s="401"/>
      <c r="UV51" s="401"/>
      <c r="UW51" s="401"/>
      <c r="UX51" s="401"/>
      <c r="UY51" s="401"/>
      <c r="UZ51" s="401"/>
      <c r="VA51" s="401"/>
      <c r="VB51" s="401"/>
      <c r="VC51" s="401"/>
      <c r="VD51" s="401"/>
      <c r="VE51" s="401"/>
      <c r="VF51" s="401"/>
      <c r="VG51" s="401"/>
      <c r="VH51" s="401"/>
      <c r="VI51" s="401"/>
      <c r="VJ51" s="401"/>
      <c r="VK51" s="401"/>
      <c r="VL51" s="401"/>
      <c r="VM51" s="401"/>
      <c r="VN51" s="401"/>
      <c r="VO51" s="401"/>
      <c r="VP51" s="401"/>
      <c r="VQ51" s="401"/>
      <c r="VR51" s="401"/>
      <c r="VS51" s="401"/>
      <c r="VT51" s="401"/>
      <c r="VU51" s="401"/>
      <c r="VV51" s="401"/>
      <c r="VW51" s="401"/>
      <c r="VX51" s="401"/>
      <c r="VY51" s="401"/>
      <c r="VZ51" s="401"/>
      <c r="WA51" s="401"/>
      <c r="WB51" s="401"/>
      <c r="WC51" s="401"/>
      <c r="WD51" s="401"/>
      <c r="WE51" s="401"/>
      <c r="WF51" s="401"/>
      <c r="WG51" s="401"/>
      <c r="WH51" s="401"/>
      <c r="WI51" s="401"/>
      <c r="WJ51" s="401"/>
      <c r="WK51" s="401"/>
      <c r="WL51" s="401"/>
      <c r="WM51" s="401"/>
      <c r="WN51" s="401"/>
      <c r="WO51" s="401"/>
      <c r="WP51" s="401"/>
      <c r="WQ51" s="401"/>
      <c r="WR51" s="401"/>
      <c r="WS51" s="401"/>
      <c r="WT51" s="401"/>
      <c r="WU51" s="401"/>
      <c r="WV51" s="401"/>
      <c r="WW51" s="401"/>
      <c r="WX51" s="401"/>
      <c r="WY51" s="401"/>
      <c r="WZ51" s="401"/>
      <c r="XA51" s="401"/>
      <c r="XB51" s="401"/>
      <c r="XC51" s="401"/>
      <c r="XD51" s="401"/>
      <c r="XE51" s="401"/>
      <c r="XF51" s="401"/>
      <c r="XG51" s="401"/>
      <c r="XH51" s="401"/>
      <c r="XI51" s="401"/>
      <c r="XJ51" s="401"/>
      <c r="XK51" s="401"/>
      <c r="XL51" s="401"/>
      <c r="XM51" s="401"/>
      <c r="XN51" s="401"/>
      <c r="XO51" s="401"/>
      <c r="XP51" s="401"/>
      <c r="XQ51" s="401"/>
      <c r="XR51" s="401"/>
      <c r="XS51" s="401"/>
      <c r="XT51" s="401"/>
      <c r="XU51" s="401"/>
      <c r="XV51" s="401"/>
      <c r="XW51" s="401"/>
      <c r="XX51" s="401"/>
      <c r="XY51" s="401"/>
      <c r="XZ51" s="401"/>
      <c r="YA51" s="401"/>
      <c r="YB51" s="401"/>
      <c r="YC51" s="401"/>
      <c r="YD51" s="401"/>
      <c r="YE51" s="401"/>
      <c r="YF51" s="401"/>
      <c r="YG51" s="401"/>
      <c r="YH51" s="401"/>
      <c r="YI51" s="401"/>
      <c r="YJ51" s="401"/>
      <c r="YK51" s="401"/>
      <c r="YL51" s="401"/>
      <c r="YM51" s="401"/>
      <c r="YN51" s="401"/>
      <c r="YO51" s="401"/>
      <c r="YP51" s="401"/>
      <c r="YQ51" s="401"/>
      <c r="YR51" s="401"/>
      <c r="YS51" s="401"/>
      <c r="YT51" s="401"/>
      <c r="YU51" s="401"/>
      <c r="YV51" s="401"/>
      <c r="YW51" s="401"/>
      <c r="YX51" s="401"/>
      <c r="YY51" s="401"/>
      <c r="YZ51" s="401"/>
      <c r="ZA51" s="401"/>
      <c r="ZB51" s="401"/>
      <c r="ZC51" s="401"/>
      <c r="ZD51" s="401"/>
      <c r="ZE51" s="401"/>
      <c r="ZF51" s="401"/>
      <c r="ZG51" s="401"/>
      <c r="ZH51" s="401"/>
      <c r="ZI51" s="401"/>
      <c r="ZJ51" s="401"/>
      <c r="ZK51" s="401"/>
      <c r="ZL51" s="401"/>
      <c r="ZM51" s="401"/>
      <c r="ZN51" s="401"/>
      <c r="ZO51" s="401"/>
      <c r="ZP51" s="401"/>
      <c r="ZQ51" s="401"/>
      <c r="ZR51" s="401"/>
      <c r="ZS51" s="401"/>
      <c r="ZT51" s="401"/>
      <c r="ZU51" s="401"/>
      <c r="ZV51" s="401"/>
      <c r="ZW51" s="401"/>
      <c r="ZX51" s="401"/>
      <c r="ZY51" s="401"/>
      <c r="ZZ51" s="401"/>
      <c r="AAA51" s="401"/>
      <c r="AAB51" s="401"/>
      <c r="AAC51" s="401"/>
      <c r="AAD51" s="401"/>
      <c r="AAE51" s="401"/>
      <c r="AAF51" s="401"/>
      <c r="AAG51" s="401"/>
      <c r="AAH51" s="401"/>
      <c r="AAI51" s="401"/>
      <c r="AAJ51" s="401"/>
      <c r="AAK51" s="401"/>
      <c r="AAL51" s="401"/>
      <c r="AAM51" s="401"/>
      <c r="AAN51" s="401"/>
      <c r="AAO51" s="401"/>
      <c r="AAP51" s="401"/>
      <c r="AAQ51" s="401"/>
      <c r="AAR51" s="401"/>
      <c r="AAS51" s="401"/>
      <c r="AAT51" s="401"/>
      <c r="AAU51" s="401"/>
      <c r="AAV51" s="401"/>
      <c r="AAW51" s="401"/>
      <c r="AAX51" s="401"/>
      <c r="AAY51" s="401"/>
      <c r="AAZ51" s="401"/>
      <c r="ABA51" s="401"/>
      <c r="ABB51" s="401"/>
      <c r="ABC51" s="401"/>
      <c r="ABD51" s="401"/>
      <c r="ABE51" s="401"/>
      <c r="ABF51" s="401"/>
      <c r="ABG51" s="401"/>
      <c r="ABH51" s="401"/>
      <c r="ABI51" s="401"/>
      <c r="ABJ51" s="401"/>
      <c r="ABK51" s="401"/>
      <c r="ABL51" s="401"/>
      <c r="ABM51" s="401"/>
      <c r="ABN51" s="401"/>
      <c r="ABO51" s="401"/>
      <c r="ABP51" s="401"/>
      <c r="ABQ51" s="401"/>
      <c r="ABR51" s="401"/>
      <c r="ABS51" s="401"/>
      <c r="ABT51" s="401"/>
      <c r="ABU51" s="401"/>
      <c r="ABV51" s="401"/>
      <c r="ABW51" s="401"/>
      <c r="ABX51" s="401"/>
      <c r="ABY51" s="401"/>
      <c r="ABZ51" s="401"/>
      <c r="ACA51" s="401"/>
      <c r="ACB51" s="401"/>
      <c r="ACC51" s="401"/>
      <c r="ACD51" s="401"/>
      <c r="ACE51" s="401"/>
      <c r="ACF51" s="401"/>
      <c r="ACG51" s="401"/>
      <c r="ACH51" s="401"/>
      <c r="ACI51" s="401"/>
      <c r="ACJ51" s="401"/>
      <c r="ACK51" s="401"/>
      <c r="ACL51" s="401"/>
      <c r="ACM51" s="401"/>
      <c r="ACN51" s="401"/>
      <c r="ACO51" s="401"/>
      <c r="ACP51" s="401"/>
      <c r="ACQ51" s="401"/>
      <c r="ACR51" s="401"/>
      <c r="ACS51" s="401"/>
      <c r="ACT51" s="401"/>
      <c r="ACU51" s="401"/>
      <c r="ACV51" s="401"/>
      <c r="ACW51" s="401"/>
      <c r="ACX51" s="401"/>
      <c r="ACY51" s="401"/>
      <c r="ACZ51" s="401"/>
      <c r="ADA51" s="401"/>
      <c r="ADB51" s="401"/>
      <c r="ADC51" s="401"/>
      <c r="ADD51" s="401"/>
      <c r="ADE51" s="401"/>
      <c r="ADF51" s="401"/>
      <c r="ADG51" s="401"/>
      <c r="ADH51" s="401"/>
      <c r="ADI51" s="401"/>
      <c r="ADJ51" s="401"/>
      <c r="ADK51" s="401"/>
      <c r="ADL51" s="401"/>
      <c r="ADM51" s="401"/>
      <c r="ADN51" s="401"/>
      <c r="ADO51" s="401"/>
      <c r="ADP51" s="401"/>
      <c r="ADQ51" s="401"/>
      <c r="ADR51" s="401"/>
      <c r="ADS51" s="401"/>
    </row>
    <row r="52" spans="1:799" s="418" customFormat="1" ht="149.25" customHeight="1">
      <c r="A52" s="429">
        <v>50</v>
      </c>
      <c r="B52" s="423" t="s">
        <v>1547</v>
      </c>
      <c r="C52" s="424" t="s">
        <v>1548</v>
      </c>
      <c r="D52" s="423" t="s">
        <v>1549</v>
      </c>
      <c r="E52" s="423" t="s">
        <v>1550</v>
      </c>
      <c r="F52" s="430" t="s">
        <v>890</v>
      </c>
      <c r="G52" s="508" t="s">
        <v>1745</v>
      </c>
      <c r="H52" s="508" t="s">
        <v>878</v>
      </c>
      <c r="I52" s="508" t="s">
        <v>879</v>
      </c>
      <c r="J52" s="508" t="s">
        <v>878</v>
      </c>
      <c r="K52" s="508" t="s">
        <v>879</v>
      </c>
      <c r="L52" s="431">
        <v>5626073.9199999999</v>
      </c>
      <c r="M52" s="431">
        <v>3101536</v>
      </c>
      <c r="N52" s="431">
        <v>1318152.8</v>
      </c>
      <c r="O52" s="422">
        <v>232615.2</v>
      </c>
      <c r="P52" s="422">
        <f>SUM(N52+O52)</f>
        <v>1550768</v>
      </c>
      <c r="Q52" s="509">
        <v>0.5</v>
      </c>
      <c r="R52" s="431">
        <v>60</v>
      </c>
      <c r="S52" s="432">
        <v>43</v>
      </c>
      <c r="T52" s="432">
        <v>35</v>
      </c>
      <c r="U52" s="434">
        <v>30.5</v>
      </c>
      <c r="V52" s="432">
        <v>95</v>
      </c>
      <c r="W52" s="433">
        <f t="shared" si="3"/>
        <v>73.5</v>
      </c>
      <c r="X52" s="446">
        <f t="shared" si="1"/>
        <v>0.77368421052631575</v>
      </c>
      <c r="Y52" s="450"/>
      <c r="Z52" s="450"/>
      <c r="AA52" s="450"/>
      <c r="AB52" s="463"/>
      <c r="AC52" s="463"/>
      <c r="AD52" s="463"/>
      <c r="AE52" s="463"/>
      <c r="AF52" s="463"/>
      <c r="AG52" s="463"/>
      <c r="AH52" s="463"/>
      <c r="AI52" s="463"/>
      <c r="AJ52" s="463"/>
      <c r="AK52" s="463"/>
      <c r="AL52" s="463"/>
      <c r="AM52" s="463"/>
      <c r="AN52" s="463"/>
      <c r="AO52" s="463"/>
      <c r="AP52" s="463"/>
      <c r="AQ52" s="463"/>
      <c r="AR52" s="463"/>
      <c r="AS52" s="463"/>
      <c r="AT52" s="463"/>
      <c r="AU52" s="463"/>
      <c r="AV52" s="463"/>
      <c r="AW52" s="463"/>
      <c r="AX52" s="463"/>
      <c r="AY52" s="463"/>
      <c r="AZ52" s="463"/>
      <c r="BA52" s="463"/>
      <c r="BB52" s="463"/>
      <c r="BC52" s="463"/>
      <c r="BD52" s="463"/>
      <c r="BE52" s="463"/>
      <c r="BF52" s="463"/>
      <c r="BG52" s="463"/>
      <c r="BH52" s="463"/>
      <c r="BI52" s="463"/>
      <c r="BJ52" s="463"/>
      <c r="BK52" s="463"/>
      <c r="BL52" s="463"/>
      <c r="BM52" s="463"/>
      <c r="BN52" s="463"/>
      <c r="BO52" s="463"/>
      <c r="BP52" s="463"/>
      <c r="BQ52" s="463"/>
      <c r="BR52" s="463"/>
      <c r="BS52" s="463"/>
      <c r="BT52" s="463"/>
      <c r="BU52" s="463"/>
      <c r="BV52" s="463"/>
      <c r="BW52" s="463"/>
      <c r="BX52" s="463"/>
      <c r="BY52" s="463"/>
      <c r="BZ52" s="463"/>
      <c r="CA52" s="463"/>
      <c r="CB52" s="463"/>
      <c r="CC52" s="463"/>
      <c r="CD52" s="463"/>
      <c r="CE52" s="463"/>
      <c r="CF52" s="463"/>
      <c r="CG52" s="463"/>
      <c r="CH52" s="463"/>
      <c r="CI52" s="463"/>
      <c r="CJ52" s="463"/>
      <c r="CK52" s="463"/>
      <c r="CL52" s="463"/>
      <c r="CM52" s="463"/>
      <c r="CN52" s="463"/>
      <c r="CO52" s="463"/>
      <c r="CP52" s="463"/>
      <c r="CQ52" s="463"/>
      <c r="CR52" s="463"/>
      <c r="CS52" s="463"/>
      <c r="CT52" s="463"/>
      <c r="CU52" s="463"/>
      <c r="CV52" s="463"/>
      <c r="CW52" s="463"/>
      <c r="CX52" s="463"/>
      <c r="CY52" s="463"/>
      <c r="CZ52" s="463"/>
      <c r="DA52" s="463"/>
      <c r="DB52" s="463"/>
      <c r="DC52" s="463"/>
      <c r="DD52" s="463"/>
      <c r="DE52" s="463"/>
      <c r="DF52" s="463"/>
      <c r="DG52" s="463"/>
      <c r="DH52" s="463"/>
      <c r="DI52" s="463"/>
      <c r="DJ52" s="463"/>
      <c r="DK52" s="463"/>
      <c r="DL52" s="463"/>
      <c r="DM52" s="463"/>
      <c r="DN52" s="463"/>
      <c r="DO52" s="463"/>
      <c r="DP52" s="463"/>
      <c r="DQ52" s="463"/>
      <c r="DR52" s="463"/>
      <c r="DS52" s="463"/>
      <c r="DT52" s="463"/>
      <c r="DU52" s="463"/>
      <c r="DV52" s="463"/>
      <c r="DW52" s="463"/>
      <c r="DX52" s="463"/>
      <c r="DY52" s="463"/>
      <c r="DZ52" s="463"/>
      <c r="EA52" s="463"/>
      <c r="EB52" s="463"/>
      <c r="EC52" s="463"/>
      <c r="ED52" s="463"/>
      <c r="EE52" s="463"/>
      <c r="EF52" s="463"/>
      <c r="EG52" s="463"/>
      <c r="EH52" s="463"/>
      <c r="EI52" s="463"/>
      <c r="EJ52" s="463"/>
      <c r="EK52" s="463"/>
      <c r="EL52" s="463"/>
      <c r="EM52" s="463"/>
      <c r="EN52" s="463"/>
      <c r="EO52" s="463"/>
      <c r="EP52" s="463"/>
      <c r="EQ52" s="463"/>
      <c r="ER52" s="463"/>
      <c r="ES52" s="463"/>
      <c r="ET52" s="463"/>
      <c r="EU52" s="463"/>
      <c r="EV52" s="463"/>
      <c r="EW52" s="463"/>
      <c r="EX52" s="463"/>
      <c r="EY52" s="463"/>
      <c r="EZ52" s="463"/>
      <c r="FA52" s="463"/>
      <c r="FB52" s="463"/>
      <c r="FC52" s="463"/>
      <c r="FD52" s="463"/>
      <c r="FE52" s="463"/>
      <c r="FF52" s="463"/>
      <c r="FG52" s="463"/>
      <c r="FH52" s="463"/>
      <c r="FI52" s="463"/>
      <c r="FJ52" s="463"/>
      <c r="FK52" s="463"/>
      <c r="FL52" s="463"/>
      <c r="FM52" s="463"/>
      <c r="FN52" s="463"/>
      <c r="FO52" s="463"/>
      <c r="FP52" s="463"/>
      <c r="FQ52" s="463"/>
      <c r="FR52" s="463"/>
      <c r="FS52" s="463"/>
      <c r="FT52" s="463"/>
      <c r="FU52" s="463"/>
      <c r="FV52" s="463"/>
      <c r="FW52" s="463"/>
      <c r="FX52" s="463"/>
      <c r="FY52" s="463"/>
      <c r="FZ52" s="463"/>
      <c r="GA52" s="463"/>
      <c r="GB52" s="463"/>
      <c r="GC52" s="463"/>
      <c r="GD52" s="463"/>
      <c r="GE52" s="463"/>
      <c r="GF52" s="463"/>
      <c r="GG52" s="463"/>
      <c r="GH52" s="463"/>
      <c r="GI52" s="463"/>
      <c r="GJ52" s="463"/>
      <c r="GK52" s="463"/>
      <c r="GL52" s="463"/>
      <c r="GM52" s="463"/>
      <c r="GN52" s="463"/>
      <c r="GO52" s="463"/>
      <c r="GP52" s="463"/>
      <c r="GQ52" s="463"/>
      <c r="GR52" s="463"/>
      <c r="GS52" s="463"/>
      <c r="GT52" s="463"/>
      <c r="GU52" s="463"/>
      <c r="GV52" s="463"/>
      <c r="GW52" s="463"/>
      <c r="GX52" s="463"/>
      <c r="GY52" s="463"/>
      <c r="GZ52" s="463"/>
      <c r="HA52" s="463"/>
      <c r="HB52" s="463"/>
      <c r="HC52" s="463"/>
      <c r="HD52" s="463"/>
      <c r="HE52" s="463"/>
      <c r="HF52" s="463"/>
      <c r="HG52" s="463"/>
      <c r="HH52" s="463"/>
      <c r="HI52" s="463"/>
      <c r="HJ52" s="463"/>
      <c r="HK52" s="463"/>
      <c r="HL52" s="463"/>
      <c r="HM52" s="463"/>
      <c r="HN52" s="463"/>
      <c r="HO52" s="463"/>
      <c r="HP52" s="463"/>
      <c r="HQ52" s="463"/>
      <c r="HR52" s="463"/>
      <c r="HS52" s="463"/>
      <c r="HT52" s="463"/>
      <c r="HU52" s="463"/>
      <c r="HV52" s="463"/>
      <c r="HW52" s="463"/>
      <c r="HX52" s="463"/>
      <c r="HY52" s="463"/>
      <c r="HZ52" s="463"/>
      <c r="IA52" s="463"/>
      <c r="IB52" s="463"/>
      <c r="IC52" s="463"/>
      <c r="ID52" s="463"/>
      <c r="IE52" s="463"/>
      <c r="IF52" s="463"/>
      <c r="IG52" s="463"/>
      <c r="IH52" s="463"/>
      <c r="II52" s="463"/>
      <c r="IJ52" s="463"/>
      <c r="IK52" s="463"/>
      <c r="IL52" s="463"/>
      <c r="IM52" s="463"/>
      <c r="IN52" s="463"/>
      <c r="IO52" s="463"/>
      <c r="IP52" s="463"/>
      <c r="IQ52" s="463"/>
      <c r="IR52" s="463"/>
      <c r="IS52" s="463"/>
      <c r="IT52" s="463"/>
      <c r="IU52" s="463"/>
      <c r="IV52" s="463"/>
      <c r="IW52" s="463"/>
      <c r="IX52" s="463"/>
      <c r="IY52" s="463"/>
      <c r="IZ52" s="463"/>
      <c r="JA52" s="463"/>
      <c r="JB52" s="463"/>
      <c r="JC52" s="463"/>
      <c r="JD52" s="463"/>
      <c r="JE52" s="463"/>
      <c r="JF52" s="463"/>
      <c r="JG52" s="463"/>
      <c r="JH52" s="463"/>
      <c r="JI52" s="463"/>
      <c r="JJ52" s="463"/>
      <c r="JK52" s="463"/>
      <c r="JL52" s="463"/>
      <c r="JM52" s="463"/>
      <c r="JN52" s="463"/>
      <c r="JO52" s="463"/>
      <c r="JP52" s="463"/>
      <c r="JQ52" s="463"/>
      <c r="JR52" s="463"/>
      <c r="JS52" s="463"/>
      <c r="JT52" s="463"/>
      <c r="JU52" s="463"/>
      <c r="JV52" s="463"/>
      <c r="JW52" s="463"/>
      <c r="JX52" s="463"/>
      <c r="JY52" s="463"/>
      <c r="JZ52" s="463"/>
      <c r="KA52" s="463"/>
      <c r="KB52" s="463"/>
      <c r="KC52" s="463"/>
      <c r="KD52" s="463"/>
      <c r="KE52" s="463"/>
      <c r="KF52" s="463"/>
      <c r="KG52" s="463"/>
      <c r="KH52" s="463"/>
      <c r="KI52" s="463"/>
      <c r="KJ52" s="463"/>
      <c r="KK52" s="463"/>
      <c r="KL52" s="463"/>
      <c r="KM52" s="463"/>
      <c r="KN52" s="463"/>
      <c r="KO52" s="463"/>
      <c r="KP52" s="463"/>
      <c r="KQ52" s="463"/>
      <c r="KR52" s="463"/>
      <c r="KS52" s="463"/>
      <c r="KT52" s="463"/>
      <c r="KU52" s="463"/>
      <c r="KV52" s="463"/>
      <c r="KW52" s="463"/>
      <c r="KX52" s="463"/>
      <c r="KY52" s="463"/>
      <c r="KZ52" s="463"/>
      <c r="LA52" s="463"/>
      <c r="LB52" s="463"/>
      <c r="LC52" s="463"/>
      <c r="LD52" s="463"/>
      <c r="LE52" s="463"/>
      <c r="LF52" s="463"/>
      <c r="LG52" s="463"/>
      <c r="LH52" s="463"/>
      <c r="LI52" s="463"/>
      <c r="LJ52" s="463"/>
      <c r="LK52" s="463"/>
      <c r="LL52" s="463"/>
      <c r="LM52" s="463"/>
      <c r="LN52" s="463"/>
      <c r="LO52" s="463"/>
      <c r="LP52" s="463"/>
      <c r="LQ52" s="463"/>
      <c r="LR52" s="463"/>
      <c r="LS52" s="463"/>
      <c r="LT52" s="463"/>
      <c r="LU52" s="463"/>
      <c r="LV52" s="463"/>
      <c r="LW52" s="463"/>
      <c r="LX52" s="463"/>
      <c r="LY52" s="463"/>
      <c r="LZ52" s="463"/>
      <c r="MA52" s="463"/>
      <c r="MB52" s="463"/>
      <c r="MC52" s="463"/>
      <c r="MD52" s="463"/>
      <c r="ME52" s="463"/>
      <c r="MF52" s="463"/>
      <c r="MG52" s="463"/>
      <c r="MH52" s="463"/>
      <c r="MI52" s="463"/>
      <c r="MJ52" s="463"/>
      <c r="MK52" s="463"/>
      <c r="ML52" s="463"/>
      <c r="MM52" s="463"/>
      <c r="MN52" s="463"/>
      <c r="MO52" s="463"/>
      <c r="MP52" s="463"/>
      <c r="MQ52" s="463"/>
      <c r="MR52" s="463"/>
      <c r="MS52" s="463"/>
      <c r="MT52" s="463"/>
      <c r="MU52" s="463"/>
      <c r="MV52" s="463"/>
      <c r="MW52" s="463"/>
      <c r="MX52" s="463"/>
      <c r="MY52" s="463"/>
      <c r="MZ52" s="463"/>
      <c r="NA52" s="463"/>
      <c r="NB52" s="463"/>
      <c r="NC52" s="463"/>
      <c r="ND52" s="463"/>
      <c r="NE52" s="463"/>
      <c r="NF52" s="463"/>
      <c r="NG52" s="463"/>
      <c r="NH52" s="463"/>
      <c r="NI52" s="463"/>
      <c r="NJ52" s="463"/>
      <c r="NK52" s="463"/>
      <c r="NL52" s="463"/>
      <c r="NM52" s="463"/>
      <c r="NN52" s="463"/>
      <c r="NO52" s="463"/>
      <c r="NP52" s="463"/>
      <c r="NQ52" s="463"/>
      <c r="NR52" s="463"/>
      <c r="NS52" s="463"/>
      <c r="NT52" s="463"/>
      <c r="NU52" s="463"/>
      <c r="NV52" s="463"/>
      <c r="NW52" s="463"/>
      <c r="NX52" s="463"/>
      <c r="NY52" s="463"/>
      <c r="NZ52" s="463"/>
      <c r="OA52" s="463"/>
      <c r="OB52" s="463"/>
      <c r="OC52" s="463"/>
      <c r="OD52" s="463"/>
      <c r="OE52" s="463"/>
      <c r="OF52" s="463"/>
      <c r="OG52" s="463"/>
      <c r="OH52" s="463"/>
      <c r="OI52" s="463"/>
      <c r="OJ52" s="463"/>
      <c r="OK52" s="463"/>
      <c r="OL52" s="463"/>
      <c r="OM52" s="463"/>
      <c r="ON52" s="463"/>
      <c r="OO52" s="463"/>
      <c r="OP52" s="463"/>
      <c r="OQ52" s="463"/>
      <c r="OR52" s="463"/>
      <c r="OS52" s="463"/>
      <c r="OT52" s="463"/>
      <c r="OU52" s="463"/>
      <c r="OV52" s="463"/>
      <c r="OW52" s="463"/>
      <c r="OX52" s="463"/>
      <c r="OY52" s="463"/>
      <c r="OZ52" s="463"/>
      <c r="PA52" s="463"/>
      <c r="PB52" s="463"/>
      <c r="PC52" s="463"/>
      <c r="PD52" s="463"/>
      <c r="PE52" s="463"/>
      <c r="PF52" s="463"/>
      <c r="PG52" s="463"/>
      <c r="PH52" s="463"/>
      <c r="PI52" s="463"/>
      <c r="PJ52" s="463"/>
      <c r="PK52" s="463"/>
      <c r="PL52" s="463"/>
      <c r="PM52" s="463"/>
      <c r="PN52" s="463"/>
      <c r="PO52" s="463"/>
      <c r="PP52" s="463"/>
      <c r="PQ52" s="463"/>
      <c r="PR52" s="463"/>
      <c r="PS52" s="463"/>
      <c r="PT52" s="463"/>
      <c r="PU52" s="463"/>
      <c r="PV52" s="463"/>
      <c r="PW52" s="463"/>
      <c r="PX52" s="463"/>
      <c r="PY52" s="463"/>
      <c r="PZ52" s="463"/>
      <c r="QA52" s="463"/>
      <c r="QB52" s="463"/>
      <c r="QC52" s="463"/>
      <c r="QD52" s="463"/>
      <c r="QE52" s="463"/>
      <c r="QF52" s="463"/>
      <c r="QG52" s="463"/>
      <c r="QH52" s="463"/>
      <c r="QI52" s="463"/>
      <c r="QJ52" s="463"/>
      <c r="QK52" s="463"/>
      <c r="QL52" s="463"/>
      <c r="QM52" s="463"/>
      <c r="QN52" s="463"/>
      <c r="QO52" s="463"/>
      <c r="QP52" s="463"/>
      <c r="QQ52" s="463"/>
      <c r="QR52" s="463"/>
      <c r="QS52" s="463"/>
      <c r="QT52" s="463"/>
      <c r="QU52" s="463"/>
      <c r="QV52" s="463"/>
      <c r="QW52" s="463"/>
      <c r="QX52" s="463"/>
      <c r="QY52" s="463"/>
      <c r="QZ52" s="463"/>
      <c r="RA52" s="463"/>
      <c r="RB52" s="463"/>
      <c r="RC52" s="463"/>
      <c r="RD52" s="463"/>
      <c r="RE52" s="463"/>
      <c r="RF52" s="463"/>
      <c r="RG52" s="463"/>
      <c r="RH52" s="463"/>
      <c r="RI52" s="463"/>
      <c r="RJ52" s="463"/>
      <c r="RK52" s="463"/>
      <c r="RL52" s="463"/>
      <c r="RM52" s="463"/>
      <c r="RN52" s="463"/>
      <c r="RO52" s="463"/>
      <c r="RP52" s="463"/>
      <c r="RQ52" s="463"/>
      <c r="RR52" s="463"/>
      <c r="RS52" s="463"/>
      <c r="RT52" s="463"/>
      <c r="RU52" s="463"/>
      <c r="RV52" s="463"/>
      <c r="RW52" s="463"/>
      <c r="RX52" s="463"/>
      <c r="RY52" s="463"/>
      <c r="RZ52" s="463"/>
      <c r="SA52" s="463"/>
      <c r="SB52" s="463"/>
      <c r="SC52" s="463"/>
      <c r="SD52" s="463"/>
      <c r="SE52" s="463"/>
      <c r="SF52" s="463"/>
      <c r="SG52" s="463"/>
      <c r="SH52" s="463"/>
      <c r="SI52" s="463"/>
      <c r="SJ52" s="463"/>
      <c r="SK52" s="463"/>
      <c r="SL52" s="463"/>
      <c r="SM52" s="463"/>
      <c r="SN52" s="463"/>
      <c r="SO52" s="463"/>
      <c r="SP52" s="463"/>
      <c r="SQ52" s="463"/>
      <c r="SR52" s="463"/>
      <c r="SS52" s="463"/>
      <c r="ST52" s="463"/>
      <c r="SU52" s="463"/>
      <c r="SV52" s="463"/>
      <c r="SW52" s="463"/>
      <c r="SX52" s="463"/>
      <c r="SY52" s="463"/>
      <c r="SZ52" s="463"/>
      <c r="TA52" s="463"/>
      <c r="TB52" s="463"/>
      <c r="TC52" s="463"/>
      <c r="TD52" s="463"/>
      <c r="TE52" s="463"/>
      <c r="TF52" s="463"/>
      <c r="TG52" s="463"/>
      <c r="TH52" s="463"/>
      <c r="TI52" s="463"/>
      <c r="TJ52" s="463"/>
      <c r="TK52" s="463"/>
      <c r="TL52" s="463"/>
      <c r="TM52" s="463"/>
      <c r="TN52" s="463"/>
      <c r="TO52" s="463"/>
      <c r="TP52" s="463"/>
      <c r="TQ52" s="463"/>
      <c r="TR52" s="463"/>
      <c r="TS52" s="463"/>
      <c r="TT52" s="463"/>
      <c r="TU52" s="463"/>
      <c r="TV52" s="463"/>
      <c r="TW52" s="463"/>
      <c r="TX52" s="463"/>
      <c r="TY52" s="463"/>
      <c r="TZ52" s="463"/>
      <c r="UA52" s="463"/>
      <c r="UB52" s="463"/>
      <c r="UC52" s="463"/>
      <c r="UD52" s="463"/>
      <c r="UE52" s="463"/>
      <c r="UF52" s="463"/>
      <c r="UG52" s="463"/>
      <c r="UH52" s="463"/>
      <c r="UI52" s="463"/>
      <c r="UJ52" s="463"/>
      <c r="UK52" s="463"/>
      <c r="UL52" s="463"/>
      <c r="UM52" s="463"/>
      <c r="UN52" s="463"/>
      <c r="UO52" s="463"/>
      <c r="UP52" s="463"/>
      <c r="UQ52" s="463"/>
      <c r="UR52" s="463"/>
      <c r="US52" s="463"/>
      <c r="UT52" s="463"/>
      <c r="UU52" s="463"/>
      <c r="UV52" s="463"/>
      <c r="UW52" s="463"/>
      <c r="UX52" s="463"/>
      <c r="UY52" s="463"/>
      <c r="UZ52" s="463"/>
      <c r="VA52" s="463"/>
      <c r="VB52" s="463"/>
      <c r="VC52" s="463"/>
      <c r="VD52" s="463"/>
      <c r="VE52" s="463"/>
      <c r="VF52" s="463"/>
      <c r="VG52" s="463"/>
      <c r="VH52" s="463"/>
      <c r="VI52" s="463"/>
      <c r="VJ52" s="463"/>
      <c r="VK52" s="463"/>
      <c r="VL52" s="463"/>
      <c r="VM52" s="463"/>
      <c r="VN52" s="463"/>
      <c r="VO52" s="463"/>
      <c r="VP52" s="463"/>
      <c r="VQ52" s="463"/>
      <c r="VR52" s="463"/>
      <c r="VS52" s="463"/>
      <c r="VT52" s="463"/>
      <c r="VU52" s="463"/>
      <c r="VV52" s="463"/>
      <c r="VW52" s="463"/>
      <c r="VX52" s="463"/>
      <c r="VY52" s="463"/>
      <c r="VZ52" s="463"/>
      <c r="WA52" s="463"/>
      <c r="WB52" s="463"/>
      <c r="WC52" s="463"/>
      <c r="WD52" s="463"/>
      <c r="WE52" s="463"/>
      <c r="WF52" s="463"/>
      <c r="WG52" s="463"/>
      <c r="WH52" s="463"/>
      <c r="WI52" s="463"/>
      <c r="WJ52" s="463"/>
      <c r="WK52" s="463"/>
      <c r="WL52" s="463"/>
      <c r="WM52" s="463"/>
      <c r="WN52" s="463"/>
      <c r="WO52" s="463"/>
      <c r="WP52" s="463"/>
      <c r="WQ52" s="463"/>
      <c r="WR52" s="463"/>
      <c r="WS52" s="463"/>
      <c r="WT52" s="463"/>
      <c r="WU52" s="463"/>
      <c r="WV52" s="463"/>
      <c r="WW52" s="463"/>
      <c r="WX52" s="463"/>
      <c r="WY52" s="463"/>
      <c r="WZ52" s="463"/>
      <c r="XA52" s="463"/>
      <c r="XB52" s="463"/>
      <c r="XC52" s="463"/>
      <c r="XD52" s="463"/>
      <c r="XE52" s="463"/>
      <c r="XF52" s="463"/>
      <c r="XG52" s="463"/>
      <c r="XH52" s="463"/>
      <c r="XI52" s="463"/>
      <c r="XJ52" s="463"/>
      <c r="XK52" s="463"/>
      <c r="XL52" s="463"/>
      <c r="XM52" s="463"/>
      <c r="XN52" s="463"/>
      <c r="XO52" s="463"/>
      <c r="XP52" s="463"/>
      <c r="XQ52" s="463"/>
      <c r="XR52" s="463"/>
      <c r="XS52" s="463"/>
      <c r="XT52" s="463"/>
      <c r="XU52" s="463"/>
      <c r="XV52" s="463"/>
      <c r="XW52" s="463"/>
      <c r="XX52" s="463"/>
      <c r="XY52" s="463"/>
      <c r="XZ52" s="463"/>
      <c r="YA52" s="463"/>
      <c r="YB52" s="463"/>
      <c r="YC52" s="463"/>
      <c r="YD52" s="463"/>
      <c r="YE52" s="463"/>
      <c r="YF52" s="463"/>
      <c r="YG52" s="463"/>
      <c r="YH52" s="463"/>
      <c r="YI52" s="463"/>
      <c r="YJ52" s="463"/>
      <c r="YK52" s="463"/>
      <c r="YL52" s="463"/>
      <c r="YM52" s="463"/>
      <c r="YN52" s="463"/>
      <c r="YO52" s="463"/>
      <c r="YP52" s="463"/>
      <c r="YQ52" s="463"/>
      <c r="YR52" s="463"/>
      <c r="YS52" s="463"/>
      <c r="YT52" s="463"/>
      <c r="YU52" s="463"/>
      <c r="YV52" s="463"/>
      <c r="YW52" s="463"/>
      <c r="YX52" s="463"/>
      <c r="YY52" s="463"/>
      <c r="YZ52" s="463"/>
      <c r="ZA52" s="463"/>
      <c r="ZB52" s="463"/>
      <c r="ZC52" s="463"/>
      <c r="ZD52" s="463"/>
      <c r="ZE52" s="463"/>
      <c r="ZF52" s="463"/>
      <c r="ZG52" s="463"/>
      <c r="ZH52" s="463"/>
      <c r="ZI52" s="463"/>
      <c r="ZJ52" s="463"/>
      <c r="ZK52" s="463"/>
      <c r="ZL52" s="463"/>
      <c r="ZM52" s="463"/>
      <c r="ZN52" s="463"/>
      <c r="ZO52" s="463"/>
      <c r="ZP52" s="463"/>
      <c r="ZQ52" s="463"/>
      <c r="ZR52" s="463"/>
      <c r="ZS52" s="463"/>
      <c r="ZT52" s="463"/>
      <c r="ZU52" s="463"/>
      <c r="ZV52" s="463"/>
      <c r="ZW52" s="463"/>
      <c r="ZX52" s="463"/>
      <c r="ZY52" s="463"/>
      <c r="ZZ52" s="463"/>
      <c r="AAA52" s="463"/>
      <c r="AAB52" s="463"/>
      <c r="AAC52" s="463"/>
      <c r="AAD52" s="463"/>
      <c r="AAE52" s="463"/>
      <c r="AAF52" s="463"/>
      <c r="AAG52" s="463"/>
      <c r="AAH52" s="463"/>
      <c r="AAI52" s="463"/>
      <c r="AAJ52" s="463"/>
      <c r="AAK52" s="463"/>
      <c r="AAL52" s="463"/>
      <c r="AAM52" s="463"/>
      <c r="AAN52" s="463"/>
      <c r="AAO52" s="463"/>
      <c r="AAP52" s="463"/>
      <c r="AAQ52" s="463"/>
      <c r="AAR52" s="463"/>
      <c r="AAS52" s="463"/>
      <c r="AAT52" s="463"/>
      <c r="AAU52" s="463"/>
      <c r="AAV52" s="463"/>
      <c r="AAW52" s="463"/>
      <c r="AAX52" s="463"/>
      <c r="AAY52" s="463"/>
      <c r="AAZ52" s="463"/>
      <c r="ABA52" s="463"/>
      <c r="ABB52" s="463"/>
      <c r="ABC52" s="463"/>
      <c r="ABD52" s="463"/>
      <c r="ABE52" s="463"/>
      <c r="ABF52" s="463"/>
      <c r="ABG52" s="463"/>
      <c r="ABH52" s="463"/>
      <c r="ABI52" s="463"/>
      <c r="ABJ52" s="463"/>
      <c r="ABK52" s="463"/>
      <c r="ABL52" s="463"/>
      <c r="ABM52" s="463"/>
      <c r="ABN52" s="463"/>
      <c r="ABO52" s="463"/>
      <c r="ABP52" s="463"/>
      <c r="ABQ52" s="463"/>
      <c r="ABR52" s="463"/>
      <c r="ABS52" s="463"/>
      <c r="ABT52" s="463"/>
      <c r="ABU52" s="463"/>
      <c r="ABV52" s="463"/>
      <c r="ABW52" s="463"/>
      <c r="ABX52" s="463"/>
      <c r="ABY52" s="463"/>
      <c r="ABZ52" s="463"/>
      <c r="ACA52" s="463"/>
      <c r="ACB52" s="463"/>
      <c r="ACC52" s="463"/>
      <c r="ACD52" s="463"/>
      <c r="ACE52" s="463"/>
      <c r="ACF52" s="463"/>
      <c r="ACG52" s="463"/>
      <c r="ACH52" s="463"/>
      <c r="ACI52" s="463"/>
      <c r="ACJ52" s="463"/>
      <c r="ACK52" s="463"/>
      <c r="ACL52" s="463"/>
      <c r="ACM52" s="463"/>
      <c r="ACN52" s="463"/>
      <c r="ACO52" s="463"/>
      <c r="ACP52" s="463"/>
      <c r="ACQ52" s="463"/>
      <c r="ACR52" s="463"/>
      <c r="ACS52" s="463"/>
      <c r="ACT52" s="463"/>
      <c r="ACU52" s="463"/>
      <c r="ACV52" s="463"/>
      <c r="ACW52" s="463"/>
      <c r="ACX52" s="463"/>
      <c r="ACY52" s="463"/>
      <c r="ACZ52" s="463"/>
      <c r="ADA52" s="463"/>
      <c r="ADB52" s="463"/>
      <c r="ADC52" s="463"/>
      <c r="ADD52" s="463"/>
      <c r="ADE52" s="463"/>
      <c r="ADF52" s="463"/>
      <c r="ADG52" s="463"/>
      <c r="ADH52" s="463"/>
      <c r="ADI52" s="463"/>
      <c r="ADJ52" s="463"/>
      <c r="ADK52" s="463"/>
      <c r="ADL52" s="463"/>
      <c r="ADM52" s="463"/>
      <c r="ADN52" s="463"/>
      <c r="ADO52" s="463"/>
      <c r="ADP52" s="463"/>
      <c r="ADQ52" s="463"/>
      <c r="ADR52" s="463"/>
      <c r="ADS52" s="463"/>
    </row>
    <row r="53" spans="1:799" s="418" customFormat="1" ht="150" customHeight="1">
      <c r="A53" s="429">
        <v>51</v>
      </c>
      <c r="B53" s="423" t="s">
        <v>1169</v>
      </c>
      <c r="C53" s="424" t="s">
        <v>1170</v>
      </c>
      <c r="D53" s="423" t="s">
        <v>1171</v>
      </c>
      <c r="E53" s="423" t="s">
        <v>1172</v>
      </c>
      <c r="F53" s="424" t="s">
        <v>890</v>
      </c>
      <c r="G53" s="508" t="s">
        <v>1745</v>
      </c>
      <c r="H53" s="508" t="s">
        <v>857</v>
      </c>
      <c r="I53" s="508" t="s">
        <v>1267</v>
      </c>
      <c r="J53" s="508" t="s">
        <v>857</v>
      </c>
      <c r="K53" s="508" t="s">
        <v>1267</v>
      </c>
      <c r="L53" s="431">
        <v>690481.08</v>
      </c>
      <c r="M53" s="431">
        <v>565968.1</v>
      </c>
      <c r="N53" s="431">
        <v>240536.45</v>
      </c>
      <c r="O53" s="422">
        <v>42447.61</v>
      </c>
      <c r="P53" s="422">
        <v>282984.06</v>
      </c>
      <c r="Q53" s="509">
        <v>0.5</v>
      </c>
      <c r="R53" s="431">
        <v>60</v>
      </c>
      <c r="S53" s="432">
        <v>45.5</v>
      </c>
      <c r="T53" s="432">
        <v>35</v>
      </c>
      <c r="U53" s="434">
        <v>28</v>
      </c>
      <c r="V53" s="432">
        <v>95</v>
      </c>
      <c r="W53" s="433">
        <f t="shared" si="3"/>
        <v>73.5</v>
      </c>
      <c r="X53" s="446">
        <f t="shared" si="1"/>
        <v>0.77368421052631575</v>
      </c>
      <c r="Y53" s="450"/>
      <c r="Z53" s="450"/>
      <c r="AA53" s="450"/>
      <c r="AB53" s="463"/>
      <c r="AC53" s="463"/>
      <c r="AD53" s="463"/>
      <c r="AE53" s="463"/>
      <c r="AF53" s="463"/>
      <c r="AG53" s="463"/>
      <c r="AH53" s="463"/>
      <c r="AI53" s="463"/>
      <c r="AJ53" s="463"/>
      <c r="AK53" s="463"/>
      <c r="AL53" s="463"/>
      <c r="AM53" s="463"/>
      <c r="AN53" s="463"/>
      <c r="AO53" s="463"/>
      <c r="AP53" s="463"/>
      <c r="AQ53" s="463"/>
      <c r="AR53" s="463"/>
      <c r="AS53" s="463"/>
      <c r="AT53" s="463"/>
      <c r="AU53" s="463"/>
      <c r="AV53" s="463"/>
      <c r="AW53" s="463"/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D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  <c r="CW53" s="463"/>
      <c r="CX53" s="463"/>
      <c r="CY53" s="463"/>
      <c r="CZ53" s="463"/>
      <c r="DA53" s="463"/>
      <c r="DB53" s="463"/>
      <c r="DC53" s="463"/>
      <c r="DD53" s="463"/>
      <c r="DE53" s="463"/>
      <c r="DF53" s="463"/>
      <c r="DG53" s="463"/>
      <c r="DH53" s="463"/>
      <c r="DI53" s="463"/>
      <c r="DJ53" s="463"/>
      <c r="DK53" s="463"/>
      <c r="DL53" s="463"/>
      <c r="DM53" s="463"/>
      <c r="DN53" s="463"/>
      <c r="DO53" s="463"/>
      <c r="DP53" s="463"/>
      <c r="DQ53" s="463"/>
      <c r="DR53" s="463"/>
      <c r="DS53" s="463"/>
      <c r="DT53" s="463"/>
      <c r="DU53" s="463"/>
      <c r="DV53" s="463"/>
      <c r="DW53" s="463"/>
      <c r="DX53" s="463"/>
      <c r="DY53" s="463"/>
      <c r="DZ53" s="463"/>
      <c r="EA53" s="463"/>
      <c r="EB53" s="463"/>
      <c r="EC53" s="463"/>
      <c r="ED53" s="463"/>
      <c r="EE53" s="463"/>
      <c r="EF53" s="463"/>
      <c r="EG53" s="463"/>
      <c r="EH53" s="463"/>
      <c r="EI53" s="463"/>
      <c r="EJ53" s="463"/>
      <c r="EK53" s="463"/>
      <c r="EL53" s="463"/>
      <c r="EM53" s="463"/>
      <c r="EN53" s="463"/>
      <c r="EO53" s="463"/>
      <c r="EP53" s="463"/>
      <c r="EQ53" s="463"/>
      <c r="ER53" s="463"/>
      <c r="ES53" s="463"/>
      <c r="ET53" s="463"/>
      <c r="EU53" s="463"/>
      <c r="EV53" s="463"/>
      <c r="EW53" s="463"/>
      <c r="EX53" s="463"/>
      <c r="EY53" s="463"/>
      <c r="EZ53" s="463"/>
      <c r="FA53" s="463"/>
      <c r="FB53" s="463"/>
      <c r="FC53" s="463"/>
      <c r="FD53" s="463"/>
      <c r="FE53" s="463"/>
      <c r="FF53" s="463"/>
      <c r="FG53" s="463"/>
      <c r="FH53" s="463"/>
      <c r="FI53" s="463"/>
      <c r="FJ53" s="463"/>
      <c r="FK53" s="463"/>
      <c r="FL53" s="463"/>
      <c r="FM53" s="463"/>
      <c r="FN53" s="463"/>
      <c r="FO53" s="463"/>
      <c r="FP53" s="463"/>
      <c r="FQ53" s="463"/>
      <c r="FR53" s="463"/>
      <c r="FS53" s="463"/>
      <c r="FT53" s="463"/>
      <c r="FU53" s="463"/>
      <c r="FV53" s="463"/>
      <c r="FW53" s="463"/>
      <c r="FX53" s="463"/>
      <c r="FY53" s="463"/>
      <c r="FZ53" s="463"/>
      <c r="GA53" s="463"/>
      <c r="GB53" s="463"/>
      <c r="GC53" s="463"/>
      <c r="GD53" s="463"/>
      <c r="GE53" s="463"/>
      <c r="GF53" s="463"/>
      <c r="GG53" s="463"/>
      <c r="GH53" s="463"/>
      <c r="GI53" s="463"/>
      <c r="GJ53" s="463"/>
      <c r="GK53" s="463"/>
      <c r="GL53" s="463"/>
      <c r="GM53" s="463"/>
      <c r="GN53" s="463"/>
      <c r="GO53" s="463"/>
      <c r="GP53" s="463"/>
      <c r="GQ53" s="463"/>
      <c r="GR53" s="463"/>
      <c r="GS53" s="463"/>
      <c r="GT53" s="463"/>
      <c r="GU53" s="463"/>
      <c r="GV53" s="463"/>
      <c r="GW53" s="463"/>
      <c r="GX53" s="463"/>
      <c r="GY53" s="463"/>
      <c r="GZ53" s="463"/>
      <c r="HA53" s="463"/>
      <c r="HB53" s="463"/>
      <c r="HC53" s="463"/>
      <c r="HD53" s="463"/>
      <c r="HE53" s="463"/>
      <c r="HF53" s="463"/>
      <c r="HG53" s="463"/>
      <c r="HH53" s="463"/>
      <c r="HI53" s="463"/>
      <c r="HJ53" s="463"/>
      <c r="HK53" s="463"/>
      <c r="HL53" s="463"/>
      <c r="HM53" s="463"/>
      <c r="HN53" s="463"/>
      <c r="HO53" s="463"/>
      <c r="HP53" s="463"/>
      <c r="HQ53" s="463"/>
      <c r="HR53" s="463"/>
      <c r="HS53" s="463"/>
      <c r="HT53" s="463"/>
      <c r="HU53" s="463"/>
      <c r="HV53" s="463"/>
      <c r="HW53" s="463"/>
      <c r="HX53" s="463"/>
      <c r="HY53" s="463"/>
      <c r="HZ53" s="463"/>
      <c r="IA53" s="463"/>
      <c r="IB53" s="463"/>
      <c r="IC53" s="463"/>
      <c r="ID53" s="463"/>
      <c r="IE53" s="463"/>
      <c r="IF53" s="463"/>
      <c r="IG53" s="463"/>
      <c r="IH53" s="463"/>
      <c r="II53" s="463"/>
      <c r="IJ53" s="463"/>
      <c r="IK53" s="463"/>
      <c r="IL53" s="463"/>
      <c r="IM53" s="463"/>
      <c r="IN53" s="463"/>
      <c r="IO53" s="463"/>
      <c r="IP53" s="463"/>
      <c r="IQ53" s="463"/>
      <c r="IR53" s="463"/>
      <c r="IS53" s="463"/>
      <c r="IT53" s="463"/>
      <c r="IU53" s="463"/>
      <c r="IV53" s="463"/>
      <c r="IW53" s="463"/>
      <c r="IX53" s="463"/>
      <c r="IY53" s="463"/>
      <c r="IZ53" s="463"/>
      <c r="JA53" s="463"/>
      <c r="JB53" s="463"/>
      <c r="JC53" s="463"/>
      <c r="JD53" s="463"/>
      <c r="JE53" s="463"/>
      <c r="JF53" s="463"/>
      <c r="JG53" s="463"/>
      <c r="JH53" s="463"/>
      <c r="JI53" s="463"/>
      <c r="JJ53" s="463"/>
      <c r="JK53" s="463"/>
      <c r="JL53" s="463"/>
      <c r="JM53" s="463"/>
      <c r="JN53" s="463"/>
      <c r="JO53" s="463"/>
      <c r="JP53" s="463"/>
      <c r="JQ53" s="463"/>
      <c r="JR53" s="463"/>
      <c r="JS53" s="463"/>
      <c r="JT53" s="463"/>
      <c r="JU53" s="463"/>
      <c r="JV53" s="463"/>
      <c r="JW53" s="463"/>
      <c r="JX53" s="463"/>
      <c r="JY53" s="463"/>
      <c r="JZ53" s="463"/>
      <c r="KA53" s="463"/>
      <c r="KB53" s="463"/>
      <c r="KC53" s="463"/>
      <c r="KD53" s="463"/>
      <c r="KE53" s="463"/>
      <c r="KF53" s="463"/>
      <c r="KG53" s="463"/>
      <c r="KH53" s="463"/>
      <c r="KI53" s="463"/>
      <c r="KJ53" s="463"/>
      <c r="KK53" s="463"/>
      <c r="KL53" s="463"/>
      <c r="KM53" s="463"/>
      <c r="KN53" s="463"/>
      <c r="KO53" s="463"/>
      <c r="KP53" s="463"/>
      <c r="KQ53" s="463"/>
      <c r="KR53" s="463"/>
      <c r="KS53" s="463"/>
      <c r="KT53" s="463"/>
      <c r="KU53" s="463"/>
      <c r="KV53" s="463"/>
      <c r="KW53" s="463"/>
      <c r="KX53" s="463"/>
      <c r="KY53" s="463"/>
      <c r="KZ53" s="463"/>
      <c r="LA53" s="463"/>
      <c r="LB53" s="463"/>
      <c r="LC53" s="463"/>
      <c r="LD53" s="463"/>
      <c r="LE53" s="463"/>
      <c r="LF53" s="463"/>
      <c r="LG53" s="463"/>
      <c r="LH53" s="463"/>
      <c r="LI53" s="463"/>
      <c r="LJ53" s="463"/>
      <c r="LK53" s="463"/>
      <c r="LL53" s="463"/>
      <c r="LM53" s="463"/>
      <c r="LN53" s="463"/>
      <c r="LO53" s="463"/>
      <c r="LP53" s="463"/>
      <c r="LQ53" s="463"/>
      <c r="LR53" s="463"/>
      <c r="LS53" s="463"/>
      <c r="LT53" s="463"/>
      <c r="LU53" s="463"/>
      <c r="LV53" s="463"/>
      <c r="LW53" s="463"/>
      <c r="LX53" s="463"/>
      <c r="LY53" s="463"/>
      <c r="LZ53" s="463"/>
      <c r="MA53" s="463"/>
      <c r="MB53" s="463"/>
      <c r="MC53" s="463"/>
      <c r="MD53" s="463"/>
      <c r="ME53" s="463"/>
      <c r="MF53" s="463"/>
      <c r="MG53" s="463"/>
      <c r="MH53" s="463"/>
      <c r="MI53" s="463"/>
      <c r="MJ53" s="463"/>
      <c r="MK53" s="463"/>
      <c r="ML53" s="463"/>
      <c r="MM53" s="463"/>
      <c r="MN53" s="463"/>
      <c r="MO53" s="463"/>
      <c r="MP53" s="463"/>
      <c r="MQ53" s="463"/>
      <c r="MR53" s="463"/>
      <c r="MS53" s="463"/>
      <c r="MT53" s="463"/>
      <c r="MU53" s="463"/>
      <c r="MV53" s="463"/>
      <c r="MW53" s="463"/>
      <c r="MX53" s="463"/>
      <c r="MY53" s="463"/>
      <c r="MZ53" s="463"/>
      <c r="NA53" s="463"/>
      <c r="NB53" s="463"/>
      <c r="NC53" s="463"/>
      <c r="ND53" s="463"/>
      <c r="NE53" s="463"/>
      <c r="NF53" s="463"/>
      <c r="NG53" s="463"/>
      <c r="NH53" s="463"/>
      <c r="NI53" s="463"/>
      <c r="NJ53" s="463"/>
      <c r="NK53" s="463"/>
      <c r="NL53" s="463"/>
      <c r="NM53" s="463"/>
      <c r="NN53" s="463"/>
      <c r="NO53" s="463"/>
      <c r="NP53" s="463"/>
      <c r="NQ53" s="463"/>
      <c r="NR53" s="463"/>
      <c r="NS53" s="463"/>
      <c r="NT53" s="463"/>
      <c r="NU53" s="463"/>
      <c r="NV53" s="463"/>
      <c r="NW53" s="463"/>
      <c r="NX53" s="463"/>
      <c r="NY53" s="463"/>
      <c r="NZ53" s="463"/>
      <c r="OA53" s="463"/>
      <c r="OB53" s="463"/>
      <c r="OC53" s="463"/>
      <c r="OD53" s="463"/>
      <c r="OE53" s="463"/>
      <c r="OF53" s="463"/>
      <c r="OG53" s="463"/>
      <c r="OH53" s="463"/>
      <c r="OI53" s="463"/>
      <c r="OJ53" s="463"/>
      <c r="OK53" s="463"/>
      <c r="OL53" s="463"/>
      <c r="OM53" s="463"/>
      <c r="ON53" s="463"/>
      <c r="OO53" s="463"/>
      <c r="OP53" s="463"/>
      <c r="OQ53" s="463"/>
      <c r="OR53" s="463"/>
      <c r="OS53" s="463"/>
      <c r="OT53" s="463"/>
      <c r="OU53" s="463"/>
      <c r="OV53" s="463"/>
      <c r="OW53" s="463"/>
      <c r="OX53" s="463"/>
      <c r="OY53" s="463"/>
      <c r="OZ53" s="463"/>
      <c r="PA53" s="463"/>
      <c r="PB53" s="463"/>
      <c r="PC53" s="463"/>
      <c r="PD53" s="463"/>
      <c r="PE53" s="463"/>
      <c r="PF53" s="463"/>
      <c r="PG53" s="463"/>
      <c r="PH53" s="463"/>
      <c r="PI53" s="463"/>
      <c r="PJ53" s="463"/>
      <c r="PK53" s="463"/>
      <c r="PL53" s="463"/>
      <c r="PM53" s="463"/>
      <c r="PN53" s="463"/>
      <c r="PO53" s="463"/>
      <c r="PP53" s="463"/>
      <c r="PQ53" s="463"/>
      <c r="PR53" s="463"/>
      <c r="PS53" s="463"/>
      <c r="PT53" s="463"/>
      <c r="PU53" s="463"/>
      <c r="PV53" s="463"/>
      <c r="PW53" s="463"/>
      <c r="PX53" s="463"/>
      <c r="PY53" s="463"/>
      <c r="PZ53" s="463"/>
      <c r="QA53" s="463"/>
      <c r="QB53" s="463"/>
      <c r="QC53" s="463"/>
      <c r="QD53" s="463"/>
      <c r="QE53" s="463"/>
      <c r="QF53" s="463"/>
      <c r="QG53" s="463"/>
      <c r="QH53" s="463"/>
      <c r="QI53" s="463"/>
      <c r="QJ53" s="463"/>
      <c r="QK53" s="463"/>
      <c r="QL53" s="463"/>
      <c r="QM53" s="463"/>
      <c r="QN53" s="463"/>
      <c r="QO53" s="463"/>
      <c r="QP53" s="463"/>
      <c r="QQ53" s="463"/>
      <c r="QR53" s="463"/>
      <c r="QS53" s="463"/>
      <c r="QT53" s="463"/>
      <c r="QU53" s="463"/>
      <c r="QV53" s="463"/>
      <c r="QW53" s="463"/>
      <c r="QX53" s="463"/>
      <c r="QY53" s="463"/>
      <c r="QZ53" s="463"/>
      <c r="RA53" s="463"/>
      <c r="RB53" s="463"/>
      <c r="RC53" s="463"/>
      <c r="RD53" s="463"/>
      <c r="RE53" s="463"/>
      <c r="RF53" s="463"/>
      <c r="RG53" s="463"/>
      <c r="RH53" s="463"/>
      <c r="RI53" s="463"/>
      <c r="RJ53" s="463"/>
      <c r="RK53" s="463"/>
      <c r="RL53" s="463"/>
      <c r="RM53" s="463"/>
      <c r="RN53" s="463"/>
      <c r="RO53" s="463"/>
      <c r="RP53" s="463"/>
      <c r="RQ53" s="463"/>
      <c r="RR53" s="463"/>
      <c r="RS53" s="463"/>
      <c r="RT53" s="463"/>
      <c r="RU53" s="463"/>
      <c r="RV53" s="463"/>
      <c r="RW53" s="463"/>
      <c r="RX53" s="463"/>
      <c r="RY53" s="463"/>
      <c r="RZ53" s="463"/>
      <c r="SA53" s="463"/>
      <c r="SB53" s="463"/>
      <c r="SC53" s="463"/>
      <c r="SD53" s="463"/>
      <c r="SE53" s="463"/>
      <c r="SF53" s="463"/>
      <c r="SG53" s="463"/>
      <c r="SH53" s="463"/>
      <c r="SI53" s="463"/>
      <c r="SJ53" s="463"/>
      <c r="SK53" s="463"/>
      <c r="SL53" s="463"/>
      <c r="SM53" s="463"/>
      <c r="SN53" s="463"/>
      <c r="SO53" s="463"/>
      <c r="SP53" s="463"/>
      <c r="SQ53" s="463"/>
      <c r="SR53" s="463"/>
      <c r="SS53" s="463"/>
      <c r="ST53" s="463"/>
      <c r="SU53" s="463"/>
      <c r="SV53" s="463"/>
      <c r="SW53" s="463"/>
      <c r="SX53" s="463"/>
      <c r="SY53" s="463"/>
      <c r="SZ53" s="463"/>
      <c r="TA53" s="463"/>
      <c r="TB53" s="463"/>
      <c r="TC53" s="463"/>
      <c r="TD53" s="463"/>
      <c r="TE53" s="463"/>
      <c r="TF53" s="463"/>
      <c r="TG53" s="463"/>
      <c r="TH53" s="463"/>
      <c r="TI53" s="463"/>
      <c r="TJ53" s="463"/>
      <c r="TK53" s="463"/>
      <c r="TL53" s="463"/>
      <c r="TM53" s="463"/>
      <c r="TN53" s="463"/>
      <c r="TO53" s="463"/>
      <c r="TP53" s="463"/>
      <c r="TQ53" s="463"/>
      <c r="TR53" s="463"/>
      <c r="TS53" s="463"/>
      <c r="TT53" s="463"/>
      <c r="TU53" s="463"/>
      <c r="TV53" s="463"/>
      <c r="TW53" s="463"/>
      <c r="TX53" s="463"/>
      <c r="TY53" s="463"/>
      <c r="TZ53" s="463"/>
      <c r="UA53" s="463"/>
      <c r="UB53" s="463"/>
      <c r="UC53" s="463"/>
      <c r="UD53" s="463"/>
      <c r="UE53" s="463"/>
      <c r="UF53" s="463"/>
      <c r="UG53" s="463"/>
      <c r="UH53" s="463"/>
      <c r="UI53" s="463"/>
      <c r="UJ53" s="463"/>
      <c r="UK53" s="463"/>
      <c r="UL53" s="463"/>
      <c r="UM53" s="463"/>
      <c r="UN53" s="463"/>
      <c r="UO53" s="463"/>
      <c r="UP53" s="463"/>
      <c r="UQ53" s="463"/>
      <c r="UR53" s="463"/>
      <c r="US53" s="463"/>
      <c r="UT53" s="463"/>
      <c r="UU53" s="463"/>
      <c r="UV53" s="463"/>
      <c r="UW53" s="463"/>
      <c r="UX53" s="463"/>
      <c r="UY53" s="463"/>
      <c r="UZ53" s="463"/>
      <c r="VA53" s="463"/>
      <c r="VB53" s="463"/>
      <c r="VC53" s="463"/>
      <c r="VD53" s="463"/>
      <c r="VE53" s="463"/>
      <c r="VF53" s="463"/>
      <c r="VG53" s="463"/>
      <c r="VH53" s="463"/>
      <c r="VI53" s="463"/>
      <c r="VJ53" s="463"/>
      <c r="VK53" s="463"/>
      <c r="VL53" s="463"/>
      <c r="VM53" s="463"/>
      <c r="VN53" s="463"/>
      <c r="VO53" s="463"/>
      <c r="VP53" s="463"/>
      <c r="VQ53" s="463"/>
      <c r="VR53" s="463"/>
      <c r="VS53" s="463"/>
      <c r="VT53" s="463"/>
      <c r="VU53" s="463"/>
      <c r="VV53" s="463"/>
      <c r="VW53" s="463"/>
      <c r="VX53" s="463"/>
      <c r="VY53" s="463"/>
      <c r="VZ53" s="463"/>
      <c r="WA53" s="463"/>
      <c r="WB53" s="463"/>
      <c r="WC53" s="463"/>
      <c r="WD53" s="463"/>
      <c r="WE53" s="463"/>
      <c r="WF53" s="463"/>
      <c r="WG53" s="463"/>
      <c r="WH53" s="463"/>
      <c r="WI53" s="463"/>
      <c r="WJ53" s="463"/>
      <c r="WK53" s="463"/>
      <c r="WL53" s="463"/>
      <c r="WM53" s="463"/>
      <c r="WN53" s="463"/>
      <c r="WO53" s="463"/>
      <c r="WP53" s="463"/>
      <c r="WQ53" s="463"/>
      <c r="WR53" s="463"/>
      <c r="WS53" s="463"/>
      <c r="WT53" s="463"/>
      <c r="WU53" s="463"/>
      <c r="WV53" s="463"/>
      <c r="WW53" s="463"/>
      <c r="WX53" s="463"/>
      <c r="WY53" s="463"/>
      <c r="WZ53" s="463"/>
      <c r="XA53" s="463"/>
      <c r="XB53" s="463"/>
      <c r="XC53" s="463"/>
      <c r="XD53" s="463"/>
      <c r="XE53" s="463"/>
      <c r="XF53" s="463"/>
      <c r="XG53" s="463"/>
      <c r="XH53" s="463"/>
      <c r="XI53" s="463"/>
      <c r="XJ53" s="463"/>
      <c r="XK53" s="463"/>
      <c r="XL53" s="463"/>
      <c r="XM53" s="463"/>
      <c r="XN53" s="463"/>
      <c r="XO53" s="463"/>
      <c r="XP53" s="463"/>
      <c r="XQ53" s="463"/>
      <c r="XR53" s="463"/>
      <c r="XS53" s="463"/>
      <c r="XT53" s="463"/>
      <c r="XU53" s="463"/>
      <c r="XV53" s="463"/>
      <c r="XW53" s="463"/>
      <c r="XX53" s="463"/>
      <c r="XY53" s="463"/>
      <c r="XZ53" s="463"/>
      <c r="YA53" s="463"/>
      <c r="YB53" s="463"/>
      <c r="YC53" s="463"/>
      <c r="YD53" s="463"/>
      <c r="YE53" s="463"/>
      <c r="YF53" s="463"/>
      <c r="YG53" s="463"/>
      <c r="YH53" s="463"/>
      <c r="YI53" s="463"/>
      <c r="YJ53" s="463"/>
      <c r="YK53" s="463"/>
      <c r="YL53" s="463"/>
      <c r="YM53" s="463"/>
      <c r="YN53" s="463"/>
      <c r="YO53" s="463"/>
      <c r="YP53" s="463"/>
      <c r="YQ53" s="463"/>
      <c r="YR53" s="463"/>
      <c r="YS53" s="463"/>
      <c r="YT53" s="463"/>
      <c r="YU53" s="463"/>
      <c r="YV53" s="463"/>
      <c r="YW53" s="463"/>
      <c r="YX53" s="463"/>
      <c r="YY53" s="463"/>
      <c r="YZ53" s="463"/>
      <c r="ZA53" s="463"/>
      <c r="ZB53" s="463"/>
      <c r="ZC53" s="463"/>
      <c r="ZD53" s="463"/>
      <c r="ZE53" s="463"/>
      <c r="ZF53" s="463"/>
      <c r="ZG53" s="463"/>
      <c r="ZH53" s="463"/>
      <c r="ZI53" s="463"/>
      <c r="ZJ53" s="463"/>
      <c r="ZK53" s="463"/>
      <c r="ZL53" s="463"/>
      <c r="ZM53" s="463"/>
      <c r="ZN53" s="463"/>
      <c r="ZO53" s="463"/>
      <c r="ZP53" s="463"/>
      <c r="ZQ53" s="463"/>
      <c r="ZR53" s="463"/>
      <c r="ZS53" s="463"/>
      <c r="ZT53" s="463"/>
      <c r="ZU53" s="463"/>
      <c r="ZV53" s="463"/>
      <c r="ZW53" s="463"/>
      <c r="ZX53" s="463"/>
      <c r="ZY53" s="463"/>
      <c r="ZZ53" s="463"/>
      <c r="AAA53" s="463"/>
      <c r="AAB53" s="463"/>
      <c r="AAC53" s="463"/>
      <c r="AAD53" s="463"/>
      <c r="AAE53" s="463"/>
      <c r="AAF53" s="463"/>
      <c r="AAG53" s="463"/>
      <c r="AAH53" s="463"/>
      <c r="AAI53" s="463"/>
      <c r="AAJ53" s="463"/>
      <c r="AAK53" s="463"/>
      <c r="AAL53" s="463"/>
      <c r="AAM53" s="463"/>
      <c r="AAN53" s="463"/>
      <c r="AAO53" s="463"/>
      <c r="AAP53" s="463"/>
      <c r="AAQ53" s="463"/>
      <c r="AAR53" s="463"/>
      <c r="AAS53" s="463"/>
      <c r="AAT53" s="463"/>
      <c r="AAU53" s="463"/>
      <c r="AAV53" s="463"/>
      <c r="AAW53" s="463"/>
      <c r="AAX53" s="463"/>
      <c r="AAY53" s="463"/>
      <c r="AAZ53" s="463"/>
      <c r="ABA53" s="463"/>
      <c r="ABB53" s="463"/>
      <c r="ABC53" s="463"/>
      <c r="ABD53" s="463"/>
      <c r="ABE53" s="463"/>
      <c r="ABF53" s="463"/>
      <c r="ABG53" s="463"/>
      <c r="ABH53" s="463"/>
      <c r="ABI53" s="463"/>
      <c r="ABJ53" s="463"/>
      <c r="ABK53" s="463"/>
      <c r="ABL53" s="463"/>
      <c r="ABM53" s="463"/>
      <c r="ABN53" s="463"/>
      <c r="ABO53" s="463"/>
      <c r="ABP53" s="463"/>
      <c r="ABQ53" s="463"/>
      <c r="ABR53" s="463"/>
      <c r="ABS53" s="463"/>
      <c r="ABT53" s="463"/>
      <c r="ABU53" s="463"/>
      <c r="ABV53" s="463"/>
      <c r="ABW53" s="463"/>
      <c r="ABX53" s="463"/>
      <c r="ABY53" s="463"/>
      <c r="ABZ53" s="463"/>
      <c r="ACA53" s="463"/>
      <c r="ACB53" s="463"/>
      <c r="ACC53" s="463"/>
      <c r="ACD53" s="463"/>
      <c r="ACE53" s="463"/>
      <c r="ACF53" s="463"/>
      <c r="ACG53" s="463"/>
      <c r="ACH53" s="463"/>
      <c r="ACI53" s="463"/>
      <c r="ACJ53" s="463"/>
      <c r="ACK53" s="463"/>
      <c r="ACL53" s="463"/>
      <c r="ACM53" s="463"/>
      <c r="ACN53" s="463"/>
      <c r="ACO53" s="463"/>
      <c r="ACP53" s="463"/>
      <c r="ACQ53" s="463"/>
      <c r="ACR53" s="463"/>
      <c r="ACS53" s="463"/>
      <c r="ACT53" s="463"/>
      <c r="ACU53" s="463"/>
      <c r="ACV53" s="463"/>
      <c r="ACW53" s="463"/>
      <c r="ACX53" s="463"/>
      <c r="ACY53" s="463"/>
      <c r="ACZ53" s="463"/>
      <c r="ADA53" s="463"/>
      <c r="ADB53" s="463"/>
      <c r="ADC53" s="463"/>
      <c r="ADD53" s="463"/>
      <c r="ADE53" s="463"/>
      <c r="ADF53" s="463"/>
      <c r="ADG53" s="463"/>
      <c r="ADH53" s="463"/>
      <c r="ADI53" s="463"/>
      <c r="ADJ53" s="463"/>
      <c r="ADK53" s="463"/>
      <c r="ADL53" s="463"/>
      <c r="ADM53" s="463"/>
      <c r="ADN53" s="463"/>
      <c r="ADO53" s="463"/>
      <c r="ADP53" s="463"/>
      <c r="ADQ53" s="463"/>
      <c r="ADR53" s="463"/>
      <c r="ADS53" s="463"/>
    </row>
    <row r="54" spans="1:799" ht="122.25" customHeight="1">
      <c r="A54" s="429">
        <v>52</v>
      </c>
      <c r="B54" s="423" t="s">
        <v>1382</v>
      </c>
      <c r="C54" s="424" t="s">
        <v>1383</v>
      </c>
      <c r="D54" s="423" t="s">
        <v>1384</v>
      </c>
      <c r="E54" s="423" t="s">
        <v>1385</v>
      </c>
      <c r="F54" s="424" t="s">
        <v>890</v>
      </c>
      <c r="G54" s="508" t="s">
        <v>910</v>
      </c>
      <c r="H54" s="508" t="s">
        <v>852</v>
      </c>
      <c r="I54" s="508" t="s">
        <v>835</v>
      </c>
      <c r="J54" s="508" t="s">
        <v>852</v>
      </c>
      <c r="K54" s="508" t="s">
        <v>848</v>
      </c>
      <c r="L54" s="431">
        <v>663680</v>
      </c>
      <c r="M54" s="431">
        <v>532000</v>
      </c>
      <c r="N54" s="431">
        <v>226100</v>
      </c>
      <c r="O54" s="422">
        <v>39900</v>
      </c>
      <c r="P54" s="422">
        <f>SUM(N54+O54)</f>
        <v>266000</v>
      </c>
      <c r="Q54" s="509">
        <v>0.5</v>
      </c>
      <c r="R54" s="431">
        <v>60</v>
      </c>
      <c r="S54" s="432">
        <v>45.5</v>
      </c>
      <c r="T54" s="432">
        <v>35</v>
      </c>
      <c r="U54" s="434">
        <v>28</v>
      </c>
      <c r="V54" s="432">
        <v>95</v>
      </c>
      <c r="W54" s="433">
        <f t="shared" si="3"/>
        <v>73.5</v>
      </c>
      <c r="X54" s="446">
        <f t="shared" si="1"/>
        <v>0.77368421052631575</v>
      </c>
      <c r="Y54" s="110"/>
      <c r="Z54" s="110"/>
      <c r="AA54" s="110"/>
    </row>
    <row r="55" spans="1:799" s="418" customFormat="1" ht="135.75" customHeight="1">
      <c r="A55" s="429">
        <v>53</v>
      </c>
      <c r="B55" s="423" t="s">
        <v>1478</v>
      </c>
      <c r="C55" s="424" t="s">
        <v>1479</v>
      </c>
      <c r="D55" s="423" t="s">
        <v>1480</v>
      </c>
      <c r="E55" s="423" t="s">
        <v>1481</v>
      </c>
      <c r="F55" s="430" t="s">
        <v>890</v>
      </c>
      <c r="G55" s="508" t="s">
        <v>910</v>
      </c>
      <c r="H55" s="508" t="s">
        <v>863</v>
      </c>
      <c r="I55" s="508" t="s">
        <v>864</v>
      </c>
      <c r="J55" s="508" t="s">
        <v>863</v>
      </c>
      <c r="K55" s="508" t="s">
        <v>864</v>
      </c>
      <c r="L55" s="431">
        <v>1783400</v>
      </c>
      <c r="M55" s="431">
        <v>1733400</v>
      </c>
      <c r="N55" s="431">
        <v>736695</v>
      </c>
      <c r="O55" s="422">
        <v>130005</v>
      </c>
      <c r="P55" s="422">
        <f>SUM(N55+O55)</f>
        <v>866700</v>
      </c>
      <c r="Q55" s="509">
        <v>0.5</v>
      </c>
      <c r="R55" s="431">
        <v>60</v>
      </c>
      <c r="S55" s="432">
        <v>46</v>
      </c>
      <c r="T55" s="432">
        <v>35</v>
      </c>
      <c r="U55" s="434">
        <v>27.5</v>
      </c>
      <c r="V55" s="432">
        <v>95</v>
      </c>
      <c r="W55" s="433">
        <f t="shared" si="3"/>
        <v>73.5</v>
      </c>
      <c r="X55" s="446">
        <f t="shared" si="1"/>
        <v>0.77368421052631575</v>
      </c>
      <c r="Y55" s="110"/>
      <c r="Z55" s="110"/>
      <c r="AA55" s="110"/>
      <c r="AB55" s="401"/>
      <c r="AC55" s="401"/>
      <c r="AD55" s="401"/>
      <c r="AE55" s="401"/>
      <c r="AF55" s="401"/>
      <c r="AG55" s="401"/>
      <c r="AH55" s="401"/>
      <c r="AI55" s="401"/>
      <c r="AJ55" s="401"/>
      <c r="AK55" s="401"/>
      <c r="AL55" s="401"/>
      <c r="AM55" s="401"/>
      <c r="AN55" s="401"/>
      <c r="AO55" s="401"/>
      <c r="AP55" s="401"/>
      <c r="AQ55" s="401"/>
      <c r="AR55" s="401"/>
      <c r="AS55" s="401"/>
      <c r="AT55" s="401"/>
      <c r="AU55" s="401"/>
      <c r="AV55" s="401"/>
      <c r="AW55" s="401"/>
      <c r="AX55" s="401"/>
      <c r="AY55" s="401"/>
      <c r="AZ55" s="401"/>
      <c r="BA55" s="401"/>
      <c r="BB55" s="401"/>
      <c r="BC55" s="401"/>
      <c r="BD55" s="401"/>
      <c r="BE55" s="401"/>
      <c r="BF55" s="401"/>
      <c r="BG55" s="401"/>
      <c r="BH55" s="401"/>
      <c r="BI55" s="401"/>
      <c r="BJ55" s="401"/>
      <c r="BK55" s="401"/>
      <c r="BL55" s="401"/>
      <c r="BM55" s="401"/>
      <c r="BN55" s="401"/>
      <c r="BO55" s="401"/>
      <c r="BP55" s="401"/>
      <c r="BQ55" s="401"/>
      <c r="BR55" s="401"/>
      <c r="BS55" s="401"/>
      <c r="BT55" s="401"/>
      <c r="BU55" s="401"/>
      <c r="BV55" s="401"/>
      <c r="BW55" s="401"/>
      <c r="BX55" s="401"/>
      <c r="BY55" s="401"/>
      <c r="BZ55" s="401"/>
      <c r="CA55" s="401"/>
      <c r="CB55" s="401"/>
      <c r="CC55" s="401"/>
      <c r="CD55" s="401"/>
      <c r="CE55" s="401"/>
      <c r="CF55" s="401"/>
      <c r="CG55" s="401"/>
      <c r="CH55" s="401"/>
      <c r="CI55" s="401"/>
      <c r="CJ55" s="401"/>
      <c r="CK55" s="401"/>
      <c r="CL55" s="401"/>
      <c r="CM55" s="401"/>
      <c r="CN55" s="401"/>
      <c r="CO55" s="401"/>
      <c r="CP55" s="401"/>
      <c r="CQ55" s="401"/>
      <c r="CR55" s="401"/>
      <c r="CS55" s="401"/>
      <c r="CT55" s="401"/>
      <c r="CU55" s="401"/>
      <c r="CV55" s="401"/>
      <c r="CW55" s="401"/>
      <c r="CX55" s="401"/>
      <c r="CY55" s="401"/>
      <c r="CZ55" s="401"/>
      <c r="DA55" s="401"/>
      <c r="DB55" s="401"/>
      <c r="DC55" s="401"/>
      <c r="DD55" s="401"/>
      <c r="DE55" s="401"/>
      <c r="DF55" s="401"/>
      <c r="DG55" s="401"/>
      <c r="DH55" s="401"/>
      <c r="DI55" s="401"/>
      <c r="DJ55" s="401"/>
      <c r="DK55" s="401"/>
      <c r="DL55" s="401"/>
      <c r="DM55" s="401"/>
      <c r="DN55" s="401"/>
      <c r="DO55" s="401"/>
      <c r="DP55" s="401"/>
      <c r="DQ55" s="401"/>
      <c r="DR55" s="401"/>
      <c r="DS55" s="401"/>
      <c r="DT55" s="401"/>
      <c r="DU55" s="401"/>
      <c r="DV55" s="401"/>
      <c r="DW55" s="401"/>
      <c r="DX55" s="401"/>
      <c r="DY55" s="401"/>
      <c r="DZ55" s="401"/>
      <c r="EA55" s="401"/>
      <c r="EB55" s="401"/>
      <c r="EC55" s="401"/>
      <c r="ED55" s="401"/>
      <c r="EE55" s="401"/>
      <c r="EF55" s="401"/>
      <c r="EG55" s="401"/>
      <c r="EH55" s="401"/>
      <c r="EI55" s="401"/>
      <c r="EJ55" s="401"/>
      <c r="EK55" s="401"/>
      <c r="EL55" s="401"/>
      <c r="EM55" s="401"/>
      <c r="EN55" s="401"/>
      <c r="EO55" s="401"/>
      <c r="EP55" s="401"/>
      <c r="EQ55" s="401"/>
      <c r="ER55" s="401"/>
      <c r="ES55" s="401"/>
      <c r="ET55" s="401"/>
      <c r="EU55" s="401"/>
      <c r="EV55" s="401"/>
      <c r="EW55" s="401"/>
      <c r="EX55" s="401"/>
      <c r="EY55" s="401"/>
      <c r="EZ55" s="401"/>
      <c r="FA55" s="401"/>
      <c r="FB55" s="401"/>
      <c r="FC55" s="401"/>
      <c r="FD55" s="401"/>
      <c r="FE55" s="401"/>
      <c r="FF55" s="401"/>
      <c r="FG55" s="401"/>
      <c r="FH55" s="401"/>
      <c r="FI55" s="401"/>
      <c r="FJ55" s="401"/>
      <c r="FK55" s="401"/>
      <c r="FL55" s="401"/>
      <c r="FM55" s="401"/>
      <c r="FN55" s="401"/>
      <c r="FO55" s="401"/>
      <c r="FP55" s="401"/>
      <c r="FQ55" s="401"/>
      <c r="FR55" s="401"/>
      <c r="FS55" s="401"/>
      <c r="FT55" s="401"/>
      <c r="FU55" s="401"/>
      <c r="FV55" s="401"/>
      <c r="FW55" s="401"/>
      <c r="FX55" s="401"/>
      <c r="FY55" s="401"/>
      <c r="FZ55" s="401"/>
      <c r="GA55" s="401"/>
      <c r="GB55" s="401"/>
      <c r="GC55" s="401"/>
      <c r="GD55" s="401"/>
      <c r="GE55" s="401"/>
      <c r="GF55" s="401"/>
      <c r="GG55" s="401"/>
      <c r="GH55" s="401"/>
      <c r="GI55" s="401"/>
      <c r="GJ55" s="401"/>
      <c r="GK55" s="401"/>
      <c r="GL55" s="401"/>
      <c r="GM55" s="401"/>
      <c r="GN55" s="401"/>
      <c r="GO55" s="401"/>
      <c r="GP55" s="401"/>
      <c r="GQ55" s="401"/>
      <c r="GR55" s="401"/>
      <c r="GS55" s="401"/>
      <c r="GT55" s="401"/>
      <c r="GU55" s="401"/>
      <c r="GV55" s="401"/>
      <c r="GW55" s="401"/>
      <c r="GX55" s="401"/>
      <c r="GY55" s="401"/>
      <c r="GZ55" s="401"/>
      <c r="HA55" s="401"/>
      <c r="HB55" s="401"/>
      <c r="HC55" s="401"/>
      <c r="HD55" s="401"/>
      <c r="HE55" s="401"/>
      <c r="HF55" s="401"/>
      <c r="HG55" s="401"/>
      <c r="HH55" s="401"/>
      <c r="HI55" s="401"/>
      <c r="HJ55" s="401"/>
      <c r="HK55" s="401"/>
      <c r="HL55" s="401"/>
      <c r="HM55" s="401"/>
      <c r="HN55" s="401"/>
      <c r="HO55" s="401"/>
      <c r="HP55" s="401"/>
      <c r="HQ55" s="401"/>
      <c r="HR55" s="401"/>
      <c r="HS55" s="401"/>
      <c r="HT55" s="401"/>
      <c r="HU55" s="401"/>
      <c r="HV55" s="401"/>
      <c r="HW55" s="401"/>
      <c r="HX55" s="401"/>
      <c r="HY55" s="401"/>
      <c r="HZ55" s="401"/>
      <c r="IA55" s="401"/>
      <c r="IB55" s="401"/>
      <c r="IC55" s="401"/>
      <c r="ID55" s="401"/>
      <c r="IE55" s="401"/>
      <c r="IF55" s="401"/>
      <c r="IG55" s="401"/>
      <c r="IH55" s="401"/>
      <c r="II55" s="401"/>
      <c r="IJ55" s="401"/>
      <c r="IK55" s="401"/>
      <c r="IL55" s="401"/>
      <c r="IM55" s="401"/>
      <c r="IN55" s="401"/>
      <c r="IO55" s="401"/>
      <c r="IP55" s="401"/>
      <c r="IQ55" s="401"/>
      <c r="IR55" s="401"/>
      <c r="IS55" s="401"/>
      <c r="IT55" s="401"/>
      <c r="IU55" s="401"/>
      <c r="IV55" s="401"/>
      <c r="IW55" s="401"/>
      <c r="IX55" s="401"/>
      <c r="IY55" s="401"/>
      <c r="IZ55" s="401"/>
      <c r="JA55" s="401"/>
      <c r="JB55" s="401"/>
      <c r="JC55" s="401"/>
      <c r="JD55" s="401"/>
      <c r="JE55" s="401"/>
      <c r="JF55" s="401"/>
      <c r="JG55" s="401"/>
      <c r="JH55" s="401"/>
      <c r="JI55" s="401"/>
      <c r="JJ55" s="401"/>
      <c r="JK55" s="401"/>
      <c r="JL55" s="401"/>
      <c r="JM55" s="401"/>
      <c r="JN55" s="401"/>
      <c r="JO55" s="401"/>
      <c r="JP55" s="401"/>
      <c r="JQ55" s="401"/>
      <c r="JR55" s="401"/>
      <c r="JS55" s="401"/>
      <c r="JT55" s="401"/>
      <c r="JU55" s="401"/>
      <c r="JV55" s="401"/>
      <c r="JW55" s="401"/>
      <c r="JX55" s="401"/>
      <c r="JY55" s="401"/>
      <c r="JZ55" s="401"/>
      <c r="KA55" s="401"/>
      <c r="KB55" s="401"/>
      <c r="KC55" s="401"/>
      <c r="KD55" s="401"/>
      <c r="KE55" s="401"/>
      <c r="KF55" s="401"/>
      <c r="KG55" s="401"/>
      <c r="KH55" s="401"/>
      <c r="KI55" s="401"/>
      <c r="KJ55" s="401"/>
      <c r="KK55" s="401"/>
      <c r="KL55" s="401"/>
      <c r="KM55" s="401"/>
      <c r="KN55" s="401"/>
      <c r="KO55" s="401"/>
      <c r="KP55" s="401"/>
      <c r="KQ55" s="401"/>
      <c r="KR55" s="401"/>
      <c r="KS55" s="401"/>
      <c r="KT55" s="401"/>
      <c r="KU55" s="401"/>
      <c r="KV55" s="401"/>
      <c r="KW55" s="401"/>
      <c r="KX55" s="401"/>
      <c r="KY55" s="401"/>
      <c r="KZ55" s="401"/>
      <c r="LA55" s="401"/>
      <c r="LB55" s="401"/>
      <c r="LC55" s="401"/>
      <c r="LD55" s="401"/>
      <c r="LE55" s="401"/>
      <c r="LF55" s="401"/>
      <c r="LG55" s="401"/>
      <c r="LH55" s="401"/>
      <c r="LI55" s="401"/>
      <c r="LJ55" s="401"/>
      <c r="LK55" s="401"/>
      <c r="LL55" s="401"/>
      <c r="LM55" s="401"/>
      <c r="LN55" s="401"/>
      <c r="LO55" s="401"/>
      <c r="LP55" s="401"/>
      <c r="LQ55" s="401"/>
      <c r="LR55" s="401"/>
      <c r="LS55" s="401"/>
      <c r="LT55" s="401"/>
      <c r="LU55" s="401"/>
      <c r="LV55" s="401"/>
      <c r="LW55" s="401"/>
      <c r="LX55" s="401"/>
      <c r="LY55" s="401"/>
      <c r="LZ55" s="401"/>
      <c r="MA55" s="401"/>
      <c r="MB55" s="401"/>
      <c r="MC55" s="401"/>
      <c r="MD55" s="401"/>
      <c r="ME55" s="401"/>
      <c r="MF55" s="401"/>
      <c r="MG55" s="401"/>
      <c r="MH55" s="401"/>
      <c r="MI55" s="401"/>
      <c r="MJ55" s="401"/>
      <c r="MK55" s="401"/>
      <c r="ML55" s="401"/>
      <c r="MM55" s="401"/>
      <c r="MN55" s="401"/>
      <c r="MO55" s="401"/>
      <c r="MP55" s="401"/>
      <c r="MQ55" s="401"/>
      <c r="MR55" s="401"/>
      <c r="MS55" s="401"/>
      <c r="MT55" s="401"/>
      <c r="MU55" s="401"/>
      <c r="MV55" s="401"/>
      <c r="MW55" s="401"/>
      <c r="MX55" s="401"/>
      <c r="MY55" s="401"/>
      <c r="MZ55" s="401"/>
      <c r="NA55" s="401"/>
      <c r="NB55" s="401"/>
      <c r="NC55" s="401"/>
      <c r="ND55" s="401"/>
      <c r="NE55" s="401"/>
      <c r="NF55" s="401"/>
      <c r="NG55" s="401"/>
      <c r="NH55" s="401"/>
      <c r="NI55" s="401"/>
      <c r="NJ55" s="401"/>
      <c r="NK55" s="401"/>
      <c r="NL55" s="401"/>
      <c r="NM55" s="401"/>
      <c r="NN55" s="401"/>
      <c r="NO55" s="401"/>
      <c r="NP55" s="401"/>
      <c r="NQ55" s="401"/>
      <c r="NR55" s="401"/>
      <c r="NS55" s="401"/>
      <c r="NT55" s="401"/>
      <c r="NU55" s="401"/>
      <c r="NV55" s="401"/>
      <c r="NW55" s="401"/>
      <c r="NX55" s="401"/>
      <c r="NY55" s="401"/>
      <c r="NZ55" s="401"/>
      <c r="OA55" s="401"/>
      <c r="OB55" s="401"/>
      <c r="OC55" s="401"/>
      <c r="OD55" s="401"/>
      <c r="OE55" s="401"/>
      <c r="OF55" s="401"/>
      <c r="OG55" s="401"/>
      <c r="OH55" s="401"/>
      <c r="OI55" s="401"/>
      <c r="OJ55" s="401"/>
      <c r="OK55" s="401"/>
      <c r="OL55" s="401"/>
      <c r="OM55" s="401"/>
      <c r="ON55" s="401"/>
      <c r="OO55" s="401"/>
      <c r="OP55" s="401"/>
      <c r="OQ55" s="401"/>
      <c r="OR55" s="401"/>
      <c r="OS55" s="401"/>
      <c r="OT55" s="401"/>
      <c r="OU55" s="401"/>
      <c r="OV55" s="401"/>
      <c r="OW55" s="401"/>
      <c r="OX55" s="401"/>
      <c r="OY55" s="401"/>
      <c r="OZ55" s="401"/>
      <c r="PA55" s="401"/>
      <c r="PB55" s="401"/>
      <c r="PC55" s="401"/>
      <c r="PD55" s="401"/>
      <c r="PE55" s="401"/>
      <c r="PF55" s="401"/>
      <c r="PG55" s="401"/>
      <c r="PH55" s="401"/>
      <c r="PI55" s="401"/>
      <c r="PJ55" s="401"/>
      <c r="PK55" s="401"/>
      <c r="PL55" s="401"/>
      <c r="PM55" s="401"/>
      <c r="PN55" s="401"/>
      <c r="PO55" s="401"/>
      <c r="PP55" s="401"/>
      <c r="PQ55" s="401"/>
      <c r="PR55" s="401"/>
      <c r="PS55" s="401"/>
      <c r="PT55" s="401"/>
      <c r="PU55" s="401"/>
      <c r="PV55" s="401"/>
      <c r="PW55" s="401"/>
      <c r="PX55" s="401"/>
      <c r="PY55" s="401"/>
      <c r="PZ55" s="401"/>
      <c r="QA55" s="401"/>
      <c r="QB55" s="401"/>
      <c r="QC55" s="401"/>
      <c r="QD55" s="401"/>
      <c r="QE55" s="401"/>
      <c r="QF55" s="401"/>
      <c r="QG55" s="401"/>
      <c r="QH55" s="401"/>
      <c r="QI55" s="401"/>
      <c r="QJ55" s="401"/>
      <c r="QK55" s="401"/>
      <c r="QL55" s="401"/>
      <c r="QM55" s="401"/>
      <c r="QN55" s="401"/>
      <c r="QO55" s="401"/>
      <c r="QP55" s="401"/>
      <c r="QQ55" s="401"/>
      <c r="QR55" s="401"/>
      <c r="QS55" s="401"/>
      <c r="QT55" s="401"/>
      <c r="QU55" s="401"/>
      <c r="QV55" s="401"/>
      <c r="QW55" s="401"/>
      <c r="QX55" s="401"/>
      <c r="QY55" s="401"/>
      <c r="QZ55" s="401"/>
      <c r="RA55" s="401"/>
      <c r="RB55" s="401"/>
      <c r="RC55" s="401"/>
      <c r="RD55" s="401"/>
      <c r="RE55" s="401"/>
      <c r="RF55" s="401"/>
      <c r="RG55" s="401"/>
      <c r="RH55" s="401"/>
      <c r="RI55" s="401"/>
      <c r="RJ55" s="401"/>
      <c r="RK55" s="401"/>
      <c r="RL55" s="401"/>
      <c r="RM55" s="401"/>
      <c r="RN55" s="401"/>
      <c r="RO55" s="401"/>
      <c r="RP55" s="401"/>
      <c r="RQ55" s="401"/>
      <c r="RR55" s="401"/>
      <c r="RS55" s="401"/>
      <c r="RT55" s="401"/>
      <c r="RU55" s="401"/>
      <c r="RV55" s="401"/>
      <c r="RW55" s="401"/>
      <c r="RX55" s="401"/>
      <c r="RY55" s="401"/>
      <c r="RZ55" s="401"/>
      <c r="SA55" s="401"/>
      <c r="SB55" s="401"/>
      <c r="SC55" s="401"/>
      <c r="SD55" s="401"/>
      <c r="SE55" s="401"/>
      <c r="SF55" s="401"/>
      <c r="SG55" s="401"/>
      <c r="SH55" s="401"/>
      <c r="SI55" s="401"/>
      <c r="SJ55" s="401"/>
      <c r="SK55" s="401"/>
      <c r="SL55" s="401"/>
      <c r="SM55" s="401"/>
      <c r="SN55" s="401"/>
      <c r="SO55" s="401"/>
      <c r="SP55" s="401"/>
      <c r="SQ55" s="401"/>
      <c r="SR55" s="401"/>
      <c r="SS55" s="401"/>
      <c r="ST55" s="401"/>
      <c r="SU55" s="401"/>
      <c r="SV55" s="401"/>
      <c r="SW55" s="401"/>
      <c r="SX55" s="401"/>
      <c r="SY55" s="401"/>
      <c r="SZ55" s="401"/>
      <c r="TA55" s="401"/>
      <c r="TB55" s="401"/>
      <c r="TC55" s="401"/>
      <c r="TD55" s="401"/>
      <c r="TE55" s="401"/>
      <c r="TF55" s="401"/>
      <c r="TG55" s="401"/>
      <c r="TH55" s="401"/>
      <c r="TI55" s="401"/>
      <c r="TJ55" s="401"/>
      <c r="TK55" s="401"/>
      <c r="TL55" s="401"/>
      <c r="TM55" s="401"/>
      <c r="TN55" s="401"/>
      <c r="TO55" s="401"/>
      <c r="TP55" s="401"/>
      <c r="TQ55" s="401"/>
      <c r="TR55" s="401"/>
      <c r="TS55" s="401"/>
      <c r="TT55" s="401"/>
      <c r="TU55" s="401"/>
      <c r="TV55" s="401"/>
      <c r="TW55" s="401"/>
      <c r="TX55" s="401"/>
      <c r="TY55" s="401"/>
      <c r="TZ55" s="401"/>
      <c r="UA55" s="401"/>
      <c r="UB55" s="401"/>
      <c r="UC55" s="401"/>
      <c r="UD55" s="401"/>
      <c r="UE55" s="401"/>
      <c r="UF55" s="401"/>
      <c r="UG55" s="401"/>
      <c r="UH55" s="401"/>
      <c r="UI55" s="401"/>
      <c r="UJ55" s="401"/>
      <c r="UK55" s="401"/>
      <c r="UL55" s="401"/>
      <c r="UM55" s="401"/>
      <c r="UN55" s="401"/>
      <c r="UO55" s="401"/>
      <c r="UP55" s="401"/>
      <c r="UQ55" s="401"/>
      <c r="UR55" s="401"/>
      <c r="US55" s="401"/>
      <c r="UT55" s="401"/>
      <c r="UU55" s="401"/>
      <c r="UV55" s="401"/>
      <c r="UW55" s="401"/>
      <c r="UX55" s="401"/>
      <c r="UY55" s="401"/>
      <c r="UZ55" s="401"/>
      <c r="VA55" s="401"/>
      <c r="VB55" s="401"/>
      <c r="VC55" s="401"/>
      <c r="VD55" s="401"/>
      <c r="VE55" s="401"/>
      <c r="VF55" s="401"/>
      <c r="VG55" s="401"/>
      <c r="VH55" s="401"/>
      <c r="VI55" s="401"/>
      <c r="VJ55" s="401"/>
      <c r="VK55" s="401"/>
      <c r="VL55" s="401"/>
      <c r="VM55" s="401"/>
      <c r="VN55" s="401"/>
      <c r="VO55" s="401"/>
      <c r="VP55" s="401"/>
      <c r="VQ55" s="401"/>
      <c r="VR55" s="401"/>
      <c r="VS55" s="401"/>
      <c r="VT55" s="401"/>
      <c r="VU55" s="401"/>
      <c r="VV55" s="401"/>
      <c r="VW55" s="401"/>
      <c r="VX55" s="401"/>
      <c r="VY55" s="401"/>
      <c r="VZ55" s="401"/>
      <c r="WA55" s="401"/>
      <c r="WB55" s="401"/>
      <c r="WC55" s="401"/>
      <c r="WD55" s="401"/>
      <c r="WE55" s="401"/>
      <c r="WF55" s="401"/>
      <c r="WG55" s="401"/>
      <c r="WH55" s="401"/>
      <c r="WI55" s="401"/>
      <c r="WJ55" s="401"/>
      <c r="WK55" s="401"/>
      <c r="WL55" s="401"/>
      <c r="WM55" s="401"/>
      <c r="WN55" s="401"/>
      <c r="WO55" s="401"/>
      <c r="WP55" s="401"/>
      <c r="WQ55" s="401"/>
      <c r="WR55" s="401"/>
      <c r="WS55" s="401"/>
      <c r="WT55" s="401"/>
      <c r="WU55" s="401"/>
      <c r="WV55" s="401"/>
      <c r="WW55" s="401"/>
      <c r="WX55" s="401"/>
      <c r="WY55" s="401"/>
      <c r="WZ55" s="401"/>
      <c r="XA55" s="401"/>
      <c r="XB55" s="401"/>
      <c r="XC55" s="401"/>
      <c r="XD55" s="401"/>
      <c r="XE55" s="401"/>
      <c r="XF55" s="401"/>
      <c r="XG55" s="401"/>
      <c r="XH55" s="401"/>
      <c r="XI55" s="401"/>
      <c r="XJ55" s="401"/>
      <c r="XK55" s="401"/>
      <c r="XL55" s="401"/>
      <c r="XM55" s="401"/>
      <c r="XN55" s="401"/>
      <c r="XO55" s="401"/>
      <c r="XP55" s="401"/>
      <c r="XQ55" s="401"/>
      <c r="XR55" s="401"/>
      <c r="XS55" s="401"/>
      <c r="XT55" s="401"/>
      <c r="XU55" s="401"/>
      <c r="XV55" s="401"/>
      <c r="XW55" s="401"/>
      <c r="XX55" s="401"/>
      <c r="XY55" s="401"/>
      <c r="XZ55" s="401"/>
      <c r="YA55" s="401"/>
      <c r="YB55" s="401"/>
      <c r="YC55" s="401"/>
      <c r="YD55" s="401"/>
      <c r="YE55" s="401"/>
      <c r="YF55" s="401"/>
      <c r="YG55" s="401"/>
      <c r="YH55" s="401"/>
      <c r="YI55" s="401"/>
      <c r="YJ55" s="401"/>
      <c r="YK55" s="401"/>
      <c r="YL55" s="401"/>
      <c r="YM55" s="401"/>
      <c r="YN55" s="401"/>
      <c r="YO55" s="401"/>
      <c r="YP55" s="401"/>
      <c r="YQ55" s="401"/>
      <c r="YR55" s="401"/>
      <c r="YS55" s="401"/>
      <c r="YT55" s="401"/>
      <c r="YU55" s="401"/>
      <c r="YV55" s="401"/>
      <c r="YW55" s="401"/>
      <c r="YX55" s="401"/>
      <c r="YY55" s="401"/>
      <c r="YZ55" s="401"/>
      <c r="ZA55" s="401"/>
      <c r="ZB55" s="401"/>
      <c r="ZC55" s="401"/>
      <c r="ZD55" s="401"/>
      <c r="ZE55" s="401"/>
      <c r="ZF55" s="401"/>
      <c r="ZG55" s="401"/>
      <c r="ZH55" s="401"/>
      <c r="ZI55" s="401"/>
      <c r="ZJ55" s="401"/>
      <c r="ZK55" s="401"/>
      <c r="ZL55" s="401"/>
      <c r="ZM55" s="401"/>
      <c r="ZN55" s="401"/>
      <c r="ZO55" s="401"/>
      <c r="ZP55" s="401"/>
      <c r="ZQ55" s="401"/>
      <c r="ZR55" s="401"/>
      <c r="ZS55" s="401"/>
      <c r="ZT55" s="401"/>
      <c r="ZU55" s="401"/>
      <c r="ZV55" s="401"/>
      <c r="ZW55" s="401"/>
      <c r="ZX55" s="401"/>
      <c r="ZY55" s="401"/>
      <c r="ZZ55" s="401"/>
      <c r="AAA55" s="401"/>
      <c r="AAB55" s="401"/>
      <c r="AAC55" s="401"/>
      <c r="AAD55" s="401"/>
      <c r="AAE55" s="401"/>
      <c r="AAF55" s="401"/>
      <c r="AAG55" s="401"/>
      <c r="AAH55" s="401"/>
      <c r="AAI55" s="401"/>
      <c r="AAJ55" s="401"/>
      <c r="AAK55" s="401"/>
      <c r="AAL55" s="401"/>
      <c r="AAM55" s="401"/>
      <c r="AAN55" s="401"/>
      <c r="AAO55" s="401"/>
      <c r="AAP55" s="401"/>
      <c r="AAQ55" s="401"/>
      <c r="AAR55" s="401"/>
      <c r="AAS55" s="401"/>
      <c r="AAT55" s="401"/>
      <c r="AAU55" s="401"/>
      <c r="AAV55" s="401"/>
      <c r="AAW55" s="401"/>
      <c r="AAX55" s="401"/>
      <c r="AAY55" s="401"/>
      <c r="AAZ55" s="401"/>
      <c r="ABA55" s="401"/>
      <c r="ABB55" s="401"/>
      <c r="ABC55" s="401"/>
      <c r="ABD55" s="401"/>
      <c r="ABE55" s="401"/>
      <c r="ABF55" s="401"/>
      <c r="ABG55" s="401"/>
      <c r="ABH55" s="401"/>
      <c r="ABI55" s="401"/>
      <c r="ABJ55" s="401"/>
      <c r="ABK55" s="401"/>
      <c r="ABL55" s="401"/>
      <c r="ABM55" s="401"/>
      <c r="ABN55" s="401"/>
      <c r="ABO55" s="401"/>
      <c r="ABP55" s="401"/>
      <c r="ABQ55" s="401"/>
      <c r="ABR55" s="401"/>
      <c r="ABS55" s="401"/>
      <c r="ABT55" s="401"/>
      <c r="ABU55" s="401"/>
      <c r="ABV55" s="401"/>
      <c r="ABW55" s="401"/>
      <c r="ABX55" s="401"/>
      <c r="ABY55" s="401"/>
      <c r="ABZ55" s="401"/>
      <c r="ACA55" s="401"/>
      <c r="ACB55" s="401"/>
      <c r="ACC55" s="401"/>
      <c r="ACD55" s="401"/>
      <c r="ACE55" s="401"/>
      <c r="ACF55" s="401"/>
      <c r="ACG55" s="401"/>
      <c r="ACH55" s="401"/>
      <c r="ACI55" s="401"/>
      <c r="ACJ55" s="401"/>
      <c r="ACK55" s="401"/>
      <c r="ACL55" s="401"/>
      <c r="ACM55" s="401"/>
      <c r="ACN55" s="401"/>
      <c r="ACO55" s="401"/>
      <c r="ACP55" s="401"/>
      <c r="ACQ55" s="401"/>
      <c r="ACR55" s="401"/>
      <c r="ACS55" s="401"/>
      <c r="ACT55" s="401"/>
      <c r="ACU55" s="401"/>
      <c r="ACV55" s="401"/>
      <c r="ACW55" s="401"/>
      <c r="ACX55" s="401"/>
      <c r="ACY55" s="401"/>
      <c r="ACZ55" s="401"/>
      <c r="ADA55" s="401"/>
      <c r="ADB55" s="401"/>
      <c r="ADC55" s="401"/>
      <c r="ADD55" s="401"/>
      <c r="ADE55" s="401"/>
      <c r="ADF55" s="401"/>
      <c r="ADG55" s="401"/>
      <c r="ADH55" s="401"/>
      <c r="ADI55" s="401"/>
      <c r="ADJ55" s="401"/>
      <c r="ADK55" s="401"/>
      <c r="ADL55" s="401"/>
      <c r="ADM55" s="401"/>
      <c r="ADN55" s="401"/>
      <c r="ADO55" s="401"/>
      <c r="ADP55" s="401"/>
      <c r="ADQ55" s="401"/>
      <c r="ADR55" s="401"/>
      <c r="ADS55" s="401"/>
    </row>
    <row r="56" spans="1:799" s="397" customFormat="1" ht="126.75" customHeight="1">
      <c r="A56" s="429">
        <v>54</v>
      </c>
      <c r="B56" s="423" t="s">
        <v>1003</v>
      </c>
      <c r="C56" s="424" t="s">
        <v>1004</v>
      </c>
      <c r="D56" s="423" t="s">
        <v>1005</v>
      </c>
      <c r="E56" s="423" t="s">
        <v>1006</v>
      </c>
      <c r="F56" s="424" t="s">
        <v>890</v>
      </c>
      <c r="G56" s="508" t="s">
        <v>910</v>
      </c>
      <c r="H56" s="508" t="s">
        <v>840</v>
      </c>
      <c r="I56" s="508" t="s">
        <v>833</v>
      </c>
      <c r="J56" s="508" t="s">
        <v>840</v>
      </c>
      <c r="K56" s="508" t="s">
        <v>833</v>
      </c>
      <c r="L56" s="431">
        <v>1906860</v>
      </c>
      <c r="M56" s="431">
        <v>1560000</v>
      </c>
      <c r="N56" s="431">
        <v>663000</v>
      </c>
      <c r="O56" s="422">
        <v>117000</v>
      </c>
      <c r="P56" s="422">
        <v>780000</v>
      </c>
      <c r="Q56" s="509">
        <v>0.5</v>
      </c>
      <c r="R56" s="431">
        <v>60</v>
      </c>
      <c r="S56" s="432">
        <v>42</v>
      </c>
      <c r="T56" s="432">
        <v>35</v>
      </c>
      <c r="U56" s="434">
        <v>31</v>
      </c>
      <c r="V56" s="432">
        <v>95</v>
      </c>
      <c r="W56" s="433">
        <f t="shared" si="3"/>
        <v>73</v>
      </c>
      <c r="X56" s="446">
        <f t="shared" si="1"/>
        <v>0.76842105263157889</v>
      </c>
      <c r="Y56" s="110"/>
      <c r="Z56" s="110"/>
      <c r="AA56" s="110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1"/>
      <c r="AZ56" s="401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1"/>
      <c r="DF56" s="401"/>
      <c r="DG56" s="401"/>
      <c r="DH56" s="401"/>
      <c r="DI56" s="401"/>
      <c r="DJ56" s="401"/>
      <c r="DK56" s="401"/>
      <c r="DL56" s="401"/>
      <c r="DM56" s="401"/>
      <c r="DN56" s="401"/>
      <c r="DO56" s="401"/>
      <c r="DP56" s="401"/>
      <c r="DQ56" s="401"/>
      <c r="DR56" s="401"/>
      <c r="DS56" s="401"/>
      <c r="DT56" s="401"/>
      <c r="DU56" s="401"/>
      <c r="DV56" s="401"/>
      <c r="DW56" s="401"/>
      <c r="DX56" s="401"/>
      <c r="DY56" s="401"/>
      <c r="DZ56" s="401"/>
      <c r="EA56" s="401"/>
      <c r="EB56" s="401"/>
      <c r="EC56" s="401"/>
      <c r="ED56" s="401"/>
      <c r="EE56" s="401"/>
      <c r="EF56" s="401"/>
      <c r="EG56" s="401"/>
      <c r="EH56" s="401"/>
      <c r="EI56" s="401"/>
      <c r="EJ56" s="401"/>
      <c r="EK56" s="401"/>
      <c r="EL56" s="401"/>
      <c r="EM56" s="401"/>
      <c r="EN56" s="401"/>
      <c r="EO56" s="401"/>
      <c r="EP56" s="401"/>
      <c r="EQ56" s="401"/>
      <c r="ER56" s="401"/>
      <c r="ES56" s="401"/>
      <c r="ET56" s="401"/>
      <c r="EU56" s="401"/>
      <c r="EV56" s="401"/>
      <c r="EW56" s="401"/>
      <c r="EX56" s="401"/>
      <c r="EY56" s="401"/>
      <c r="EZ56" s="401"/>
      <c r="FA56" s="401"/>
      <c r="FB56" s="401"/>
      <c r="FC56" s="401"/>
      <c r="FD56" s="401"/>
      <c r="FE56" s="401"/>
      <c r="FF56" s="401"/>
      <c r="FG56" s="401"/>
      <c r="FH56" s="401"/>
      <c r="FI56" s="401"/>
      <c r="FJ56" s="401"/>
      <c r="FK56" s="401"/>
      <c r="FL56" s="401"/>
      <c r="FM56" s="401"/>
      <c r="FN56" s="401"/>
      <c r="FO56" s="401"/>
      <c r="FP56" s="401"/>
      <c r="FQ56" s="401"/>
      <c r="FR56" s="401"/>
      <c r="FS56" s="401"/>
      <c r="FT56" s="401"/>
      <c r="FU56" s="401"/>
      <c r="FV56" s="401"/>
      <c r="FW56" s="401"/>
      <c r="FX56" s="401"/>
      <c r="FY56" s="401"/>
      <c r="FZ56" s="401"/>
      <c r="GA56" s="401"/>
      <c r="GB56" s="401"/>
      <c r="GC56" s="401"/>
      <c r="GD56" s="401"/>
      <c r="GE56" s="401"/>
      <c r="GF56" s="401"/>
      <c r="GG56" s="401"/>
      <c r="GH56" s="401"/>
      <c r="GI56" s="401"/>
      <c r="GJ56" s="401"/>
      <c r="GK56" s="401"/>
      <c r="GL56" s="401"/>
      <c r="GM56" s="401"/>
      <c r="GN56" s="401"/>
      <c r="GO56" s="401"/>
      <c r="GP56" s="401"/>
      <c r="GQ56" s="401"/>
      <c r="GR56" s="401"/>
      <c r="GS56" s="401"/>
      <c r="GT56" s="401"/>
      <c r="GU56" s="401"/>
      <c r="GV56" s="401"/>
      <c r="GW56" s="401"/>
      <c r="GX56" s="401"/>
      <c r="GY56" s="401"/>
      <c r="GZ56" s="401"/>
      <c r="HA56" s="401"/>
      <c r="HB56" s="401"/>
      <c r="HC56" s="401"/>
      <c r="HD56" s="401"/>
      <c r="HE56" s="401"/>
      <c r="HF56" s="401"/>
      <c r="HG56" s="401"/>
      <c r="HH56" s="401"/>
      <c r="HI56" s="401"/>
      <c r="HJ56" s="401"/>
      <c r="HK56" s="401"/>
      <c r="HL56" s="401"/>
      <c r="HM56" s="401"/>
      <c r="HN56" s="401"/>
      <c r="HO56" s="401"/>
      <c r="HP56" s="401"/>
      <c r="HQ56" s="401"/>
      <c r="HR56" s="401"/>
      <c r="HS56" s="401"/>
      <c r="HT56" s="401"/>
      <c r="HU56" s="401"/>
      <c r="HV56" s="401"/>
      <c r="HW56" s="401"/>
      <c r="HX56" s="401"/>
      <c r="HY56" s="401"/>
      <c r="HZ56" s="401"/>
      <c r="IA56" s="401"/>
      <c r="IB56" s="401"/>
      <c r="IC56" s="401"/>
      <c r="ID56" s="401"/>
      <c r="IE56" s="401"/>
      <c r="IF56" s="401"/>
      <c r="IG56" s="401"/>
      <c r="IH56" s="401"/>
      <c r="II56" s="401"/>
      <c r="IJ56" s="401"/>
      <c r="IK56" s="401"/>
      <c r="IL56" s="401"/>
      <c r="IM56" s="401"/>
      <c r="IN56" s="401"/>
      <c r="IO56" s="401"/>
      <c r="IP56" s="401"/>
      <c r="IQ56" s="401"/>
      <c r="IR56" s="401"/>
      <c r="IS56" s="401"/>
      <c r="IT56" s="401"/>
      <c r="IU56" s="401"/>
      <c r="IV56" s="401"/>
      <c r="IW56" s="401"/>
      <c r="IX56" s="401"/>
      <c r="IY56" s="401"/>
      <c r="IZ56" s="401"/>
      <c r="JA56" s="401"/>
      <c r="JB56" s="401"/>
      <c r="JC56" s="401"/>
      <c r="JD56" s="401"/>
      <c r="JE56" s="401"/>
      <c r="JF56" s="401"/>
      <c r="JG56" s="401"/>
      <c r="JH56" s="401"/>
      <c r="JI56" s="401"/>
      <c r="JJ56" s="401"/>
      <c r="JK56" s="401"/>
      <c r="JL56" s="401"/>
      <c r="JM56" s="401"/>
      <c r="JN56" s="401"/>
      <c r="JO56" s="401"/>
      <c r="JP56" s="401"/>
      <c r="JQ56" s="401"/>
      <c r="JR56" s="401"/>
      <c r="JS56" s="401"/>
      <c r="JT56" s="401"/>
      <c r="JU56" s="401"/>
      <c r="JV56" s="401"/>
      <c r="JW56" s="401"/>
      <c r="JX56" s="401"/>
      <c r="JY56" s="401"/>
      <c r="JZ56" s="401"/>
      <c r="KA56" s="401"/>
      <c r="KB56" s="401"/>
      <c r="KC56" s="401"/>
      <c r="KD56" s="401"/>
      <c r="KE56" s="401"/>
      <c r="KF56" s="401"/>
      <c r="KG56" s="401"/>
      <c r="KH56" s="401"/>
      <c r="KI56" s="401"/>
      <c r="KJ56" s="401"/>
      <c r="KK56" s="401"/>
      <c r="KL56" s="401"/>
      <c r="KM56" s="401"/>
      <c r="KN56" s="401"/>
      <c r="KO56" s="401"/>
      <c r="KP56" s="401"/>
      <c r="KQ56" s="401"/>
      <c r="KR56" s="401"/>
      <c r="KS56" s="401"/>
      <c r="KT56" s="401"/>
      <c r="KU56" s="401"/>
      <c r="KV56" s="401"/>
      <c r="KW56" s="401"/>
      <c r="KX56" s="401"/>
      <c r="KY56" s="401"/>
      <c r="KZ56" s="401"/>
      <c r="LA56" s="401"/>
      <c r="LB56" s="401"/>
      <c r="LC56" s="401"/>
      <c r="LD56" s="401"/>
      <c r="LE56" s="401"/>
      <c r="LF56" s="401"/>
      <c r="LG56" s="401"/>
      <c r="LH56" s="401"/>
      <c r="LI56" s="401"/>
      <c r="LJ56" s="401"/>
      <c r="LK56" s="401"/>
      <c r="LL56" s="401"/>
      <c r="LM56" s="401"/>
      <c r="LN56" s="401"/>
      <c r="LO56" s="401"/>
      <c r="LP56" s="401"/>
      <c r="LQ56" s="401"/>
      <c r="LR56" s="401"/>
      <c r="LS56" s="401"/>
      <c r="LT56" s="401"/>
      <c r="LU56" s="401"/>
      <c r="LV56" s="401"/>
      <c r="LW56" s="401"/>
      <c r="LX56" s="401"/>
      <c r="LY56" s="401"/>
      <c r="LZ56" s="401"/>
      <c r="MA56" s="401"/>
      <c r="MB56" s="401"/>
      <c r="MC56" s="401"/>
      <c r="MD56" s="401"/>
      <c r="ME56" s="401"/>
      <c r="MF56" s="401"/>
      <c r="MG56" s="401"/>
      <c r="MH56" s="401"/>
      <c r="MI56" s="401"/>
      <c r="MJ56" s="401"/>
      <c r="MK56" s="401"/>
      <c r="ML56" s="401"/>
      <c r="MM56" s="401"/>
      <c r="MN56" s="401"/>
      <c r="MO56" s="401"/>
      <c r="MP56" s="401"/>
      <c r="MQ56" s="401"/>
      <c r="MR56" s="401"/>
      <c r="MS56" s="401"/>
      <c r="MT56" s="401"/>
      <c r="MU56" s="401"/>
      <c r="MV56" s="401"/>
      <c r="MW56" s="401"/>
      <c r="MX56" s="401"/>
      <c r="MY56" s="401"/>
      <c r="MZ56" s="401"/>
      <c r="NA56" s="401"/>
      <c r="NB56" s="401"/>
      <c r="NC56" s="401"/>
      <c r="ND56" s="401"/>
      <c r="NE56" s="401"/>
      <c r="NF56" s="401"/>
      <c r="NG56" s="401"/>
      <c r="NH56" s="401"/>
      <c r="NI56" s="401"/>
      <c r="NJ56" s="401"/>
      <c r="NK56" s="401"/>
      <c r="NL56" s="401"/>
      <c r="NM56" s="401"/>
      <c r="NN56" s="401"/>
      <c r="NO56" s="401"/>
      <c r="NP56" s="401"/>
      <c r="NQ56" s="401"/>
      <c r="NR56" s="401"/>
      <c r="NS56" s="401"/>
      <c r="NT56" s="401"/>
      <c r="NU56" s="401"/>
      <c r="NV56" s="401"/>
      <c r="NW56" s="401"/>
      <c r="NX56" s="401"/>
      <c r="NY56" s="401"/>
      <c r="NZ56" s="401"/>
      <c r="OA56" s="401"/>
      <c r="OB56" s="401"/>
      <c r="OC56" s="401"/>
      <c r="OD56" s="401"/>
      <c r="OE56" s="401"/>
      <c r="OF56" s="401"/>
      <c r="OG56" s="401"/>
      <c r="OH56" s="401"/>
      <c r="OI56" s="401"/>
      <c r="OJ56" s="401"/>
      <c r="OK56" s="401"/>
      <c r="OL56" s="401"/>
      <c r="OM56" s="401"/>
      <c r="ON56" s="401"/>
      <c r="OO56" s="401"/>
      <c r="OP56" s="401"/>
      <c r="OQ56" s="401"/>
      <c r="OR56" s="401"/>
      <c r="OS56" s="401"/>
      <c r="OT56" s="401"/>
      <c r="OU56" s="401"/>
      <c r="OV56" s="401"/>
      <c r="OW56" s="401"/>
      <c r="OX56" s="401"/>
      <c r="OY56" s="401"/>
      <c r="OZ56" s="401"/>
      <c r="PA56" s="401"/>
      <c r="PB56" s="401"/>
      <c r="PC56" s="401"/>
      <c r="PD56" s="401"/>
      <c r="PE56" s="401"/>
      <c r="PF56" s="401"/>
      <c r="PG56" s="401"/>
      <c r="PH56" s="401"/>
      <c r="PI56" s="401"/>
      <c r="PJ56" s="401"/>
      <c r="PK56" s="401"/>
      <c r="PL56" s="401"/>
      <c r="PM56" s="401"/>
      <c r="PN56" s="401"/>
      <c r="PO56" s="401"/>
      <c r="PP56" s="401"/>
      <c r="PQ56" s="401"/>
      <c r="PR56" s="401"/>
      <c r="PS56" s="401"/>
      <c r="PT56" s="401"/>
      <c r="PU56" s="401"/>
      <c r="PV56" s="401"/>
      <c r="PW56" s="401"/>
      <c r="PX56" s="401"/>
      <c r="PY56" s="401"/>
      <c r="PZ56" s="401"/>
      <c r="QA56" s="401"/>
      <c r="QB56" s="401"/>
      <c r="QC56" s="401"/>
      <c r="QD56" s="401"/>
      <c r="QE56" s="401"/>
      <c r="QF56" s="401"/>
      <c r="QG56" s="401"/>
      <c r="QH56" s="401"/>
      <c r="QI56" s="401"/>
      <c r="QJ56" s="401"/>
      <c r="QK56" s="401"/>
      <c r="QL56" s="401"/>
      <c r="QM56" s="401"/>
      <c r="QN56" s="401"/>
      <c r="QO56" s="401"/>
      <c r="QP56" s="401"/>
      <c r="QQ56" s="401"/>
      <c r="QR56" s="401"/>
      <c r="QS56" s="401"/>
      <c r="QT56" s="401"/>
      <c r="QU56" s="401"/>
      <c r="QV56" s="401"/>
      <c r="QW56" s="401"/>
      <c r="QX56" s="401"/>
      <c r="QY56" s="401"/>
      <c r="QZ56" s="401"/>
      <c r="RA56" s="401"/>
      <c r="RB56" s="401"/>
      <c r="RC56" s="401"/>
      <c r="RD56" s="401"/>
      <c r="RE56" s="401"/>
      <c r="RF56" s="401"/>
      <c r="RG56" s="401"/>
      <c r="RH56" s="401"/>
      <c r="RI56" s="401"/>
      <c r="RJ56" s="401"/>
      <c r="RK56" s="401"/>
      <c r="RL56" s="401"/>
      <c r="RM56" s="401"/>
      <c r="RN56" s="401"/>
      <c r="RO56" s="401"/>
      <c r="RP56" s="401"/>
      <c r="RQ56" s="401"/>
      <c r="RR56" s="401"/>
      <c r="RS56" s="401"/>
      <c r="RT56" s="401"/>
      <c r="RU56" s="401"/>
      <c r="RV56" s="401"/>
      <c r="RW56" s="401"/>
      <c r="RX56" s="401"/>
      <c r="RY56" s="401"/>
      <c r="RZ56" s="401"/>
      <c r="SA56" s="401"/>
      <c r="SB56" s="401"/>
      <c r="SC56" s="401"/>
      <c r="SD56" s="401"/>
      <c r="SE56" s="401"/>
      <c r="SF56" s="401"/>
      <c r="SG56" s="401"/>
      <c r="SH56" s="401"/>
      <c r="SI56" s="401"/>
      <c r="SJ56" s="401"/>
      <c r="SK56" s="401"/>
      <c r="SL56" s="401"/>
      <c r="SM56" s="401"/>
      <c r="SN56" s="401"/>
      <c r="SO56" s="401"/>
      <c r="SP56" s="401"/>
      <c r="SQ56" s="401"/>
      <c r="SR56" s="401"/>
      <c r="SS56" s="401"/>
      <c r="ST56" s="401"/>
      <c r="SU56" s="401"/>
      <c r="SV56" s="401"/>
      <c r="SW56" s="401"/>
      <c r="SX56" s="401"/>
      <c r="SY56" s="401"/>
      <c r="SZ56" s="401"/>
      <c r="TA56" s="401"/>
      <c r="TB56" s="401"/>
      <c r="TC56" s="401"/>
      <c r="TD56" s="401"/>
      <c r="TE56" s="401"/>
      <c r="TF56" s="401"/>
      <c r="TG56" s="401"/>
      <c r="TH56" s="401"/>
      <c r="TI56" s="401"/>
      <c r="TJ56" s="401"/>
      <c r="TK56" s="401"/>
      <c r="TL56" s="401"/>
      <c r="TM56" s="401"/>
      <c r="TN56" s="401"/>
      <c r="TO56" s="401"/>
      <c r="TP56" s="401"/>
      <c r="TQ56" s="401"/>
      <c r="TR56" s="401"/>
      <c r="TS56" s="401"/>
      <c r="TT56" s="401"/>
      <c r="TU56" s="401"/>
      <c r="TV56" s="401"/>
      <c r="TW56" s="401"/>
      <c r="TX56" s="401"/>
      <c r="TY56" s="401"/>
      <c r="TZ56" s="401"/>
      <c r="UA56" s="401"/>
      <c r="UB56" s="401"/>
      <c r="UC56" s="401"/>
      <c r="UD56" s="401"/>
      <c r="UE56" s="401"/>
      <c r="UF56" s="401"/>
      <c r="UG56" s="401"/>
      <c r="UH56" s="401"/>
      <c r="UI56" s="401"/>
      <c r="UJ56" s="401"/>
      <c r="UK56" s="401"/>
      <c r="UL56" s="401"/>
      <c r="UM56" s="401"/>
      <c r="UN56" s="401"/>
      <c r="UO56" s="401"/>
      <c r="UP56" s="401"/>
      <c r="UQ56" s="401"/>
      <c r="UR56" s="401"/>
      <c r="US56" s="401"/>
      <c r="UT56" s="401"/>
      <c r="UU56" s="401"/>
      <c r="UV56" s="401"/>
      <c r="UW56" s="401"/>
      <c r="UX56" s="401"/>
      <c r="UY56" s="401"/>
      <c r="UZ56" s="401"/>
      <c r="VA56" s="401"/>
      <c r="VB56" s="401"/>
      <c r="VC56" s="401"/>
      <c r="VD56" s="401"/>
      <c r="VE56" s="401"/>
      <c r="VF56" s="401"/>
      <c r="VG56" s="401"/>
      <c r="VH56" s="401"/>
      <c r="VI56" s="401"/>
      <c r="VJ56" s="401"/>
      <c r="VK56" s="401"/>
      <c r="VL56" s="401"/>
      <c r="VM56" s="401"/>
      <c r="VN56" s="401"/>
      <c r="VO56" s="401"/>
      <c r="VP56" s="401"/>
      <c r="VQ56" s="401"/>
      <c r="VR56" s="401"/>
      <c r="VS56" s="401"/>
      <c r="VT56" s="401"/>
      <c r="VU56" s="401"/>
      <c r="VV56" s="401"/>
      <c r="VW56" s="401"/>
      <c r="VX56" s="401"/>
      <c r="VY56" s="401"/>
      <c r="VZ56" s="401"/>
      <c r="WA56" s="401"/>
      <c r="WB56" s="401"/>
      <c r="WC56" s="401"/>
      <c r="WD56" s="401"/>
      <c r="WE56" s="401"/>
      <c r="WF56" s="401"/>
      <c r="WG56" s="401"/>
      <c r="WH56" s="401"/>
      <c r="WI56" s="401"/>
      <c r="WJ56" s="401"/>
      <c r="WK56" s="401"/>
      <c r="WL56" s="401"/>
      <c r="WM56" s="401"/>
      <c r="WN56" s="401"/>
      <c r="WO56" s="401"/>
      <c r="WP56" s="401"/>
      <c r="WQ56" s="401"/>
      <c r="WR56" s="401"/>
      <c r="WS56" s="401"/>
      <c r="WT56" s="401"/>
      <c r="WU56" s="401"/>
      <c r="WV56" s="401"/>
      <c r="WW56" s="401"/>
      <c r="WX56" s="401"/>
      <c r="WY56" s="401"/>
      <c r="WZ56" s="401"/>
      <c r="XA56" s="401"/>
      <c r="XB56" s="401"/>
      <c r="XC56" s="401"/>
      <c r="XD56" s="401"/>
      <c r="XE56" s="401"/>
      <c r="XF56" s="401"/>
      <c r="XG56" s="401"/>
      <c r="XH56" s="401"/>
      <c r="XI56" s="401"/>
      <c r="XJ56" s="401"/>
      <c r="XK56" s="401"/>
      <c r="XL56" s="401"/>
      <c r="XM56" s="401"/>
      <c r="XN56" s="401"/>
      <c r="XO56" s="401"/>
      <c r="XP56" s="401"/>
      <c r="XQ56" s="401"/>
      <c r="XR56" s="401"/>
      <c r="XS56" s="401"/>
      <c r="XT56" s="401"/>
      <c r="XU56" s="401"/>
      <c r="XV56" s="401"/>
      <c r="XW56" s="401"/>
      <c r="XX56" s="401"/>
      <c r="XY56" s="401"/>
      <c r="XZ56" s="401"/>
      <c r="YA56" s="401"/>
      <c r="YB56" s="401"/>
      <c r="YC56" s="401"/>
      <c r="YD56" s="401"/>
      <c r="YE56" s="401"/>
      <c r="YF56" s="401"/>
      <c r="YG56" s="401"/>
      <c r="YH56" s="401"/>
      <c r="YI56" s="401"/>
      <c r="YJ56" s="401"/>
      <c r="YK56" s="401"/>
      <c r="YL56" s="401"/>
      <c r="YM56" s="401"/>
      <c r="YN56" s="401"/>
      <c r="YO56" s="401"/>
      <c r="YP56" s="401"/>
      <c r="YQ56" s="401"/>
      <c r="YR56" s="401"/>
      <c r="YS56" s="401"/>
      <c r="YT56" s="401"/>
      <c r="YU56" s="401"/>
      <c r="YV56" s="401"/>
      <c r="YW56" s="401"/>
      <c r="YX56" s="401"/>
      <c r="YY56" s="401"/>
      <c r="YZ56" s="401"/>
      <c r="ZA56" s="401"/>
      <c r="ZB56" s="401"/>
      <c r="ZC56" s="401"/>
      <c r="ZD56" s="401"/>
      <c r="ZE56" s="401"/>
      <c r="ZF56" s="401"/>
      <c r="ZG56" s="401"/>
      <c r="ZH56" s="401"/>
      <c r="ZI56" s="401"/>
      <c r="ZJ56" s="401"/>
      <c r="ZK56" s="401"/>
      <c r="ZL56" s="401"/>
      <c r="ZM56" s="401"/>
      <c r="ZN56" s="401"/>
      <c r="ZO56" s="401"/>
      <c r="ZP56" s="401"/>
      <c r="ZQ56" s="401"/>
      <c r="ZR56" s="401"/>
      <c r="ZS56" s="401"/>
      <c r="ZT56" s="401"/>
      <c r="ZU56" s="401"/>
      <c r="ZV56" s="401"/>
      <c r="ZW56" s="401"/>
      <c r="ZX56" s="401"/>
      <c r="ZY56" s="401"/>
      <c r="ZZ56" s="401"/>
      <c r="AAA56" s="401"/>
      <c r="AAB56" s="401"/>
      <c r="AAC56" s="401"/>
      <c r="AAD56" s="401"/>
      <c r="AAE56" s="401"/>
      <c r="AAF56" s="401"/>
      <c r="AAG56" s="401"/>
      <c r="AAH56" s="401"/>
      <c r="AAI56" s="401"/>
      <c r="AAJ56" s="401"/>
      <c r="AAK56" s="401"/>
      <c r="AAL56" s="401"/>
      <c r="AAM56" s="401"/>
      <c r="AAN56" s="401"/>
      <c r="AAO56" s="401"/>
      <c r="AAP56" s="401"/>
      <c r="AAQ56" s="401"/>
      <c r="AAR56" s="401"/>
      <c r="AAS56" s="401"/>
      <c r="AAT56" s="401"/>
      <c r="AAU56" s="401"/>
      <c r="AAV56" s="401"/>
      <c r="AAW56" s="401"/>
      <c r="AAX56" s="401"/>
      <c r="AAY56" s="401"/>
      <c r="AAZ56" s="401"/>
      <c r="ABA56" s="401"/>
      <c r="ABB56" s="401"/>
      <c r="ABC56" s="401"/>
      <c r="ABD56" s="401"/>
      <c r="ABE56" s="401"/>
      <c r="ABF56" s="401"/>
      <c r="ABG56" s="401"/>
      <c r="ABH56" s="401"/>
      <c r="ABI56" s="401"/>
      <c r="ABJ56" s="401"/>
      <c r="ABK56" s="401"/>
      <c r="ABL56" s="401"/>
      <c r="ABM56" s="401"/>
      <c r="ABN56" s="401"/>
      <c r="ABO56" s="401"/>
      <c r="ABP56" s="401"/>
      <c r="ABQ56" s="401"/>
      <c r="ABR56" s="401"/>
      <c r="ABS56" s="401"/>
      <c r="ABT56" s="401"/>
      <c r="ABU56" s="401"/>
      <c r="ABV56" s="401"/>
      <c r="ABW56" s="401"/>
      <c r="ABX56" s="401"/>
      <c r="ABY56" s="401"/>
      <c r="ABZ56" s="401"/>
      <c r="ACA56" s="401"/>
      <c r="ACB56" s="401"/>
      <c r="ACC56" s="401"/>
      <c r="ACD56" s="401"/>
      <c r="ACE56" s="401"/>
      <c r="ACF56" s="401"/>
      <c r="ACG56" s="401"/>
      <c r="ACH56" s="401"/>
      <c r="ACI56" s="401"/>
      <c r="ACJ56" s="401"/>
      <c r="ACK56" s="401"/>
      <c r="ACL56" s="401"/>
      <c r="ACM56" s="401"/>
      <c r="ACN56" s="401"/>
      <c r="ACO56" s="401"/>
      <c r="ACP56" s="401"/>
      <c r="ACQ56" s="401"/>
      <c r="ACR56" s="401"/>
      <c r="ACS56" s="401"/>
      <c r="ACT56" s="401"/>
      <c r="ACU56" s="401"/>
      <c r="ACV56" s="401"/>
      <c r="ACW56" s="401"/>
      <c r="ACX56" s="401"/>
      <c r="ACY56" s="401"/>
      <c r="ACZ56" s="401"/>
      <c r="ADA56" s="401"/>
      <c r="ADB56" s="401"/>
      <c r="ADC56" s="401"/>
      <c r="ADD56" s="401"/>
      <c r="ADE56" s="401"/>
      <c r="ADF56" s="401"/>
      <c r="ADG56" s="401"/>
      <c r="ADH56" s="401"/>
      <c r="ADI56" s="401"/>
      <c r="ADJ56" s="401"/>
      <c r="ADK56" s="401"/>
      <c r="ADL56" s="401"/>
      <c r="ADM56" s="401"/>
      <c r="ADN56" s="401"/>
      <c r="ADO56" s="401"/>
      <c r="ADP56" s="401"/>
      <c r="ADQ56" s="401"/>
      <c r="ADR56" s="401"/>
      <c r="ADS56" s="401"/>
    </row>
    <row r="57" spans="1:799" s="418" customFormat="1" ht="108.75" customHeight="1">
      <c r="A57" s="429">
        <v>55</v>
      </c>
      <c r="B57" s="423" t="s">
        <v>1112</v>
      </c>
      <c r="C57" s="424" t="s">
        <v>1113</v>
      </c>
      <c r="D57" s="423" t="s">
        <v>1114</v>
      </c>
      <c r="E57" s="423" t="s">
        <v>1115</v>
      </c>
      <c r="F57" s="424" t="s">
        <v>890</v>
      </c>
      <c r="G57" s="508" t="s">
        <v>910</v>
      </c>
      <c r="H57" s="508" t="s">
        <v>840</v>
      </c>
      <c r="I57" s="453" t="s">
        <v>833</v>
      </c>
      <c r="J57" s="508" t="s">
        <v>840</v>
      </c>
      <c r="K57" s="508" t="s">
        <v>833</v>
      </c>
      <c r="L57" s="431">
        <v>1172819.92</v>
      </c>
      <c r="M57" s="431">
        <v>1074820.98</v>
      </c>
      <c r="N57" s="431">
        <v>456798.92</v>
      </c>
      <c r="O57" s="431">
        <v>80611.570000000007</v>
      </c>
      <c r="P57" s="431">
        <v>537410.49</v>
      </c>
      <c r="Q57" s="509">
        <v>0.5</v>
      </c>
      <c r="R57" s="431">
        <v>60</v>
      </c>
      <c r="S57" s="432">
        <v>44</v>
      </c>
      <c r="T57" s="432">
        <v>35</v>
      </c>
      <c r="U57" s="434">
        <v>29</v>
      </c>
      <c r="V57" s="432">
        <v>95</v>
      </c>
      <c r="W57" s="433">
        <f t="shared" si="3"/>
        <v>73</v>
      </c>
      <c r="X57" s="446">
        <f t="shared" si="1"/>
        <v>0.76842105263157889</v>
      </c>
      <c r="Y57" s="110"/>
      <c r="Z57" s="110"/>
      <c r="AA57" s="110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1"/>
      <c r="DF57" s="401"/>
      <c r="DG57" s="401"/>
      <c r="DH57" s="401"/>
      <c r="DI57" s="401"/>
      <c r="DJ57" s="401"/>
      <c r="DK57" s="401"/>
      <c r="DL57" s="401"/>
      <c r="DM57" s="401"/>
      <c r="DN57" s="401"/>
      <c r="DO57" s="401"/>
      <c r="DP57" s="401"/>
      <c r="DQ57" s="401"/>
      <c r="DR57" s="401"/>
      <c r="DS57" s="401"/>
      <c r="DT57" s="401"/>
      <c r="DU57" s="401"/>
      <c r="DV57" s="401"/>
      <c r="DW57" s="401"/>
      <c r="DX57" s="401"/>
      <c r="DY57" s="401"/>
      <c r="DZ57" s="401"/>
      <c r="EA57" s="401"/>
      <c r="EB57" s="401"/>
      <c r="EC57" s="401"/>
      <c r="ED57" s="401"/>
      <c r="EE57" s="401"/>
      <c r="EF57" s="401"/>
      <c r="EG57" s="401"/>
      <c r="EH57" s="401"/>
      <c r="EI57" s="401"/>
      <c r="EJ57" s="401"/>
      <c r="EK57" s="401"/>
      <c r="EL57" s="401"/>
      <c r="EM57" s="401"/>
      <c r="EN57" s="401"/>
      <c r="EO57" s="401"/>
      <c r="EP57" s="401"/>
      <c r="EQ57" s="401"/>
      <c r="ER57" s="401"/>
      <c r="ES57" s="401"/>
      <c r="ET57" s="401"/>
      <c r="EU57" s="401"/>
      <c r="EV57" s="401"/>
      <c r="EW57" s="401"/>
      <c r="EX57" s="401"/>
      <c r="EY57" s="401"/>
      <c r="EZ57" s="401"/>
      <c r="FA57" s="401"/>
      <c r="FB57" s="401"/>
      <c r="FC57" s="401"/>
      <c r="FD57" s="401"/>
      <c r="FE57" s="401"/>
      <c r="FF57" s="401"/>
      <c r="FG57" s="401"/>
      <c r="FH57" s="401"/>
      <c r="FI57" s="401"/>
      <c r="FJ57" s="401"/>
      <c r="FK57" s="401"/>
      <c r="FL57" s="401"/>
      <c r="FM57" s="401"/>
      <c r="FN57" s="401"/>
      <c r="FO57" s="401"/>
      <c r="FP57" s="401"/>
      <c r="FQ57" s="401"/>
      <c r="FR57" s="401"/>
      <c r="FS57" s="401"/>
      <c r="FT57" s="401"/>
      <c r="FU57" s="401"/>
      <c r="FV57" s="401"/>
      <c r="FW57" s="401"/>
      <c r="FX57" s="401"/>
      <c r="FY57" s="401"/>
      <c r="FZ57" s="401"/>
      <c r="GA57" s="401"/>
      <c r="GB57" s="401"/>
      <c r="GC57" s="401"/>
      <c r="GD57" s="401"/>
      <c r="GE57" s="401"/>
      <c r="GF57" s="401"/>
      <c r="GG57" s="401"/>
      <c r="GH57" s="401"/>
      <c r="GI57" s="401"/>
      <c r="GJ57" s="401"/>
      <c r="GK57" s="401"/>
      <c r="GL57" s="401"/>
      <c r="GM57" s="401"/>
      <c r="GN57" s="401"/>
      <c r="GO57" s="401"/>
      <c r="GP57" s="401"/>
      <c r="GQ57" s="401"/>
      <c r="GR57" s="401"/>
      <c r="GS57" s="401"/>
      <c r="GT57" s="401"/>
      <c r="GU57" s="401"/>
      <c r="GV57" s="401"/>
      <c r="GW57" s="401"/>
      <c r="GX57" s="401"/>
      <c r="GY57" s="401"/>
      <c r="GZ57" s="401"/>
      <c r="HA57" s="401"/>
      <c r="HB57" s="401"/>
      <c r="HC57" s="401"/>
      <c r="HD57" s="401"/>
      <c r="HE57" s="401"/>
      <c r="HF57" s="401"/>
      <c r="HG57" s="401"/>
      <c r="HH57" s="401"/>
      <c r="HI57" s="401"/>
      <c r="HJ57" s="401"/>
      <c r="HK57" s="401"/>
      <c r="HL57" s="401"/>
      <c r="HM57" s="401"/>
      <c r="HN57" s="401"/>
      <c r="HO57" s="401"/>
      <c r="HP57" s="401"/>
      <c r="HQ57" s="401"/>
      <c r="HR57" s="401"/>
      <c r="HS57" s="401"/>
      <c r="HT57" s="401"/>
      <c r="HU57" s="401"/>
      <c r="HV57" s="401"/>
      <c r="HW57" s="401"/>
      <c r="HX57" s="401"/>
      <c r="HY57" s="401"/>
      <c r="HZ57" s="401"/>
      <c r="IA57" s="401"/>
      <c r="IB57" s="401"/>
      <c r="IC57" s="401"/>
      <c r="ID57" s="401"/>
      <c r="IE57" s="401"/>
      <c r="IF57" s="401"/>
      <c r="IG57" s="401"/>
      <c r="IH57" s="401"/>
      <c r="II57" s="401"/>
      <c r="IJ57" s="401"/>
      <c r="IK57" s="401"/>
      <c r="IL57" s="401"/>
      <c r="IM57" s="401"/>
      <c r="IN57" s="401"/>
      <c r="IO57" s="401"/>
      <c r="IP57" s="401"/>
      <c r="IQ57" s="401"/>
      <c r="IR57" s="401"/>
      <c r="IS57" s="401"/>
      <c r="IT57" s="401"/>
      <c r="IU57" s="401"/>
      <c r="IV57" s="401"/>
      <c r="IW57" s="401"/>
      <c r="IX57" s="401"/>
      <c r="IY57" s="401"/>
      <c r="IZ57" s="401"/>
      <c r="JA57" s="401"/>
      <c r="JB57" s="401"/>
      <c r="JC57" s="401"/>
      <c r="JD57" s="401"/>
      <c r="JE57" s="401"/>
      <c r="JF57" s="401"/>
      <c r="JG57" s="401"/>
      <c r="JH57" s="401"/>
      <c r="JI57" s="401"/>
      <c r="JJ57" s="401"/>
      <c r="JK57" s="401"/>
      <c r="JL57" s="401"/>
      <c r="JM57" s="401"/>
      <c r="JN57" s="401"/>
      <c r="JO57" s="401"/>
      <c r="JP57" s="401"/>
      <c r="JQ57" s="401"/>
      <c r="JR57" s="401"/>
      <c r="JS57" s="401"/>
      <c r="JT57" s="401"/>
      <c r="JU57" s="401"/>
      <c r="JV57" s="401"/>
      <c r="JW57" s="401"/>
      <c r="JX57" s="401"/>
      <c r="JY57" s="401"/>
      <c r="JZ57" s="401"/>
      <c r="KA57" s="401"/>
      <c r="KB57" s="401"/>
      <c r="KC57" s="401"/>
      <c r="KD57" s="401"/>
      <c r="KE57" s="401"/>
      <c r="KF57" s="401"/>
      <c r="KG57" s="401"/>
      <c r="KH57" s="401"/>
      <c r="KI57" s="401"/>
      <c r="KJ57" s="401"/>
      <c r="KK57" s="401"/>
      <c r="KL57" s="401"/>
      <c r="KM57" s="401"/>
      <c r="KN57" s="401"/>
      <c r="KO57" s="401"/>
      <c r="KP57" s="401"/>
      <c r="KQ57" s="401"/>
      <c r="KR57" s="401"/>
      <c r="KS57" s="401"/>
      <c r="KT57" s="401"/>
      <c r="KU57" s="401"/>
      <c r="KV57" s="401"/>
      <c r="KW57" s="401"/>
      <c r="KX57" s="401"/>
      <c r="KY57" s="401"/>
      <c r="KZ57" s="401"/>
      <c r="LA57" s="401"/>
      <c r="LB57" s="401"/>
      <c r="LC57" s="401"/>
      <c r="LD57" s="401"/>
      <c r="LE57" s="401"/>
      <c r="LF57" s="401"/>
      <c r="LG57" s="401"/>
      <c r="LH57" s="401"/>
      <c r="LI57" s="401"/>
      <c r="LJ57" s="401"/>
      <c r="LK57" s="401"/>
      <c r="LL57" s="401"/>
      <c r="LM57" s="401"/>
      <c r="LN57" s="401"/>
      <c r="LO57" s="401"/>
      <c r="LP57" s="401"/>
      <c r="LQ57" s="401"/>
      <c r="LR57" s="401"/>
      <c r="LS57" s="401"/>
      <c r="LT57" s="401"/>
      <c r="LU57" s="401"/>
      <c r="LV57" s="401"/>
      <c r="LW57" s="401"/>
      <c r="LX57" s="401"/>
      <c r="LY57" s="401"/>
      <c r="LZ57" s="401"/>
      <c r="MA57" s="401"/>
      <c r="MB57" s="401"/>
      <c r="MC57" s="401"/>
      <c r="MD57" s="401"/>
      <c r="ME57" s="401"/>
      <c r="MF57" s="401"/>
      <c r="MG57" s="401"/>
      <c r="MH57" s="401"/>
      <c r="MI57" s="401"/>
      <c r="MJ57" s="401"/>
      <c r="MK57" s="401"/>
      <c r="ML57" s="401"/>
      <c r="MM57" s="401"/>
      <c r="MN57" s="401"/>
      <c r="MO57" s="401"/>
      <c r="MP57" s="401"/>
      <c r="MQ57" s="401"/>
      <c r="MR57" s="401"/>
      <c r="MS57" s="401"/>
      <c r="MT57" s="401"/>
      <c r="MU57" s="401"/>
      <c r="MV57" s="401"/>
      <c r="MW57" s="401"/>
      <c r="MX57" s="401"/>
      <c r="MY57" s="401"/>
      <c r="MZ57" s="401"/>
      <c r="NA57" s="401"/>
      <c r="NB57" s="401"/>
      <c r="NC57" s="401"/>
      <c r="ND57" s="401"/>
      <c r="NE57" s="401"/>
      <c r="NF57" s="401"/>
      <c r="NG57" s="401"/>
      <c r="NH57" s="401"/>
      <c r="NI57" s="401"/>
      <c r="NJ57" s="401"/>
      <c r="NK57" s="401"/>
      <c r="NL57" s="401"/>
      <c r="NM57" s="401"/>
      <c r="NN57" s="401"/>
      <c r="NO57" s="401"/>
      <c r="NP57" s="401"/>
      <c r="NQ57" s="401"/>
      <c r="NR57" s="401"/>
      <c r="NS57" s="401"/>
      <c r="NT57" s="401"/>
      <c r="NU57" s="401"/>
      <c r="NV57" s="401"/>
      <c r="NW57" s="401"/>
      <c r="NX57" s="401"/>
      <c r="NY57" s="401"/>
      <c r="NZ57" s="401"/>
      <c r="OA57" s="401"/>
      <c r="OB57" s="401"/>
      <c r="OC57" s="401"/>
      <c r="OD57" s="401"/>
      <c r="OE57" s="401"/>
      <c r="OF57" s="401"/>
      <c r="OG57" s="401"/>
      <c r="OH57" s="401"/>
      <c r="OI57" s="401"/>
      <c r="OJ57" s="401"/>
      <c r="OK57" s="401"/>
      <c r="OL57" s="401"/>
      <c r="OM57" s="401"/>
      <c r="ON57" s="401"/>
      <c r="OO57" s="401"/>
      <c r="OP57" s="401"/>
      <c r="OQ57" s="401"/>
      <c r="OR57" s="401"/>
      <c r="OS57" s="401"/>
      <c r="OT57" s="401"/>
      <c r="OU57" s="401"/>
      <c r="OV57" s="401"/>
      <c r="OW57" s="401"/>
      <c r="OX57" s="401"/>
      <c r="OY57" s="401"/>
      <c r="OZ57" s="401"/>
      <c r="PA57" s="401"/>
      <c r="PB57" s="401"/>
      <c r="PC57" s="401"/>
      <c r="PD57" s="401"/>
      <c r="PE57" s="401"/>
      <c r="PF57" s="401"/>
      <c r="PG57" s="401"/>
      <c r="PH57" s="401"/>
      <c r="PI57" s="401"/>
      <c r="PJ57" s="401"/>
      <c r="PK57" s="401"/>
      <c r="PL57" s="401"/>
      <c r="PM57" s="401"/>
      <c r="PN57" s="401"/>
      <c r="PO57" s="401"/>
      <c r="PP57" s="401"/>
      <c r="PQ57" s="401"/>
      <c r="PR57" s="401"/>
      <c r="PS57" s="401"/>
      <c r="PT57" s="401"/>
      <c r="PU57" s="401"/>
      <c r="PV57" s="401"/>
      <c r="PW57" s="401"/>
      <c r="PX57" s="401"/>
      <c r="PY57" s="401"/>
      <c r="PZ57" s="401"/>
      <c r="QA57" s="401"/>
      <c r="QB57" s="401"/>
      <c r="QC57" s="401"/>
      <c r="QD57" s="401"/>
      <c r="QE57" s="401"/>
      <c r="QF57" s="401"/>
      <c r="QG57" s="401"/>
      <c r="QH57" s="401"/>
      <c r="QI57" s="401"/>
      <c r="QJ57" s="401"/>
      <c r="QK57" s="401"/>
      <c r="QL57" s="401"/>
      <c r="QM57" s="401"/>
      <c r="QN57" s="401"/>
      <c r="QO57" s="401"/>
      <c r="QP57" s="401"/>
      <c r="QQ57" s="401"/>
      <c r="QR57" s="401"/>
      <c r="QS57" s="401"/>
      <c r="QT57" s="401"/>
      <c r="QU57" s="401"/>
      <c r="QV57" s="401"/>
      <c r="QW57" s="401"/>
      <c r="QX57" s="401"/>
      <c r="QY57" s="401"/>
      <c r="QZ57" s="401"/>
      <c r="RA57" s="401"/>
      <c r="RB57" s="401"/>
      <c r="RC57" s="401"/>
      <c r="RD57" s="401"/>
      <c r="RE57" s="401"/>
      <c r="RF57" s="401"/>
      <c r="RG57" s="401"/>
      <c r="RH57" s="401"/>
      <c r="RI57" s="401"/>
      <c r="RJ57" s="401"/>
      <c r="RK57" s="401"/>
      <c r="RL57" s="401"/>
      <c r="RM57" s="401"/>
      <c r="RN57" s="401"/>
      <c r="RO57" s="401"/>
      <c r="RP57" s="401"/>
      <c r="RQ57" s="401"/>
      <c r="RR57" s="401"/>
      <c r="RS57" s="401"/>
      <c r="RT57" s="401"/>
      <c r="RU57" s="401"/>
      <c r="RV57" s="401"/>
      <c r="RW57" s="401"/>
      <c r="RX57" s="401"/>
      <c r="RY57" s="401"/>
      <c r="RZ57" s="401"/>
      <c r="SA57" s="401"/>
      <c r="SB57" s="401"/>
      <c r="SC57" s="401"/>
      <c r="SD57" s="401"/>
      <c r="SE57" s="401"/>
      <c r="SF57" s="401"/>
      <c r="SG57" s="401"/>
      <c r="SH57" s="401"/>
      <c r="SI57" s="401"/>
      <c r="SJ57" s="401"/>
      <c r="SK57" s="401"/>
      <c r="SL57" s="401"/>
      <c r="SM57" s="401"/>
      <c r="SN57" s="401"/>
      <c r="SO57" s="401"/>
      <c r="SP57" s="401"/>
      <c r="SQ57" s="401"/>
      <c r="SR57" s="401"/>
      <c r="SS57" s="401"/>
      <c r="ST57" s="401"/>
      <c r="SU57" s="401"/>
      <c r="SV57" s="401"/>
      <c r="SW57" s="401"/>
      <c r="SX57" s="401"/>
      <c r="SY57" s="401"/>
      <c r="SZ57" s="401"/>
      <c r="TA57" s="401"/>
      <c r="TB57" s="401"/>
      <c r="TC57" s="401"/>
      <c r="TD57" s="401"/>
      <c r="TE57" s="401"/>
      <c r="TF57" s="401"/>
      <c r="TG57" s="401"/>
      <c r="TH57" s="401"/>
      <c r="TI57" s="401"/>
      <c r="TJ57" s="401"/>
      <c r="TK57" s="401"/>
      <c r="TL57" s="401"/>
      <c r="TM57" s="401"/>
      <c r="TN57" s="401"/>
      <c r="TO57" s="401"/>
      <c r="TP57" s="401"/>
      <c r="TQ57" s="401"/>
      <c r="TR57" s="401"/>
      <c r="TS57" s="401"/>
      <c r="TT57" s="401"/>
      <c r="TU57" s="401"/>
      <c r="TV57" s="401"/>
      <c r="TW57" s="401"/>
      <c r="TX57" s="401"/>
      <c r="TY57" s="401"/>
      <c r="TZ57" s="401"/>
      <c r="UA57" s="401"/>
      <c r="UB57" s="401"/>
      <c r="UC57" s="401"/>
      <c r="UD57" s="401"/>
      <c r="UE57" s="401"/>
      <c r="UF57" s="401"/>
      <c r="UG57" s="401"/>
      <c r="UH57" s="401"/>
      <c r="UI57" s="401"/>
      <c r="UJ57" s="401"/>
      <c r="UK57" s="401"/>
      <c r="UL57" s="401"/>
      <c r="UM57" s="401"/>
      <c r="UN57" s="401"/>
      <c r="UO57" s="401"/>
      <c r="UP57" s="401"/>
      <c r="UQ57" s="401"/>
      <c r="UR57" s="401"/>
      <c r="US57" s="401"/>
      <c r="UT57" s="401"/>
      <c r="UU57" s="401"/>
      <c r="UV57" s="401"/>
      <c r="UW57" s="401"/>
      <c r="UX57" s="401"/>
      <c r="UY57" s="401"/>
      <c r="UZ57" s="401"/>
      <c r="VA57" s="401"/>
      <c r="VB57" s="401"/>
      <c r="VC57" s="401"/>
      <c r="VD57" s="401"/>
      <c r="VE57" s="401"/>
      <c r="VF57" s="401"/>
      <c r="VG57" s="401"/>
      <c r="VH57" s="401"/>
      <c r="VI57" s="401"/>
      <c r="VJ57" s="401"/>
      <c r="VK57" s="401"/>
      <c r="VL57" s="401"/>
      <c r="VM57" s="401"/>
      <c r="VN57" s="401"/>
      <c r="VO57" s="401"/>
      <c r="VP57" s="401"/>
      <c r="VQ57" s="401"/>
      <c r="VR57" s="401"/>
      <c r="VS57" s="401"/>
      <c r="VT57" s="401"/>
      <c r="VU57" s="401"/>
      <c r="VV57" s="401"/>
      <c r="VW57" s="401"/>
      <c r="VX57" s="401"/>
      <c r="VY57" s="401"/>
      <c r="VZ57" s="401"/>
      <c r="WA57" s="401"/>
      <c r="WB57" s="401"/>
      <c r="WC57" s="401"/>
      <c r="WD57" s="401"/>
      <c r="WE57" s="401"/>
      <c r="WF57" s="401"/>
      <c r="WG57" s="401"/>
      <c r="WH57" s="401"/>
      <c r="WI57" s="401"/>
      <c r="WJ57" s="401"/>
      <c r="WK57" s="401"/>
      <c r="WL57" s="401"/>
      <c r="WM57" s="401"/>
      <c r="WN57" s="401"/>
      <c r="WO57" s="401"/>
      <c r="WP57" s="401"/>
      <c r="WQ57" s="401"/>
      <c r="WR57" s="401"/>
      <c r="WS57" s="401"/>
      <c r="WT57" s="401"/>
      <c r="WU57" s="401"/>
      <c r="WV57" s="401"/>
      <c r="WW57" s="401"/>
      <c r="WX57" s="401"/>
      <c r="WY57" s="401"/>
      <c r="WZ57" s="401"/>
      <c r="XA57" s="401"/>
      <c r="XB57" s="401"/>
      <c r="XC57" s="401"/>
      <c r="XD57" s="401"/>
      <c r="XE57" s="401"/>
      <c r="XF57" s="401"/>
      <c r="XG57" s="401"/>
      <c r="XH57" s="401"/>
      <c r="XI57" s="401"/>
      <c r="XJ57" s="401"/>
      <c r="XK57" s="401"/>
      <c r="XL57" s="401"/>
      <c r="XM57" s="401"/>
      <c r="XN57" s="401"/>
      <c r="XO57" s="401"/>
      <c r="XP57" s="401"/>
      <c r="XQ57" s="401"/>
      <c r="XR57" s="401"/>
      <c r="XS57" s="401"/>
      <c r="XT57" s="401"/>
      <c r="XU57" s="401"/>
      <c r="XV57" s="401"/>
      <c r="XW57" s="401"/>
      <c r="XX57" s="401"/>
      <c r="XY57" s="401"/>
      <c r="XZ57" s="401"/>
      <c r="YA57" s="401"/>
      <c r="YB57" s="401"/>
      <c r="YC57" s="401"/>
      <c r="YD57" s="401"/>
      <c r="YE57" s="401"/>
      <c r="YF57" s="401"/>
      <c r="YG57" s="401"/>
      <c r="YH57" s="401"/>
      <c r="YI57" s="401"/>
      <c r="YJ57" s="401"/>
      <c r="YK57" s="401"/>
      <c r="YL57" s="401"/>
      <c r="YM57" s="401"/>
      <c r="YN57" s="401"/>
      <c r="YO57" s="401"/>
      <c r="YP57" s="401"/>
      <c r="YQ57" s="401"/>
      <c r="YR57" s="401"/>
      <c r="YS57" s="401"/>
      <c r="YT57" s="401"/>
      <c r="YU57" s="401"/>
      <c r="YV57" s="401"/>
      <c r="YW57" s="401"/>
      <c r="YX57" s="401"/>
      <c r="YY57" s="401"/>
      <c r="YZ57" s="401"/>
      <c r="ZA57" s="401"/>
      <c r="ZB57" s="401"/>
      <c r="ZC57" s="401"/>
      <c r="ZD57" s="401"/>
      <c r="ZE57" s="401"/>
      <c r="ZF57" s="401"/>
      <c r="ZG57" s="401"/>
      <c r="ZH57" s="401"/>
      <c r="ZI57" s="401"/>
      <c r="ZJ57" s="401"/>
      <c r="ZK57" s="401"/>
      <c r="ZL57" s="401"/>
      <c r="ZM57" s="401"/>
      <c r="ZN57" s="401"/>
      <c r="ZO57" s="401"/>
      <c r="ZP57" s="401"/>
      <c r="ZQ57" s="401"/>
      <c r="ZR57" s="401"/>
      <c r="ZS57" s="401"/>
      <c r="ZT57" s="401"/>
      <c r="ZU57" s="401"/>
      <c r="ZV57" s="401"/>
      <c r="ZW57" s="401"/>
      <c r="ZX57" s="401"/>
      <c r="ZY57" s="401"/>
      <c r="ZZ57" s="401"/>
      <c r="AAA57" s="401"/>
      <c r="AAB57" s="401"/>
      <c r="AAC57" s="401"/>
      <c r="AAD57" s="401"/>
      <c r="AAE57" s="401"/>
      <c r="AAF57" s="401"/>
      <c r="AAG57" s="401"/>
      <c r="AAH57" s="401"/>
      <c r="AAI57" s="401"/>
      <c r="AAJ57" s="401"/>
      <c r="AAK57" s="401"/>
      <c r="AAL57" s="401"/>
      <c r="AAM57" s="401"/>
      <c r="AAN57" s="401"/>
      <c r="AAO57" s="401"/>
      <c r="AAP57" s="401"/>
      <c r="AAQ57" s="401"/>
      <c r="AAR57" s="401"/>
      <c r="AAS57" s="401"/>
      <c r="AAT57" s="401"/>
      <c r="AAU57" s="401"/>
      <c r="AAV57" s="401"/>
      <c r="AAW57" s="401"/>
      <c r="AAX57" s="401"/>
      <c r="AAY57" s="401"/>
      <c r="AAZ57" s="401"/>
      <c r="ABA57" s="401"/>
      <c r="ABB57" s="401"/>
      <c r="ABC57" s="401"/>
      <c r="ABD57" s="401"/>
      <c r="ABE57" s="401"/>
      <c r="ABF57" s="401"/>
      <c r="ABG57" s="401"/>
      <c r="ABH57" s="401"/>
      <c r="ABI57" s="401"/>
      <c r="ABJ57" s="401"/>
      <c r="ABK57" s="401"/>
      <c r="ABL57" s="401"/>
      <c r="ABM57" s="401"/>
      <c r="ABN57" s="401"/>
      <c r="ABO57" s="401"/>
      <c r="ABP57" s="401"/>
      <c r="ABQ57" s="401"/>
      <c r="ABR57" s="401"/>
      <c r="ABS57" s="401"/>
      <c r="ABT57" s="401"/>
      <c r="ABU57" s="401"/>
      <c r="ABV57" s="401"/>
      <c r="ABW57" s="401"/>
      <c r="ABX57" s="401"/>
      <c r="ABY57" s="401"/>
      <c r="ABZ57" s="401"/>
      <c r="ACA57" s="401"/>
      <c r="ACB57" s="401"/>
      <c r="ACC57" s="401"/>
      <c r="ACD57" s="401"/>
      <c r="ACE57" s="401"/>
      <c r="ACF57" s="401"/>
      <c r="ACG57" s="401"/>
      <c r="ACH57" s="401"/>
      <c r="ACI57" s="401"/>
      <c r="ACJ57" s="401"/>
      <c r="ACK57" s="401"/>
      <c r="ACL57" s="401"/>
      <c r="ACM57" s="401"/>
      <c r="ACN57" s="401"/>
      <c r="ACO57" s="401"/>
      <c r="ACP57" s="401"/>
      <c r="ACQ57" s="401"/>
      <c r="ACR57" s="401"/>
      <c r="ACS57" s="401"/>
      <c r="ACT57" s="401"/>
      <c r="ACU57" s="401"/>
      <c r="ACV57" s="401"/>
      <c r="ACW57" s="401"/>
      <c r="ACX57" s="401"/>
      <c r="ACY57" s="401"/>
      <c r="ACZ57" s="401"/>
      <c r="ADA57" s="401"/>
      <c r="ADB57" s="401"/>
      <c r="ADC57" s="401"/>
      <c r="ADD57" s="401"/>
      <c r="ADE57" s="401"/>
      <c r="ADF57" s="401"/>
      <c r="ADG57" s="401"/>
      <c r="ADH57" s="401"/>
      <c r="ADI57" s="401"/>
      <c r="ADJ57" s="401"/>
      <c r="ADK57" s="401"/>
      <c r="ADL57" s="401"/>
      <c r="ADM57" s="401"/>
      <c r="ADN57" s="401"/>
      <c r="ADO57" s="401"/>
      <c r="ADP57" s="401"/>
      <c r="ADQ57" s="401"/>
      <c r="ADR57" s="401"/>
      <c r="ADS57" s="401"/>
    </row>
    <row r="58" spans="1:799" s="418" customFormat="1" ht="179.25" customHeight="1">
      <c r="A58" s="429">
        <v>56</v>
      </c>
      <c r="B58" s="423" t="s">
        <v>1116</v>
      </c>
      <c r="C58" s="424" t="s">
        <v>1117</v>
      </c>
      <c r="D58" s="423" t="s">
        <v>1118</v>
      </c>
      <c r="E58" s="423" t="s">
        <v>1119</v>
      </c>
      <c r="F58" s="424" t="s">
        <v>890</v>
      </c>
      <c r="G58" s="508" t="s">
        <v>1745</v>
      </c>
      <c r="H58" s="508" t="s">
        <v>841</v>
      </c>
      <c r="I58" s="508" t="s">
        <v>842</v>
      </c>
      <c r="J58" s="508" t="s">
        <v>841</v>
      </c>
      <c r="K58" s="508" t="s">
        <v>842</v>
      </c>
      <c r="L58" s="431">
        <v>1368783.99</v>
      </c>
      <c r="M58" s="431">
        <v>1368783.99</v>
      </c>
      <c r="N58" s="431">
        <v>581733.19999999995</v>
      </c>
      <c r="O58" s="422">
        <v>102658.8</v>
      </c>
      <c r="P58" s="422">
        <v>684392</v>
      </c>
      <c r="Q58" s="509">
        <v>0.5</v>
      </c>
      <c r="R58" s="431">
        <v>60</v>
      </c>
      <c r="S58" s="432">
        <v>45</v>
      </c>
      <c r="T58" s="432">
        <v>35</v>
      </c>
      <c r="U58" s="434">
        <v>28</v>
      </c>
      <c r="V58" s="432">
        <v>95</v>
      </c>
      <c r="W58" s="433">
        <f t="shared" si="3"/>
        <v>73</v>
      </c>
      <c r="X58" s="446">
        <f t="shared" si="1"/>
        <v>0.76842105263157889</v>
      </c>
      <c r="Y58" s="110"/>
      <c r="Z58" s="110"/>
      <c r="AA58" s="110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1"/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1"/>
      <c r="DF58" s="401"/>
      <c r="DG58" s="401"/>
      <c r="DH58" s="401"/>
      <c r="DI58" s="401"/>
      <c r="DJ58" s="401"/>
      <c r="DK58" s="401"/>
      <c r="DL58" s="401"/>
      <c r="DM58" s="401"/>
      <c r="DN58" s="401"/>
      <c r="DO58" s="401"/>
      <c r="DP58" s="401"/>
      <c r="DQ58" s="401"/>
      <c r="DR58" s="401"/>
      <c r="DS58" s="401"/>
      <c r="DT58" s="401"/>
      <c r="DU58" s="401"/>
      <c r="DV58" s="401"/>
      <c r="DW58" s="401"/>
      <c r="DX58" s="401"/>
      <c r="DY58" s="401"/>
      <c r="DZ58" s="401"/>
      <c r="EA58" s="401"/>
      <c r="EB58" s="401"/>
      <c r="EC58" s="401"/>
      <c r="ED58" s="401"/>
      <c r="EE58" s="401"/>
      <c r="EF58" s="401"/>
      <c r="EG58" s="401"/>
      <c r="EH58" s="401"/>
      <c r="EI58" s="401"/>
      <c r="EJ58" s="401"/>
      <c r="EK58" s="401"/>
      <c r="EL58" s="401"/>
      <c r="EM58" s="401"/>
      <c r="EN58" s="401"/>
      <c r="EO58" s="401"/>
      <c r="EP58" s="401"/>
      <c r="EQ58" s="401"/>
      <c r="ER58" s="401"/>
      <c r="ES58" s="401"/>
      <c r="ET58" s="401"/>
      <c r="EU58" s="401"/>
      <c r="EV58" s="401"/>
      <c r="EW58" s="401"/>
      <c r="EX58" s="401"/>
      <c r="EY58" s="401"/>
      <c r="EZ58" s="401"/>
      <c r="FA58" s="401"/>
      <c r="FB58" s="401"/>
      <c r="FC58" s="401"/>
      <c r="FD58" s="401"/>
      <c r="FE58" s="401"/>
      <c r="FF58" s="401"/>
      <c r="FG58" s="401"/>
      <c r="FH58" s="401"/>
      <c r="FI58" s="401"/>
      <c r="FJ58" s="401"/>
      <c r="FK58" s="401"/>
      <c r="FL58" s="401"/>
      <c r="FM58" s="401"/>
      <c r="FN58" s="401"/>
      <c r="FO58" s="401"/>
      <c r="FP58" s="401"/>
      <c r="FQ58" s="401"/>
      <c r="FR58" s="401"/>
      <c r="FS58" s="401"/>
      <c r="FT58" s="401"/>
      <c r="FU58" s="401"/>
      <c r="FV58" s="401"/>
      <c r="FW58" s="401"/>
      <c r="FX58" s="401"/>
      <c r="FY58" s="401"/>
      <c r="FZ58" s="401"/>
      <c r="GA58" s="401"/>
      <c r="GB58" s="401"/>
      <c r="GC58" s="401"/>
      <c r="GD58" s="401"/>
      <c r="GE58" s="401"/>
      <c r="GF58" s="401"/>
      <c r="GG58" s="401"/>
      <c r="GH58" s="401"/>
      <c r="GI58" s="401"/>
      <c r="GJ58" s="401"/>
      <c r="GK58" s="401"/>
      <c r="GL58" s="401"/>
      <c r="GM58" s="401"/>
      <c r="GN58" s="401"/>
      <c r="GO58" s="401"/>
      <c r="GP58" s="401"/>
      <c r="GQ58" s="401"/>
      <c r="GR58" s="401"/>
      <c r="GS58" s="401"/>
      <c r="GT58" s="401"/>
      <c r="GU58" s="401"/>
      <c r="GV58" s="401"/>
      <c r="GW58" s="401"/>
      <c r="GX58" s="401"/>
      <c r="GY58" s="401"/>
      <c r="GZ58" s="401"/>
      <c r="HA58" s="401"/>
      <c r="HB58" s="401"/>
      <c r="HC58" s="401"/>
      <c r="HD58" s="401"/>
      <c r="HE58" s="401"/>
      <c r="HF58" s="401"/>
      <c r="HG58" s="401"/>
      <c r="HH58" s="401"/>
      <c r="HI58" s="401"/>
      <c r="HJ58" s="401"/>
      <c r="HK58" s="401"/>
      <c r="HL58" s="401"/>
      <c r="HM58" s="401"/>
      <c r="HN58" s="401"/>
      <c r="HO58" s="401"/>
      <c r="HP58" s="401"/>
      <c r="HQ58" s="401"/>
      <c r="HR58" s="401"/>
      <c r="HS58" s="401"/>
      <c r="HT58" s="401"/>
      <c r="HU58" s="401"/>
      <c r="HV58" s="401"/>
      <c r="HW58" s="401"/>
      <c r="HX58" s="401"/>
      <c r="HY58" s="401"/>
      <c r="HZ58" s="401"/>
      <c r="IA58" s="401"/>
      <c r="IB58" s="401"/>
      <c r="IC58" s="401"/>
      <c r="ID58" s="401"/>
      <c r="IE58" s="401"/>
      <c r="IF58" s="401"/>
      <c r="IG58" s="401"/>
      <c r="IH58" s="401"/>
      <c r="II58" s="401"/>
      <c r="IJ58" s="401"/>
      <c r="IK58" s="401"/>
      <c r="IL58" s="401"/>
      <c r="IM58" s="401"/>
      <c r="IN58" s="401"/>
      <c r="IO58" s="401"/>
      <c r="IP58" s="401"/>
      <c r="IQ58" s="401"/>
      <c r="IR58" s="401"/>
      <c r="IS58" s="401"/>
      <c r="IT58" s="401"/>
      <c r="IU58" s="401"/>
      <c r="IV58" s="401"/>
      <c r="IW58" s="401"/>
      <c r="IX58" s="401"/>
      <c r="IY58" s="401"/>
      <c r="IZ58" s="401"/>
      <c r="JA58" s="401"/>
      <c r="JB58" s="401"/>
      <c r="JC58" s="401"/>
      <c r="JD58" s="401"/>
      <c r="JE58" s="401"/>
      <c r="JF58" s="401"/>
      <c r="JG58" s="401"/>
      <c r="JH58" s="401"/>
      <c r="JI58" s="401"/>
      <c r="JJ58" s="401"/>
      <c r="JK58" s="401"/>
      <c r="JL58" s="401"/>
      <c r="JM58" s="401"/>
      <c r="JN58" s="401"/>
      <c r="JO58" s="401"/>
      <c r="JP58" s="401"/>
      <c r="JQ58" s="401"/>
      <c r="JR58" s="401"/>
      <c r="JS58" s="401"/>
      <c r="JT58" s="401"/>
      <c r="JU58" s="401"/>
      <c r="JV58" s="401"/>
      <c r="JW58" s="401"/>
      <c r="JX58" s="401"/>
      <c r="JY58" s="401"/>
      <c r="JZ58" s="401"/>
      <c r="KA58" s="401"/>
      <c r="KB58" s="401"/>
      <c r="KC58" s="401"/>
      <c r="KD58" s="401"/>
      <c r="KE58" s="401"/>
      <c r="KF58" s="401"/>
      <c r="KG58" s="401"/>
      <c r="KH58" s="401"/>
      <c r="KI58" s="401"/>
      <c r="KJ58" s="401"/>
      <c r="KK58" s="401"/>
      <c r="KL58" s="401"/>
      <c r="KM58" s="401"/>
      <c r="KN58" s="401"/>
      <c r="KO58" s="401"/>
      <c r="KP58" s="401"/>
      <c r="KQ58" s="401"/>
      <c r="KR58" s="401"/>
      <c r="KS58" s="401"/>
      <c r="KT58" s="401"/>
      <c r="KU58" s="401"/>
      <c r="KV58" s="401"/>
      <c r="KW58" s="401"/>
      <c r="KX58" s="401"/>
      <c r="KY58" s="401"/>
      <c r="KZ58" s="401"/>
      <c r="LA58" s="401"/>
      <c r="LB58" s="401"/>
      <c r="LC58" s="401"/>
      <c r="LD58" s="401"/>
      <c r="LE58" s="401"/>
      <c r="LF58" s="401"/>
      <c r="LG58" s="401"/>
      <c r="LH58" s="401"/>
      <c r="LI58" s="401"/>
      <c r="LJ58" s="401"/>
      <c r="LK58" s="401"/>
      <c r="LL58" s="401"/>
      <c r="LM58" s="401"/>
      <c r="LN58" s="401"/>
      <c r="LO58" s="401"/>
      <c r="LP58" s="401"/>
      <c r="LQ58" s="401"/>
      <c r="LR58" s="401"/>
      <c r="LS58" s="401"/>
      <c r="LT58" s="401"/>
      <c r="LU58" s="401"/>
      <c r="LV58" s="401"/>
      <c r="LW58" s="401"/>
      <c r="LX58" s="401"/>
      <c r="LY58" s="401"/>
      <c r="LZ58" s="401"/>
      <c r="MA58" s="401"/>
      <c r="MB58" s="401"/>
      <c r="MC58" s="401"/>
      <c r="MD58" s="401"/>
      <c r="ME58" s="401"/>
      <c r="MF58" s="401"/>
      <c r="MG58" s="401"/>
      <c r="MH58" s="401"/>
      <c r="MI58" s="401"/>
      <c r="MJ58" s="401"/>
      <c r="MK58" s="401"/>
      <c r="ML58" s="401"/>
      <c r="MM58" s="401"/>
      <c r="MN58" s="401"/>
      <c r="MO58" s="401"/>
      <c r="MP58" s="401"/>
      <c r="MQ58" s="401"/>
      <c r="MR58" s="401"/>
      <c r="MS58" s="401"/>
      <c r="MT58" s="401"/>
      <c r="MU58" s="401"/>
      <c r="MV58" s="401"/>
      <c r="MW58" s="401"/>
      <c r="MX58" s="401"/>
      <c r="MY58" s="401"/>
      <c r="MZ58" s="401"/>
      <c r="NA58" s="401"/>
      <c r="NB58" s="401"/>
      <c r="NC58" s="401"/>
      <c r="ND58" s="401"/>
      <c r="NE58" s="401"/>
      <c r="NF58" s="401"/>
      <c r="NG58" s="401"/>
      <c r="NH58" s="401"/>
      <c r="NI58" s="401"/>
      <c r="NJ58" s="401"/>
      <c r="NK58" s="401"/>
      <c r="NL58" s="401"/>
      <c r="NM58" s="401"/>
      <c r="NN58" s="401"/>
      <c r="NO58" s="401"/>
      <c r="NP58" s="401"/>
      <c r="NQ58" s="401"/>
      <c r="NR58" s="401"/>
      <c r="NS58" s="401"/>
      <c r="NT58" s="401"/>
      <c r="NU58" s="401"/>
      <c r="NV58" s="401"/>
      <c r="NW58" s="401"/>
      <c r="NX58" s="401"/>
      <c r="NY58" s="401"/>
      <c r="NZ58" s="401"/>
      <c r="OA58" s="401"/>
      <c r="OB58" s="401"/>
      <c r="OC58" s="401"/>
      <c r="OD58" s="401"/>
      <c r="OE58" s="401"/>
      <c r="OF58" s="401"/>
      <c r="OG58" s="401"/>
      <c r="OH58" s="401"/>
      <c r="OI58" s="401"/>
      <c r="OJ58" s="401"/>
      <c r="OK58" s="401"/>
      <c r="OL58" s="401"/>
      <c r="OM58" s="401"/>
      <c r="ON58" s="401"/>
      <c r="OO58" s="401"/>
      <c r="OP58" s="401"/>
      <c r="OQ58" s="401"/>
      <c r="OR58" s="401"/>
      <c r="OS58" s="401"/>
      <c r="OT58" s="401"/>
      <c r="OU58" s="401"/>
      <c r="OV58" s="401"/>
      <c r="OW58" s="401"/>
      <c r="OX58" s="401"/>
      <c r="OY58" s="401"/>
      <c r="OZ58" s="401"/>
      <c r="PA58" s="401"/>
      <c r="PB58" s="401"/>
      <c r="PC58" s="401"/>
      <c r="PD58" s="401"/>
      <c r="PE58" s="401"/>
      <c r="PF58" s="401"/>
      <c r="PG58" s="401"/>
      <c r="PH58" s="401"/>
      <c r="PI58" s="401"/>
      <c r="PJ58" s="401"/>
      <c r="PK58" s="401"/>
      <c r="PL58" s="401"/>
      <c r="PM58" s="401"/>
      <c r="PN58" s="401"/>
      <c r="PO58" s="401"/>
      <c r="PP58" s="401"/>
      <c r="PQ58" s="401"/>
      <c r="PR58" s="401"/>
      <c r="PS58" s="401"/>
      <c r="PT58" s="401"/>
      <c r="PU58" s="401"/>
      <c r="PV58" s="401"/>
      <c r="PW58" s="401"/>
      <c r="PX58" s="401"/>
      <c r="PY58" s="401"/>
      <c r="PZ58" s="401"/>
      <c r="QA58" s="401"/>
      <c r="QB58" s="401"/>
      <c r="QC58" s="401"/>
      <c r="QD58" s="401"/>
      <c r="QE58" s="401"/>
      <c r="QF58" s="401"/>
      <c r="QG58" s="401"/>
      <c r="QH58" s="401"/>
      <c r="QI58" s="401"/>
      <c r="QJ58" s="401"/>
      <c r="QK58" s="401"/>
      <c r="QL58" s="401"/>
      <c r="QM58" s="401"/>
      <c r="QN58" s="401"/>
      <c r="QO58" s="401"/>
      <c r="QP58" s="401"/>
      <c r="QQ58" s="401"/>
      <c r="QR58" s="401"/>
      <c r="QS58" s="401"/>
      <c r="QT58" s="401"/>
      <c r="QU58" s="401"/>
      <c r="QV58" s="401"/>
      <c r="QW58" s="401"/>
      <c r="QX58" s="401"/>
      <c r="QY58" s="401"/>
      <c r="QZ58" s="401"/>
      <c r="RA58" s="401"/>
      <c r="RB58" s="401"/>
      <c r="RC58" s="401"/>
      <c r="RD58" s="401"/>
      <c r="RE58" s="401"/>
      <c r="RF58" s="401"/>
      <c r="RG58" s="401"/>
      <c r="RH58" s="401"/>
      <c r="RI58" s="401"/>
      <c r="RJ58" s="401"/>
      <c r="RK58" s="401"/>
      <c r="RL58" s="401"/>
      <c r="RM58" s="401"/>
      <c r="RN58" s="401"/>
      <c r="RO58" s="401"/>
      <c r="RP58" s="401"/>
      <c r="RQ58" s="401"/>
      <c r="RR58" s="401"/>
      <c r="RS58" s="401"/>
      <c r="RT58" s="401"/>
      <c r="RU58" s="401"/>
      <c r="RV58" s="401"/>
      <c r="RW58" s="401"/>
      <c r="RX58" s="401"/>
      <c r="RY58" s="401"/>
      <c r="RZ58" s="401"/>
      <c r="SA58" s="401"/>
      <c r="SB58" s="401"/>
      <c r="SC58" s="401"/>
      <c r="SD58" s="401"/>
      <c r="SE58" s="401"/>
      <c r="SF58" s="401"/>
      <c r="SG58" s="401"/>
      <c r="SH58" s="401"/>
      <c r="SI58" s="401"/>
      <c r="SJ58" s="401"/>
      <c r="SK58" s="401"/>
      <c r="SL58" s="401"/>
      <c r="SM58" s="401"/>
      <c r="SN58" s="401"/>
      <c r="SO58" s="401"/>
      <c r="SP58" s="401"/>
      <c r="SQ58" s="401"/>
      <c r="SR58" s="401"/>
      <c r="SS58" s="401"/>
      <c r="ST58" s="401"/>
      <c r="SU58" s="401"/>
      <c r="SV58" s="401"/>
      <c r="SW58" s="401"/>
      <c r="SX58" s="401"/>
      <c r="SY58" s="401"/>
      <c r="SZ58" s="401"/>
      <c r="TA58" s="401"/>
      <c r="TB58" s="401"/>
      <c r="TC58" s="401"/>
      <c r="TD58" s="401"/>
      <c r="TE58" s="401"/>
      <c r="TF58" s="401"/>
      <c r="TG58" s="401"/>
      <c r="TH58" s="401"/>
      <c r="TI58" s="401"/>
      <c r="TJ58" s="401"/>
      <c r="TK58" s="401"/>
      <c r="TL58" s="401"/>
      <c r="TM58" s="401"/>
      <c r="TN58" s="401"/>
      <c r="TO58" s="401"/>
      <c r="TP58" s="401"/>
      <c r="TQ58" s="401"/>
      <c r="TR58" s="401"/>
      <c r="TS58" s="401"/>
      <c r="TT58" s="401"/>
      <c r="TU58" s="401"/>
      <c r="TV58" s="401"/>
      <c r="TW58" s="401"/>
      <c r="TX58" s="401"/>
      <c r="TY58" s="401"/>
      <c r="TZ58" s="401"/>
      <c r="UA58" s="401"/>
      <c r="UB58" s="401"/>
      <c r="UC58" s="401"/>
      <c r="UD58" s="401"/>
      <c r="UE58" s="401"/>
      <c r="UF58" s="401"/>
      <c r="UG58" s="401"/>
      <c r="UH58" s="401"/>
      <c r="UI58" s="401"/>
      <c r="UJ58" s="401"/>
      <c r="UK58" s="401"/>
      <c r="UL58" s="401"/>
      <c r="UM58" s="401"/>
      <c r="UN58" s="401"/>
      <c r="UO58" s="401"/>
      <c r="UP58" s="401"/>
      <c r="UQ58" s="401"/>
      <c r="UR58" s="401"/>
      <c r="US58" s="401"/>
      <c r="UT58" s="401"/>
      <c r="UU58" s="401"/>
      <c r="UV58" s="401"/>
      <c r="UW58" s="401"/>
      <c r="UX58" s="401"/>
      <c r="UY58" s="401"/>
      <c r="UZ58" s="401"/>
      <c r="VA58" s="401"/>
      <c r="VB58" s="401"/>
      <c r="VC58" s="401"/>
      <c r="VD58" s="401"/>
      <c r="VE58" s="401"/>
      <c r="VF58" s="401"/>
      <c r="VG58" s="401"/>
      <c r="VH58" s="401"/>
      <c r="VI58" s="401"/>
      <c r="VJ58" s="401"/>
      <c r="VK58" s="401"/>
      <c r="VL58" s="401"/>
      <c r="VM58" s="401"/>
      <c r="VN58" s="401"/>
      <c r="VO58" s="401"/>
      <c r="VP58" s="401"/>
      <c r="VQ58" s="401"/>
      <c r="VR58" s="401"/>
      <c r="VS58" s="401"/>
      <c r="VT58" s="401"/>
      <c r="VU58" s="401"/>
      <c r="VV58" s="401"/>
      <c r="VW58" s="401"/>
      <c r="VX58" s="401"/>
      <c r="VY58" s="401"/>
      <c r="VZ58" s="401"/>
      <c r="WA58" s="401"/>
      <c r="WB58" s="401"/>
      <c r="WC58" s="401"/>
      <c r="WD58" s="401"/>
      <c r="WE58" s="401"/>
      <c r="WF58" s="401"/>
      <c r="WG58" s="401"/>
      <c r="WH58" s="401"/>
      <c r="WI58" s="401"/>
      <c r="WJ58" s="401"/>
      <c r="WK58" s="401"/>
      <c r="WL58" s="401"/>
      <c r="WM58" s="401"/>
      <c r="WN58" s="401"/>
      <c r="WO58" s="401"/>
      <c r="WP58" s="401"/>
      <c r="WQ58" s="401"/>
      <c r="WR58" s="401"/>
      <c r="WS58" s="401"/>
      <c r="WT58" s="401"/>
      <c r="WU58" s="401"/>
      <c r="WV58" s="401"/>
      <c r="WW58" s="401"/>
      <c r="WX58" s="401"/>
      <c r="WY58" s="401"/>
      <c r="WZ58" s="401"/>
      <c r="XA58" s="401"/>
      <c r="XB58" s="401"/>
      <c r="XC58" s="401"/>
      <c r="XD58" s="401"/>
      <c r="XE58" s="401"/>
      <c r="XF58" s="401"/>
      <c r="XG58" s="401"/>
      <c r="XH58" s="401"/>
      <c r="XI58" s="401"/>
      <c r="XJ58" s="401"/>
      <c r="XK58" s="401"/>
      <c r="XL58" s="401"/>
      <c r="XM58" s="401"/>
      <c r="XN58" s="401"/>
      <c r="XO58" s="401"/>
      <c r="XP58" s="401"/>
      <c r="XQ58" s="401"/>
      <c r="XR58" s="401"/>
      <c r="XS58" s="401"/>
      <c r="XT58" s="401"/>
      <c r="XU58" s="401"/>
      <c r="XV58" s="401"/>
      <c r="XW58" s="401"/>
      <c r="XX58" s="401"/>
      <c r="XY58" s="401"/>
      <c r="XZ58" s="401"/>
      <c r="YA58" s="401"/>
      <c r="YB58" s="401"/>
      <c r="YC58" s="401"/>
      <c r="YD58" s="401"/>
      <c r="YE58" s="401"/>
      <c r="YF58" s="401"/>
      <c r="YG58" s="401"/>
      <c r="YH58" s="401"/>
      <c r="YI58" s="401"/>
      <c r="YJ58" s="401"/>
      <c r="YK58" s="401"/>
      <c r="YL58" s="401"/>
      <c r="YM58" s="401"/>
      <c r="YN58" s="401"/>
      <c r="YO58" s="401"/>
      <c r="YP58" s="401"/>
      <c r="YQ58" s="401"/>
      <c r="YR58" s="401"/>
      <c r="YS58" s="401"/>
      <c r="YT58" s="401"/>
      <c r="YU58" s="401"/>
      <c r="YV58" s="401"/>
      <c r="YW58" s="401"/>
      <c r="YX58" s="401"/>
      <c r="YY58" s="401"/>
      <c r="YZ58" s="401"/>
      <c r="ZA58" s="401"/>
      <c r="ZB58" s="401"/>
      <c r="ZC58" s="401"/>
      <c r="ZD58" s="401"/>
      <c r="ZE58" s="401"/>
      <c r="ZF58" s="401"/>
      <c r="ZG58" s="401"/>
      <c r="ZH58" s="401"/>
      <c r="ZI58" s="401"/>
      <c r="ZJ58" s="401"/>
      <c r="ZK58" s="401"/>
      <c r="ZL58" s="401"/>
      <c r="ZM58" s="401"/>
      <c r="ZN58" s="401"/>
      <c r="ZO58" s="401"/>
      <c r="ZP58" s="401"/>
      <c r="ZQ58" s="401"/>
      <c r="ZR58" s="401"/>
      <c r="ZS58" s="401"/>
      <c r="ZT58" s="401"/>
      <c r="ZU58" s="401"/>
      <c r="ZV58" s="401"/>
      <c r="ZW58" s="401"/>
      <c r="ZX58" s="401"/>
      <c r="ZY58" s="401"/>
      <c r="ZZ58" s="401"/>
      <c r="AAA58" s="401"/>
      <c r="AAB58" s="401"/>
      <c r="AAC58" s="401"/>
      <c r="AAD58" s="401"/>
      <c r="AAE58" s="401"/>
      <c r="AAF58" s="401"/>
      <c r="AAG58" s="401"/>
      <c r="AAH58" s="401"/>
      <c r="AAI58" s="401"/>
      <c r="AAJ58" s="401"/>
      <c r="AAK58" s="401"/>
      <c r="AAL58" s="401"/>
      <c r="AAM58" s="401"/>
      <c r="AAN58" s="401"/>
      <c r="AAO58" s="401"/>
      <c r="AAP58" s="401"/>
      <c r="AAQ58" s="401"/>
      <c r="AAR58" s="401"/>
      <c r="AAS58" s="401"/>
      <c r="AAT58" s="401"/>
      <c r="AAU58" s="401"/>
      <c r="AAV58" s="401"/>
      <c r="AAW58" s="401"/>
      <c r="AAX58" s="401"/>
      <c r="AAY58" s="401"/>
      <c r="AAZ58" s="401"/>
      <c r="ABA58" s="401"/>
      <c r="ABB58" s="401"/>
      <c r="ABC58" s="401"/>
      <c r="ABD58" s="401"/>
      <c r="ABE58" s="401"/>
      <c r="ABF58" s="401"/>
      <c r="ABG58" s="401"/>
      <c r="ABH58" s="401"/>
      <c r="ABI58" s="401"/>
      <c r="ABJ58" s="401"/>
      <c r="ABK58" s="401"/>
      <c r="ABL58" s="401"/>
      <c r="ABM58" s="401"/>
      <c r="ABN58" s="401"/>
      <c r="ABO58" s="401"/>
      <c r="ABP58" s="401"/>
      <c r="ABQ58" s="401"/>
      <c r="ABR58" s="401"/>
      <c r="ABS58" s="401"/>
      <c r="ABT58" s="401"/>
      <c r="ABU58" s="401"/>
      <c r="ABV58" s="401"/>
      <c r="ABW58" s="401"/>
      <c r="ABX58" s="401"/>
      <c r="ABY58" s="401"/>
      <c r="ABZ58" s="401"/>
      <c r="ACA58" s="401"/>
      <c r="ACB58" s="401"/>
      <c r="ACC58" s="401"/>
      <c r="ACD58" s="401"/>
      <c r="ACE58" s="401"/>
      <c r="ACF58" s="401"/>
      <c r="ACG58" s="401"/>
      <c r="ACH58" s="401"/>
      <c r="ACI58" s="401"/>
      <c r="ACJ58" s="401"/>
      <c r="ACK58" s="401"/>
      <c r="ACL58" s="401"/>
      <c r="ACM58" s="401"/>
      <c r="ACN58" s="401"/>
      <c r="ACO58" s="401"/>
      <c r="ACP58" s="401"/>
      <c r="ACQ58" s="401"/>
      <c r="ACR58" s="401"/>
      <c r="ACS58" s="401"/>
      <c r="ACT58" s="401"/>
      <c r="ACU58" s="401"/>
      <c r="ACV58" s="401"/>
      <c r="ACW58" s="401"/>
      <c r="ACX58" s="401"/>
      <c r="ACY58" s="401"/>
      <c r="ACZ58" s="401"/>
      <c r="ADA58" s="401"/>
      <c r="ADB58" s="401"/>
      <c r="ADC58" s="401"/>
      <c r="ADD58" s="401"/>
      <c r="ADE58" s="401"/>
      <c r="ADF58" s="401"/>
      <c r="ADG58" s="401"/>
      <c r="ADH58" s="401"/>
      <c r="ADI58" s="401"/>
      <c r="ADJ58" s="401"/>
      <c r="ADK58" s="401"/>
      <c r="ADL58" s="401"/>
      <c r="ADM58" s="401"/>
      <c r="ADN58" s="401"/>
      <c r="ADO58" s="401"/>
      <c r="ADP58" s="401"/>
      <c r="ADQ58" s="401"/>
      <c r="ADR58" s="401"/>
      <c r="ADS58" s="401"/>
    </row>
    <row r="59" spans="1:799" ht="105.75" customHeight="1">
      <c r="A59" s="429">
        <v>57</v>
      </c>
      <c r="B59" s="423" t="s">
        <v>918</v>
      </c>
      <c r="C59" s="423" t="s">
        <v>919</v>
      </c>
      <c r="D59" s="423" t="s">
        <v>920</v>
      </c>
      <c r="E59" s="423" t="s">
        <v>921</v>
      </c>
      <c r="F59" s="435" t="s">
        <v>890</v>
      </c>
      <c r="G59" s="508" t="s">
        <v>910</v>
      </c>
      <c r="H59" s="508" t="s">
        <v>841</v>
      </c>
      <c r="I59" s="508" t="s">
        <v>842</v>
      </c>
      <c r="J59" s="508" t="s">
        <v>841</v>
      </c>
      <c r="K59" s="508" t="s">
        <v>842</v>
      </c>
      <c r="L59" s="431">
        <v>950090</v>
      </c>
      <c r="M59" s="431">
        <v>879430</v>
      </c>
      <c r="N59" s="431">
        <v>373757.75</v>
      </c>
      <c r="O59" s="422">
        <v>65957.25</v>
      </c>
      <c r="P59" s="422">
        <v>439715</v>
      </c>
      <c r="Q59" s="509">
        <v>0.5</v>
      </c>
      <c r="R59" s="431">
        <v>60</v>
      </c>
      <c r="S59" s="432">
        <v>47</v>
      </c>
      <c r="T59" s="432">
        <v>35</v>
      </c>
      <c r="U59" s="434">
        <v>26</v>
      </c>
      <c r="V59" s="432">
        <v>95</v>
      </c>
      <c r="W59" s="433">
        <f t="shared" si="3"/>
        <v>73</v>
      </c>
      <c r="X59" s="446">
        <f t="shared" si="1"/>
        <v>0.76842105263157889</v>
      </c>
      <c r="Y59" s="110"/>
      <c r="Z59" s="110"/>
      <c r="AA59" s="110"/>
    </row>
    <row r="60" spans="1:799" s="418" customFormat="1" ht="167.25" customHeight="1">
      <c r="A60" s="429">
        <v>58</v>
      </c>
      <c r="B60" s="423" t="s">
        <v>1165</v>
      </c>
      <c r="C60" s="424" t="s">
        <v>1166</v>
      </c>
      <c r="D60" s="423" t="s">
        <v>1167</v>
      </c>
      <c r="E60" s="423" t="s">
        <v>1168</v>
      </c>
      <c r="F60" s="424" t="s">
        <v>890</v>
      </c>
      <c r="G60" s="508" t="s">
        <v>1745</v>
      </c>
      <c r="H60" s="508" t="s">
        <v>886</v>
      </c>
      <c r="I60" s="508" t="s">
        <v>1293</v>
      </c>
      <c r="J60" s="508" t="s">
        <v>886</v>
      </c>
      <c r="K60" s="508" t="s">
        <v>1294</v>
      </c>
      <c r="L60" s="431">
        <v>3127714</v>
      </c>
      <c r="M60" s="431">
        <v>2563700</v>
      </c>
      <c r="N60" s="431">
        <v>1089572.5</v>
      </c>
      <c r="O60" s="422">
        <v>192277.5</v>
      </c>
      <c r="P60" s="422">
        <v>1281850</v>
      </c>
      <c r="Q60" s="509">
        <v>0.5</v>
      </c>
      <c r="R60" s="431">
        <v>60</v>
      </c>
      <c r="S60" s="432">
        <v>47</v>
      </c>
      <c r="T60" s="432">
        <v>35</v>
      </c>
      <c r="U60" s="434">
        <v>26</v>
      </c>
      <c r="V60" s="432">
        <v>95</v>
      </c>
      <c r="W60" s="433">
        <f t="shared" si="3"/>
        <v>73</v>
      </c>
      <c r="X60" s="446">
        <f t="shared" si="1"/>
        <v>0.76842105263157889</v>
      </c>
      <c r="Y60" s="110"/>
      <c r="Z60" s="110"/>
      <c r="AA60" s="110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1"/>
      <c r="DF60" s="401"/>
      <c r="DG60" s="401"/>
      <c r="DH60" s="401"/>
      <c r="DI60" s="401"/>
      <c r="DJ60" s="401"/>
      <c r="DK60" s="401"/>
      <c r="DL60" s="401"/>
      <c r="DM60" s="401"/>
      <c r="DN60" s="401"/>
      <c r="DO60" s="401"/>
      <c r="DP60" s="401"/>
      <c r="DQ60" s="401"/>
      <c r="DR60" s="401"/>
      <c r="DS60" s="401"/>
      <c r="DT60" s="401"/>
      <c r="DU60" s="401"/>
      <c r="DV60" s="401"/>
      <c r="DW60" s="401"/>
      <c r="DX60" s="401"/>
      <c r="DY60" s="401"/>
      <c r="DZ60" s="401"/>
      <c r="EA60" s="401"/>
      <c r="EB60" s="401"/>
      <c r="EC60" s="401"/>
      <c r="ED60" s="401"/>
      <c r="EE60" s="401"/>
      <c r="EF60" s="401"/>
      <c r="EG60" s="401"/>
      <c r="EH60" s="401"/>
      <c r="EI60" s="401"/>
      <c r="EJ60" s="401"/>
      <c r="EK60" s="401"/>
      <c r="EL60" s="401"/>
      <c r="EM60" s="401"/>
      <c r="EN60" s="401"/>
      <c r="EO60" s="401"/>
      <c r="EP60" s="401"/>
      <c r="EQ60" s="401"/>
      <c r="ER60" s="401"/>
      <c r="ES60" s="401"/>
      <c r="ET60" s="401"/>
      <c r="EU60" s="401"/>
      <c r="EV60" s="401"/>
      <c r="EW60" s="401"/>
      <c r="EX60" s="401"/>
      <c r="EY60" s="401"/>
      <c r="EZ60" s="401"/>
      <c r="FA60" s="401"/>
      <c r="FB60" s="401"/>
      <c r="FC60" s="401"/>
      <c r="FD60" s="401"/>
      <c r="FE60" s="401"/>
      <c r="FF60" s="401"/>
      <c r="FG60" s="401"/>
      <c r="FH60" s="401"/>
      <c r="FI60" s="401"/>
      <c r="FJ60" s="401"/>
      <c r="FK60" s="401"/>
      <c r="FL60" s="401"/>
      <c r="FM60" s="401"/>
      <c r="FN60" s="401"/>
      <c r="FO60" s="401"/>
      <c r="FP60" s="401"/>
      <c r="FQ60" s="401"/>
      <c r="FR60" s="401"/>
      <c r="FS60" s="401"/>
      <c r="FT60" s="401"/>
      <c r="FU60" s="401"/>
      <c r="FV60" s="401"/>
      <c r="FW60" s="401"/>
      <c r="FX60" s="401"/>
      <c r="FY60" s="401"/>
      <c r="FZ60" s="401"/>
      <c r="GA60" s="401"/>
      <c r="GB60" s="401"/>
      <c r="GC60" s="401"/>
      <c r="GD60" s="401"/>
      <c r="GE60" s="401"/>
      <c r="GF60" s="401"/>
      <c r="GG60" s="401"/>
      <c r="GH60" s="401"/>
      <c r="GI60" s="401"/>
      <c r="GJ60" s="401"/>
      <c r="GK60" s="401"/>
      <c r="GL60" s="401"/>
      <c r="GM60" s="401"/>
      <c r="GN60" s="401"/>
      <c r="GO60" s="401"/>
      <c r="GP60" s="401"/>
      <c r="GQ60" s="401"/>
      <c r="GR60" s="401"/>
      <c r="GS60" s="401"/>
      <c r="GT60" s="401"/>
      <c r="GU60" s="401"/>
      <c r="GV60" s="401"/>
      <c r="GW60" s="401"/>
      <c r="GX60" s="401"/>
      <c r="GY60" s="401"/>
      <c r="GZ60" s="401"/>
      <c r="HA60" s="401"/>
      <c r="HB60" s="401"/>
      <c r="HC60" s="401"/>
      <c r="HD60" s="401"/>
      <c r="HE60" s="401"/>
      <c r="HF60" s="401"/>
      <c r="HG60" s="401"/>
      <c r="HH60" s="401"/>
      <c r="HI60" s="401"/>
      <c r="HJ60" s="401"/>
      <c r="HK60" s="401"/>
      <c r="HL60" s="401"/>
      <c r="HM60" s="401"/>
      <c r="HN60" s="401"/>
      <c r="HO60" s="401"/>
      <c r="HP60" s="401"/>
      <c r="HQ60" s="401"/>
      <c r="HR60" s="401"/>
      <c r="HS60" s="401"/>
      <c r="HT60" s="401"/>
      <c r="HU60" s="401"/>
      <c r="HV60" s="401"/>
      <c r="HW60" s="401"/>
      <c r="HX60" s="401"/>
      <c r="HY60" s="401"/>
      <c r="HZ60" s="401"/>
      <c r="IA60" s="401"/>
      <c r="IB60" s="401"/>
      <c r="IC60" s="401"/>
      <c r="ID60" s="401"/>
      <c r="IE60" s="401"/>
      <c r="IF60" s="401"/>
      <c r="IG60" s="401"/>
      <c r="IH60" s="401"/>
      <c r="II60" s="401"/>
      <c r="IJ60" s="401"/>
      <c r="IK60" s="401"/>
      <c r="IL60" s="401"/>
      <c r="IM60" s="401"/>
      <c r="IN60" s="401"/>
      <c r="IO60" s="401"/>
      <c r="IP60" s="401"/>
      <c r="IQ60" s="401"/>
      <c r="IR60" s="401"/>
      <c r="IS60" s="401"/>
      <c r="IT60" s="401"/>
      <c r="IU60" s="401"/>
      <c r="IV60" s="401"/>
      <c r="IW60" s="401"/>
      <c r="IX60" s="401"/>
      <c r="IY60" s="401"/>
      <c r="IZ60" s="401"/>
      <c r="JA60" s="401"/>
      <c r="JB60" s="401"/>
      <c r="JC60" s="401"/>
      <c r="JD60" s="401"/>
      <c r="JE60" s="401"/>
      <c r="JF60" s="401"/>
      <c r="JG60" s="401"/>
      <c r="JH60" s="401"/>
      <c r="JI60" s="401"/>
      <c r="JJ60" s="401"/>
      <c r="JK60" s="401"/>
      <c r="JL60" s="401"/>
      <c r="JM60" s="401"/>
      <c r="JN60" s="401"/>
      <c r="JO60" s="401"/>
      <c r="JP60" s="401"/>
      <c r="JQ60" s="401"/>
      <c r="JR60" s="401"/>
      <c r="JS60" s="401"/>
      <c r="JT60" s="401"/>
      <c r="JU60" s="401"/>
      <c r="JV60" s="401"/>
      <c r="JW60" s="401"/>
      <c r="JX60" s="401"/>
      <c r="JY60" s="401"/>
      <c r="JZ60" s="401"/>
      <c r="KA60" s="401"/>
      <c r="KB60" s="401"/>
      <c r="KC60" s="401"/>
      <c r="KD60" s="401"/>
      <c r="KE60" s="401"/>
      <c r="KF60" s="401"/>
      <c r="KG60" s="401"/>
      <c r="KH60" s="401"/>
      <c r="KI60" s="401"/>
      <c r="KJ60" s="401"/>
      <c r="KK60" s="401"/>
      <c r="KL60" s="401"/>
      <c r="KM60" s="401"/>
      <c r="KN60" s="401"/>
      <c r="KO60" s="401"/>
      <c r="KP60" s="401"/>
      <c r="KQ60" s="401"/>
      <c r="KR60" s="401"/>
      <c r="KS60" s="401"/>
      <c r="KT60" s="401"/>
      <c r="KU60" s="401"/>
      <c r="KV60" s="401"/>
      <c r="KW60" s="401"/>
      <c r="KX60" s="401"/>
      <c r="KY60" s="401"/>
      <c r="KZ60" s="401"/>
      <c r="LA60" s="401"/>
      <c r="LB60" s="401"/>
      <c r="LC60" s="401"/>
      <c r="LD60" s="401"/>
      <c r="LE60" s="401"/>
      <c r="LF60" s="401"/>
      <c r="LG60" s="401"/>
      <c r="LH60" s="401"/>
      <c r="LI60" s="401"/>
      <c r="LJ60" s="401"/>
      <c r="LK60" s="401"/>
      <c r="LL60" s="401"/>
      <c r="LM60" s="401"/>
      <c r="LN60" s="401"/>
      <c r="LO60" s="401"/>
      <c r="LP60" s="401"/>
      <c r="LQ60" s="401"/>
      <c r="LR60" s="401"/>
      <c r="LS60" s="401"/>
      <c r="LT60" s="401"/>
      <c r="LU60" s="401"/>
      <c r="LV60" s="401"/>
      <c r="LW60" s="401"/>
      <c r="LX60" s="401"/>
      <c r="LY60" s="401"/>
      <c r="LZ60" s="401"/>
      <c r="MA60" s="401"/>
      <c r="MB60" s="401"/>
      <c r="MC60" s="401"/>
      <c r="MD60" s="401"/>
      <c r="ME60" s="401"/>
      <c r="MF60" s="401"/>
      <c r="MG60" s="401"/>
      <c r="MH60" s="401"/>
      <c r="MI60" s="401"/>
      <c r="MJ60" s="401"/>
      <c r="MK60" s="401"/>
      <c r="ML60" s="401"/>
      <c r="MM60" s="401"/>
      <c r="MN60" s="401"/>
      <c r="MO60" s="401"/>
      <c r="MP60" s="401"/>
      <c r="MQ60" s="401"/>
      <c r="MR60" s="401"/>
      <c r="MS60" s="401"/>
      <c r="MT60" s="401"/>
      <c r="MU60" s="401"/>
      <c r="MV60" s="401"/>
      <c r="MW60" s="401"/>
      <c r="MX60" s="401"/>
      <c r="MY60" s="401"/>
      <c r="MZ60" s="401"/>
      <c r="NA60" s="401"/>
      <c r="NB60" s="401"/>
      <c r="NC60" s="401"/>
      <c r="ND60" s="401"/>
      <c r="NE60" s="401"/>
      <c r="NF60" s="401"/>
      <c r="NG60" s="401"/>
      <c r="NH60" s="401"/>
      <c r="NI60" s="401"/>
      <c r="NJ60" s="401"/>
      <c r="NK60" s="401"/>
      <c r="NL60" s="401"/>
      <c r="NM60" s="401"/>
      <c r="NN60" s="401"/>
      <c r="NO60" s="401"/>
      <c r="NP60" s="401"/>
      <c r="NQ60" s="401"/>
      <c r="NR60" s="401"/>
      <c r="NS60" s="401"/>
      <c r="NT60" s="401"/>
      <c r="NU60" s="401"/>
      <c r="NV60" s="401"/>
      <c r="NW60" s="401"/>
      <c r="NX60" s="401"/>
      <c r="NY60" s="401"/>
      <c r="NZ60" s="401"/>
      <c r="OA60" s="401"/>
      <c r="OB60" s="401"/>
      <c r="OC60" s="401"/>
      <c r="OD60" s="401"/>
      <c r="OE60" s="401"/>
      <c r="OF60" s="401"/>
      <c r="OG60" s="401"/>
      <c r="OH60" s="401"/>
      <c r="OI60" s="401"/>
      <c r="OJ60" s="401"/>
      <c r="OK60" s="401"/>
      <c r="OL60" s="401"/>
      <c r="OM60" s="401"/>
      <c r="ON60" s="401"/>
      <c r="OO60" s="401"/>
      <c r="OP60" s="401"/>
      <c r="OQ60" s="401"/>
      <c r="OR60" s="401"/>
      <c r="OS60" s="401"/>
      <c r="OT60" s="401"/>
      <c r="OU60" s="401"/>
      <c r="OV60" s="401"/>
      <c r="OW60" s="401"/>
      <c r="OX60" s="401"/>
      <c r="OY60" s="401"/>
      <c r="OZ60" s="401"/>
      <c r="PA60" s="401"/>
      <c r="PB60" s="401"/>
      <c r="PC60" s="401"/>
      <c r="PD60" s="401"/>
      <c r="PE60" s="401"/>
      <c r="PF60" s="401"/>
      <c r="PG60" s="401"/>
      <c r="PH60" s="401"/>
      <c r="PI60" s="401"/>
      <c r="PJ60" s="401"/>
      <c r="PK60" s="401"/>
      <c r="PL60" s="401"/>
      <c r="PM60" s="401"/>
      <c r="PN60" s="401"/>
      <c r="PO60" s="401"/>
      <c r="PP60" s="401"/>
      <c r="PQ60" s="401"/>
      <c r="PR60" s="401"/>
      <c r="PS60" s="401"/>
      <c r="PT60" s="401"/>
      <c r="PU60" s="401"/>
      <c r="PV60" s="401"/>
      <c r="PW60" s="401"/>
      <c r="PX60" s="401"/>
      <c r="PY60" s="401"/>
      <c r="PZ60" s="401"/>
      <c r="QA60" s="401"/>
      <c r="QB60" s="401"/>
      <c r="QC60" s="401"/>
      <c r="QD60" s="401"/>
      <c r="QE60" s="401"/>
      <c r="QF60" s="401"/>
      <c r="QG60" s="401"/>
      <c r="QH60" s="401"/>
      <c r="QI60" s="401"/>
      <c r="QJ60" s="401"/>
      <c r="QK60" s="401"/>
      <c r="QL60" s="401"/>
      <c r="QM60" s="401"/>
      <c r="QN60" s="401"/>
      <c r="QO60" s="401"/>
      <c r="QP60" s="401"/>
      <c r="QQ60" s="401"/>
      <c r="QR60" s="401"/>
      <c r="QS60" s="401"/>
      <c r="QT60" s="401"/>
      <c r="QU60" s="401"/>
      <c r="QV60" s="401"/>
      <c r="QW60" s="401"/>
      <c r="QX60" s="401"/>
      <c r="QY60" s="401"/>
      <c r="QZ60" s="401"/>
      <c r="RA60" s="401"/>
      <c r="RB60" s="401"/>
      <c r="RC60" s="401"/>
      <c r="RD60" s="401"/>
      <c r="RE60" s="401"/>
      <c r="RF60" s="401"/>
      <c r="RG60" s="401"/>
      <c r="RH60" s="401"/>
      <c r="RI60" s="401"/>
      <c r="RJ60" s="401"/>
      <c r="RK60" s="401"/>
      <c r="RL60" s="401"/>
      <c r="RM60" s="401"/>
      <c r="RN60" s="401"/>
      <c r="RO60" s="401"/>
      <c r="RP60" s="401"/>
      <c r="RQ60" s="401"/>
      <c r="RR60" s="401"/>
      <c r="RS60" s="401"/>
      <c r="RT60" s="401"/>
      <c r="RU60" s="401"/>
      <c r="RV60" s="401"/>
      <c r="RW60" s="401"/>
      <c r="RX60" s="401"/>
      <c r="RY60" s="401"/>
      <c r="RZ60" s="401"/>
      <c r="SA60" s="401"/>
      <c r="SB60" s="401"/>
      <c r="SC60" s="401"/>
      <c r="SD60" s="401"/>
      <c r="SE60" s="401"/>
      <c r="SF60" s="401"/>
      <c r="SG60" s="401"/>
      <c r="SH60" s="401"/>
      <c r="SI60" s="401"/>
      <c r="SJ60" s="401"/>
      <c r="SK60" s="401"/>
      <c r="SL60" s="401"/>
      <c r="SM60" s="401"/>
      <c r="SN60" s="401"/>
      <c r="SO60" s="401"/>
      <c r="SP60" s="401"/>
      <c r="SQ60" s="401"/>
      <c r="SR60" s="401"/>
      <c r="SS60" s="401"/>
      <c r="ST60" s="401"/>
      <c r="SU60" s="401"/>
      <c r="SV60" s="401"/>
      <c r="SW60" s="401"/>
      <c r="SX60" s="401"/>
      <c r="SY60" s="401"/>
      <c r="SZ60" s="401"/>
      <c r="TA60" s="401"/>
      <c r="TB60" s="401"/>
      <c r="TC60" s="401"/>
      <c r="TD60" s="401"/>
      <c r="TE60" s="401"/>
      <c r="TF60" s="401"/>
      <c r="TG60" s="401"/>
      <c r="TH60" s="401"/>
      <c r="TI60" s="401"/>
      <c r="TJ60" s="401"/>
      <c r="TK60" s="401"/>
      <c r="TL60" s="401"/>
      <c r="TM60" s="401"/>
      <c r="TN60" s="401"/>
      <c r="TO60" s="401"/>
      <c r="TP60" s="401"/>
      <c r="TQ60" s="401"/>
      <c r="TR60" s="401"/>
      <c r="TS60" s="401"/>
      <c r="TT60" s="401"/>
      <c r="TU60" s="401"/>
      <c r="TV60" s="401"/>
      <c r="TW60" s="401"/>
      <c r="TX60" s="401"/>
      <c r="TY60" s="401"/>
      <c r="TZ60" s="401"/>
      <c r="UA60" s="401"/>
      <c r="UB60" s="401"/>
      <c r="UC60" s="401"/>
      <c r="UD60" s="401"/>
      <c r="UE60" s="401"/>
      <c r="UF60" s="401"/>
      <c r="UG60" s="401"/>
      <c r="UH60" s="401"/>
      <c r="UI60" s="401"/>
      <c r="UJ60" s="401"/>
      <c r="UK60" s="401"/>
      <c r="UL60" s="401"/>
      <c r="UM60" s="401"/>
      <c r="UN60" s="401"/>
      <c r="UO60" s="401"/>
      <c r="UP60" s="401"/>
      <c r="UQ60" s="401"/>
      <c r="UR60" s="401"/>
      <c r="US60" s="401"/>
      <c r="UT60" s="401"/>
      <c r="UU60" s="401"/>
      <c r="UV60" s="401"/>
      <c r="UW60" s="401"/>
      <c r="UX60" s="401"/>
      <c r="UY60" s="401"/>
      <c r="UZ60" s="401"/>
      <c r="VA60" s="401"/>
      <c r="VB60" s="401"/>
      <c r="VC60" s="401"/>
      <c r="VD60" s="401"/>
      <c r="VE60" s="401"/>
      <c r="VF60" s="401"/>
      <c r="VG60" s="401"/>
      <c r="VH60" s="401"/>
      <c r="VI60" s="401"/>
      <c r="VJ60" s="401"/>
      <c r="VK60" s="401"/>
      <c r="VL60" s="401"/>
      <c r="VM60" s="401"/>
      <c r="VN60" s="401"/>
      <c r="VO60" s="401"/>
      <c r="VP60" s="401"/>
      <c r="VQ60" s="401"/>
      <c r="VR60" s="401"/>
      <c r="VS60" s="401"/>
      <c r="VT60" s="401"/>
      <c r="VU60" s="401"/>
      <c r="VV60" s="401"/>
      <c r="VW60" s="401"/>
      <c r="VX60" s="401"/>
      <c r="VY60" s="401"/>
      <c r="VZ60" s="401"/>
      <c r="WA60" s="401"/>
      <c r="WB60" s="401"/>
      <c r="WC60" s="401"/>
      <c r="WD60" s="401"/>
      <c r="WE60" s="401"/>
      <c r="WF60" s="401"/>
      <c r="WG60" s="401"/>
      <c r="WH60" s="401"/>
      <c r="WI60" s="401"/>
      <c r="WJ60" s="401"/>
      <c r="WK60" s="401"/>
      <c r="WL60" s="401"/>
      <c r="WM60" s="401"/>
      <c r="WN60" s="401"/>
      <c r="WO60" s="401"/>
      <c r="WP60" s="401"/>
      <c r="WQ60" s="401"/>
      <c r="WR60" s="401"/>
      <c r="WS60" s="401"/>
      <c r="WT60" s="401"/>
      <c r="WU60" s="401"/>
      <c r="WV60" s="401"/>
      <c r="WW60" s="401"/>
      <c r="WX60" s="401"/>
      <c r="WY60" s="401"/>
      <c r="WZ60" s="401"/>
      <c r="XA60" s="401"/>
      <c r="XB60" s="401"/>
      <c r="XC60" s="401"/>
      <c r="XD60" s="401"/>
      <c r="XE60" s="401"/>
      <c r="XF60" s="401"/>
      <c r="XG60" s="401"/>
      <c r="XH60" s="401"/>
      <c r="XI60" s="401"/>
      <c r="XJ60" s="401"/>
      <c r="XK60" s="401"/>
      <c r="XL60" s="401"/>
      <c r="XM60" s="401"/>
      <c r="XN60" s="401"/>
      <c r="XO60" s="401"/>
      <c r="XP60" s="401"/>
      <c r="XQ60" s="401"/>
      <c r="XR60" s="401"/>
      <c r="XS60" s="401"/>
      <c r="XT60" s="401"/>
      <c r="XU60" s="401"/>
      <c r="XV60" s="401"/>
      <c r="XW60" s="401"/>
      <c r="XX60" s="401"/>
      <c r="XY60" s="401"/>
      <c r="XZ60" s="401"/>
      <c r="YA60" s="401"/>
      <c r="YB60" s="401"/>
      <c r="YC60" s="401"/>
      <c r="YD60" s="401"/>
      <c r="YE60" s="401"/>
      <c r="YF60" s="401"/>
      <c r="YG60" s="401"/>
      <c r="YH60" s="401"/>
      <c r="YI60" s="401"/>
      <c r="YJ60" s="401"/>
      <c r="YK60" s="401"/>
      <c r="YL60" s="401"/>
      <c r="YM60" s="401"/>
      <c r="YN60" s="401"/>
      <c r="YO60" s="401"/>
      <c r="YP60" s="401"/>
      <c r="YQ60" s="401"/>
      <c r="YR60" s="401"/>
      <c r="YS60" s="401"/>
      <c r="YT60" s="401"/>
      <c r="YU60" s="401"/>
      <c r="YV60" s="401"/>
      <c r="YW60" s="401"/>
      <c r="YX60" s="401"/>
      <c r="YY60" s="401"/>
      <c r="YZ60" s="401"/>
      <c r="ZA60" s="401"/>
      <c r="ZB60" s="401"/>
      <c r="ZC60" s="401"/>
      <c r="ZD60" s="401"/>
      <c r="ZE60" s="401"/>
      <c r="ZF60" s="401"/>
      <c r="ZG60" s="401"/>
      <c r="ZH60" s="401"/>
      <c r="ZI60" s="401"/>
      <c r="ZJ60" s="401"/>
      <c r="ZK60" s="401"/>
      <c r="ZL60" s="401"/>
      <c r="ZM60" s="401"/>
      <c r="ZN60" s="401"/>
      <c r="ZO60" s="401"/>
      <c r="ZP60" s="401"/>
      <c r="ZQ60" s="401"/>
      <c r="ZR60" s="401"/>
      <c r="ZS60" s="401"/>
      <c r="ZT60" s="401"/>
      <c r="ZU60" s="401"/>
      <c r="ZV60" s="401"/>
      <c r="ZW60" s="401"/>
      <c r="ZX60" s="401"/>
      <c r="ZY60" s="401"/>
      <c r="ZZ60" s="401"/>
      <c r="AAA60" s="401"/>
      <c r="AAB60" s="401"/>
      <c r="AAC60" s="401"/>
      <c r="AAD60" s="401"/>
      <c r="AAE60" s="401"/>
      <c r="AAF60" s="401"/>
      <c r="AAG60" s="401"/>
      <c r="AAH60" s="401"/>
      <c r="AAI60" s="401"/>
      <c r="AAJ60" s="401"/>
      <c r="AAK60" s="401"/>
      <c r="AAL60" s="401"/>
      <c r="AAM60" s="401"/>
      <c r="AAN60" s="401"/>
      <c r="AAO60" s="401"/>
      <c r="AAP60" s="401"/>
      <c r="AAQ60" s="401"/>
      <c r="AAR60" s="401"/>
      <c r="AAS60" s="401"/>
      <c r="AAT60" s="401"/>
      <c r="AAU60" s="401"/>
      <c r="AAV60" s="401"/>
      <c r="AAW60" s="401"/>
      <c r="AAX60" s="401"/>
      <c r="AAY60" s="401"/>
      <c r="AAZ60" s="401"/>
      <c r="ABA60" s="401"/>
      <c r="ABB60" s="401"/>
      <c r="ABC60" s="401"/>
      <c r="ABD60" s="401"/>
      <c r="ABE60" s="401"/>
      <c r="ABF60" s="401"/>
      <c r="ABG60" s="401"/>
      <c r="ABH60" s="401"/>
      <c r="ABI60" s="401"/>
      <c r="ABJ60" s="401"/>
      <c r="ABK60" s="401"/>
      <c r="ABL60" s="401"/>
      <c r="ABM60" s="401"/>
      <c r="ABN60" s="401"/>
      <c r="ABO60" s="401"/>
      <c r="ABP60" s="401"/>
      <c r="ABQ60" s="401"/>
      <c r="ABR60" s="401"/>
      <c r="ABS60" s="401"/>
      <c r="ABT60" s="401"/>
      <c r="ABU60" s="401"/>
      <c r="ABV60" s="401"/>
      <c r="ABW60" s="401"/>
      <c r="ABX60" s="401"/>
      <c r="ABY60" s="401"/>
      <c r="ABZ60" s="401"/>
      <c r="ACA60" s="401"/>
      <c r="ACB60" s="401"/>
      <c r="ACC60" s="401"/>
      <c r="ACD60" s="401"/>
      <c r="ACE60" s="401"/>
      <c r="ACF60" s="401"/>
      <c r="ACG60" s="401"/>
      <c r="ACH60" s="401"/>
      <c r="ACI60" s="401"/>
      <c r="ACJ60" s="401"/>
      <c r="ACK60" s="401"/>
      <c r="ACL60" s="401"/>
      <c r="ACM60" s="401"/>
      <c r="ACN60" s="401"/>
      <c r="ACO60" s="401"/>
      <c r="ACP60" s="401"/>
      <c r="ACQ60" s="401"/>
      <c r="ACR60" s="401"/>
      <c r="ACS60" s="401"/>
      <c r="ACT60" s="401"/>
      <c r="ACU60" s="401"/>
      <c r="ACV60" s="401"/>
      <c r="ACW60" s="401"/>
      <c r="ACX60" s="401"/>
      <c r="ACY60" s="401"/>
      <c r="ACZ60" s="401"/>
      <c r="ADA60" s="401"/>
      <c r="ADB60" s="401"/>
      <c r="ADC60" s="401"/>
      <c r="ADD60" s="401"/>
      <c r="ADE60" s="401"/>
      <c r="ADF60" s="401"/>
      <c r="ADG60" s="401"/>
      <c r="ADH60" s="401"/>
      <c r="ADI60" s="401"/>
      <c r="ADJ60" s="401"/>
      <c r="ADK60" s="401"/>
      <c r="ADL60" s="401"/>
      <c r="ADM60" s="401"/>
      <c r="ADN60" s="401"/>
      <c r="ADO60" s="401"/>
      <c r="ADP60" s="401"/>
      <c r="ADQ60" s="401"/>
      <c r="ADR60" s="401"/>
      <c r="ADS60" s="401"/>
    </row>
    <row r="61" spans="1:799" s="397" customFormat="1" ht="151.5" customHeight="1">
      <c r="A61" s="429">
        <v>59</v>
      </c>
      <c r="B61" s="423" t="s">
        <v>1694</v>
      </c>
      <c r="C61" s="424" t="s">
        <v>1689</v>
      </c>
      <c r="D61" s="423" t="s">
        <v>1690</v>
      </c>
      <c r="E61" s="423" t="s">
        <v>1710</v>
      </c>
      <c r="F61" s="430" t="s">
        <v>890</v>
      </c>
      <c r="G61" s="508" t="s">
        <v>910</v>
      </c>
      <c r="H61" s="508" t="s">
        <v>1624</v>
      </c>
      <c r="I61" s="508" t="s">
        <v>1691</v>
      </c>
      <c r="J61" s="452" t="s">
        <v>844</v>
      </c>
      <c r="K61" s="452" t="s">
        <v>833</v>
      </c>
      <c r="L61" s="431">
        <v>7515045.5999999996</v>
      </c>
      <c r="M61" s="431">
        <v>4643480</v>
      </c>
      <c r="N61" s="431">
        <v>1697191.94</v>
      </c>
      <c r="O61" s="422">
        <v>299504.46000000002</v>
      </c>
      <c r="P61" s="422">
        <f>SUM(N61+O61)</f>
        <v>1996696.4</v>
      </c>
      <c r="Q61" s="509">
        <v>0.43</v>
      </c>
      <c r="R61" s="431">
        <v>60</v>
      </c>
      <c r="S61" s="432">
        <v>47</v>
      </c>
      <c r="T61" s="432">
        <v>35</v>
      </c>
      <c r="U61" s="434">
        <v>26</v>
      </c>
      <c r="V61" s="432">
        <v>95</v>
      </c>
      <c r="W61" s="433">
        <f t="shared" si="3"/>
        <v>73</v>
      </c>
      <c r="X61" s="446">
        <f t="shared" si="1"/>
        <v>0.76842105263157889</v>
      </c>
      <c r="Y61" s="110"/>
      <c r="Z61" s="110"/>
      <c r="AA61" s="110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401"/>
      <c r="AU61" s="401"/>
      <c r="AV61" s="401"/>
      <c r="AW61" s="401"/>
      <c r="AX61" s="401"/>
      <c r="AY61" s="401"/>
      <c r="AZ61" s="401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1"/>
      <c r="DF61" s="401"/>
      <c r="DG61" s="401"/>
      <c r="DH61" s="401"/>
      <c r="DI61" s="401"/>
      <c r="DJ61" s="401"/>
      <c r="DK61" s="401"/>
      <c r="DL61" s="401"/>
      <c r="DM61" s="401"/>
      <c r="DN61" s="401"/>
      <c r="DO61" s="401"/>
      <c r="DP61" s="401"/>
      <c r="DQ61" s="401"/>
      <c r="DR61" s="401"/>
      <c r="DS61" s="401"/>
      <c r="DT61" s="401"/>
      <c r="DU61" s="401"/>
      <c r="DV61" s="401"/>
      <c r="DW61" s="401"/>
      <c r="DX61" s="401"/>
      <c r="DY61" s="401"/>
      <c r="DZ61" s="401"/>
      <c r="EA61" s="401"/>
      <c r="EB61" s="401"/>
      <c r="EC61" s="401"/>
      <c r="ED61" s="401"/>
      <c r="EE61" s="401"/>
      <c r="EF61" s="401"/>
      <c r="EG61" s="401"/>
      <c r="EH61" s="401"/>
      <c r="EI61" s="401"/>
      <c r="EJ61" s="401"/>
      <c r="EK61" s="401"/>
      <c r="EL61" s="401"/>
      <c r="EM61" s="401"/>
      <c r="EN61" s="401"/>
      <c r="EO61" s="401"/>
      <c r="EP61" s="401"/>
      <c r="EQ61" s="401"/>
      <c r="ER61" s="401"/>
      <c r="ES61" s="401"/>
      <c r="ET61" s="401"/>
      <c r="EU61" s="401"/>
      <c r="EV61" s="401"/>
      <c r="EW61" s="401"/>
      <c r="EX61" s="401"/>
      <c r="EY61" s="401"/>
      <c r="EZ61" s="401"/>
      <c r="FA61" s="401"/>
      <c r="FB61" s="401"/>
      <c r="FC61" s="401"/>
      <c r="FD61" s="401"/>
      <c r="FE61" s="401"/>
      <c r="FF61" s="401"/>
      <c r="FG61" s="401"/>
      <c r="FH61" s="401"/>
      <c r="FI61" s="401"/>
      <c r="FJ61" s="401"/>
      <c r="FK61" s="401"/>
      <c r="FL61" s="401"/>
      <c r="FM61" s="401"/>
      <c r="FN61" s="401"/>
      <c r="FO61" s="401"/>
      <c r="FP61" s="401"/>
      <c r="FQ61" s="401"/>
      <c r="FR61" s="401"/>
      <c r="FS61" s="401"/>
      <c r="FT61" s="401"/>
      <c r="FU61" s="401"/>
      <c r="FV61" s="401"/>
      <c r="FW61" s="401"/>
      <c r="FX61" s="401"/>
      <c r="FY61" s="401"/>
      <c r="FZ61" s="401"/>
      <c r="GA61" s="401"/>
      <c r="GB61" s="401"/>
      <c r="GC61" s="401"/>
      <c r="GD61" s="401"/>
      <c r="GE61" s="401"/>
      <c r="GF61" s="401"/>
      <c r="GG61" s="401"/>
      <c r="GH61" s="401"/>
      <c r="GI61" s="401"/>
      <c r="GJ61" s="401"/>
      <c r="GK61" s="401"/>
      <c r="GL61" s="401"/>
      <c r="GM61" s="401"/>
      <c r="GN61" s="401"/>
      <c r="GO61" s="401"/>
      <c r="GP61" s="401"/>
      <c r="GQ61" s="401"/>
      <c r="GR61" s="401"/>
      <c r="GS61" s="401"/>
      <c r="GT61" s="401"/>
      <c r="GU61" s="401"/>
      <c r="GV61" s="401"/>
      <c r="GW61" s="401"/>
      <c r="GX61" s="401"/>
      <c r="GY61" s="401"/>
      <c r="GZ61" s="401"/>
      <c r="HA61" s="401"/>
      <c r="HB61" s="401"/>
      <c r="HC61" s="401"/>
      <c r="HD61" s="401"/>
      <c r="HE61" s="401"/>
      <c r="HF61" s="401"/>
      <c r="HG61" s="401"/>
      <c r="HH61" s="401"/>
      <c r="HI61" s="401"/>
      <c r="HJ61" s="401"/>
      <c r="HK61" s="401"/>
      <c r="HL61" s="401"/>
      <c r="HM61" s="401"/>
      <c r="HN61" s="401"/>
      <c r="HO61" s="401"/>
      <c r="HP61" s="401"/>
      <c r="HQ61" s="401"/>
      <c r="HR61" s="401"/>
      <c r="HS61" s="401"/>
      <c r="HT61" s="401"/>
      <c r="HU61" s="401"/>
      <c r="HV61" s="401"/>
      <c r="HW61" s="401"/>
      <c r="HX61" s="401"/>
      <c r="HY61" s="401"/>
      <c r="HZ61" s="401"/>
      <c r="IA61" s="401"/>
      <c r="IB61" s="401"/>
      <c r="IC61" s="401"/>
      <c r="ID61" s="401"/>
      <c r="IE61" s="401"/>
      <c r="IF61" s="401"/>
      <c r="IG61" s="401"/>
      <c r="IH61" s="401"/>
      <c r="II61" s="401"/>
      <c r="IJ61" s="401"/>
      <c r="IK61" s="401"/>
      <c r="IL61" s="401"/>
      <c r="IM61" s="401"/>
      <c r="IN61" s="401"/>
      <c r="IO61" s="401"/>
      <c r="IP61" s="401"/>
      <c r="IQ61" s="401"/>
      <c r="IR61" s="401"/>
      <c r="IS61" s="401"/>
      <c r="IT61" s="401"/>
      <c r="IU61" s="401"/>
      <c r="IV61" s="401"/>
      <c r="IW61" s="401"/>
      <c r="IX61" s="401"/>
      <c r="IY61" s="401"/>
      <c r="IZ61" s="401"/>
      <c r="JA61" s="401"/>
      <c r="JB61" s="401"/>
      <c r="JC61" s="401"/>
      <c r="JD61" s="401"/>
      <c r="JE61" s="401"/>
      <c r="JF61" s="401"/>
      <c r="JG61" s="401"/>
      <c r="JH61" s="401"/>
      <c r="JI61" s="401"/>
      <c r="JJ61" s="401"/>
      <c r="JK61" s="401"/>
      <c r="JL61" s="401"/>
      <c r="JM61" s="401"/>
      <c r="JN61" s="401"/>
      <c r="JO61" s="401"/>
      <c r="JP61" s="401"/>
      <c r="JQ61" s="401"/>
      <c r="JR61" s="401"/>
      <c r="JS61" s="401"/>
      <c r="JT61" s="401"/>
      <c r="JU61" s="401"/>
      <c r="JV61" s="401"/>
      <c r="JW61" s="401"/>
      <c r="JX61" s="401"/>
      <c r="JY61" s="401"/>
      <c r="JZ61" s="401"/>
      <c r="KA61" s="401"/>
      <c r="KB61" s="401"/>
      <c r="KC61" s="401"/>
      <c r="KD61" s="401"/>
      <c r="KE61" s="401"/>
      <c r="KF61" s="401"/>
      <c r="KG61" s="401"/>
      <c r="KH61" s="401"/>
      <c r="KI61" s="401"/>
      <c r="KJ61" s="401"/>
      <c r="KK61" s="401"/>
      <c r="KL61" s="401"/>
      <c r="KM61" s="401"/>
      <c r="KN61" s="401"/>
      <c r="KO61" s="401"/>
      <c r="KP61" s="401"/>
      <c r="KQ61" s="401"/>
      <c r="KR61" s="401"/>
      <c r="KS61" s="401"/>
      <c r="KT61" s="401"/>
      <c r="KU61" s="401"/>
      <c r="KV61" s="401"/>
      <c r="KW61" s="401"/>
      <c r="KX61" s="401"/>
      <c r="KY61" s="401"/>
      <c r="KZ61" s="401"/>
      <c r="LA61" s="401"/>
      <c r="LB61" s="401"/>
      <c r="LC61" s="401"/>
      <c r="LD61" s="401"/>
      <c r="LE61" s="401"/>
      <c r="LF61" s="401"/>
      <c r="LG61" s="401"/>
      <c r="LH61" s="401"/>
      <c r="LI61" s="401"/>
      <c r="LJ61" s="401"/>
      <c r="LK61" s="401"/>
      <c r="LL61" s="401"/>
      <c r="LM61" s="401"/>
      <c r="LN61" s="401"/>
      <c r="LO61" s="401"/>
      <c r="LP61" s="401"/>
      <c r="LQ61" s="401"/>
      <c r="LR61" s="401"/>
      <c r="LS61" s="401"/>
      <c r="LT61" s="401"/>
      <c r="LU61" s="401"/>
      <c r="LV61" s="401"/>
      <c r="LW61" s="401"/>
      <c r="LX61" s="401"/>
      <c r="LY61" s="401"/>
      <c r="LZ61" s="401"/>
      <c r="MA61" s="401"/>
      <c r="MB61" s="401"/>
      <c r="MC61" s="401"/>
      <c r="MD61" s="401"/>
      <c r="ME61" s="401"/>
      <c r="MF61" s="401"/>
      <c r="MG61" s="401"/>
      <c r="MH61" s="401"/>
      <c r="MI61" s="401"/>
      <c r="MJ61" s="401"/>
      <c r="MK61" s="401"/>
      <c r="ML61" s="401"/>
      <c r="MM61" s="401"/>
      <c r="MN61" s="401"/>
      <c r="MO61" s="401"/>
      <c r="MP61" s="401"/>
      <c r="MQ61" s="401"/>
      <c r="MR61" s="401"/>
      <c r="MS61" s="401"/>
      <c r="MT61" s="401"/>
      <c r="MU61" s="401"/>
      <c r="MV61" s="401"/>
      <c r="MW61" s="401"/>
      <c r="MX61" s="401"/>
      <c r="MY61" s="401"/>
      <c r="MZ61" s="401"/>
      <c r="NA61" s="401"/>
      <c r="NB61" s="401"/>
      <c r="NC61" s="401"/>
      <c r="ND61" s="401"/>
      <c r="NE61" s="401"/>
      <c r="NF61" s="401"/>
      <c r="NG61" s="401"/>
      <c r="NH61" s="401"/>
      <c r="NI61" s="401"/>
      <c r="NJ61" s="401"/>
      <c r="NK61" s="401"/>
      <c r="NL61" s="401"/>
      <c r="NM61" s="401"/>
      <c r="NN61" s="401"/>
      <c r="NO61" s="401"/>
      <c r="NP61" s="401"/>
      <c r="NQ61" s="401"/>
      <c r="NR61" s="401"/>
      <c r="NS61" s="401"/>
      <c r="NT61" s="401"/>
      <c r="NU61" s="401"/>
      <c r="NV61" s="401"/>
      <c r="NW61" s="401"/>
      <c r="NX61" s="401"/>
      <c r="NY61" s="401"/>
      <c r="NZ61" s="401"/>
      <c r="OA61" s="401"/>
      <c r="OB61" s="401"/>
      <c r="OC61" s="401"/>
      <c r="OD61" s="401"/>
      <c r="OE61" s="401"/>
      <c r="OF61" s="401"/>
      <c r="OG61" s="401"/>
      <c r="OH61" s="401"/>
      <c r="OI61" s="401"/>
      <c r="OJ61" s="401"/>
      <c r="OK61" s="401"/>
      <c r="OL61" s="401"/>
      <c r="OM61" s="401"/>
      <c r="ON61" s="401"/>
      <c r="OO61" s="401"/>
      <c r="OP61" s="401"/>
      <c r="OQ61" s="401"/>
      <c r="OR61" s="401"/>
      <c r="OS61" s="401"/>
      <c r="OT61" s="401"/>
      <c r="OU61" s="401"/>
      <c r="OV61" s="401"/>
      <c r="OW61" s="401"/>
      <c r="OX61" s="401"/>
      <c r="OY61" s="401"/>
      <c r="OZ61" s="401"/>
      <c r="PA61" s="401"/>
      <c r="PB61" s="401"/>
      <c r="PC61" s="401"/>
      <c r="PD61" s="401"/>
      <c r="PE61" s="401"/>
      <c r="PF61" s="401"/>
      <c r="PG61" s="401"/>
      <c r="PH61" s="401"/>
      <c r="PI61" s="401"/>
      <c r="PJ61" s="401"/>
      <c r="PK61" s="401"/>
      <c r="PL61" s="401"/>
      <c r="PM61" s="401"/>
      <c r="PN61" s="401"/>
      <c r="PO61" s="401"/>
      <c r="PP61" s="401"/>
      <c r="PQ61" s="401"/>
      <c r="PR61" s="401"/>
      <c r="PS61" s="401"/>
      <c r="PT61" s="401"/>
      <c r="PU61" s="401"/>
      <c r="PV61" s="401"/>
      <c r="PW61" s="401"/>
      <c r="PX61" s="401"/>
      <c r="PY61" s="401"/>
      <c r="PZ61" s="401"/>
      <c r="QA61" s="401"/>
      <c r="QB61" s="401"/>
      <c r="QC61" s="401"/>
      <c r="QD61" s="401"/>
      <c r="QE61" s="401"/>
      <c r="QF61" s="401"/>
      <c r="QG61" s="401"/>
      <c r="QH61" s="401"/>
      <c r="QI61" s="401"/>
      <c r="QJ61" s="401"/>
      <c r="QK61" s="401"/>
      <c r="QL61" s="401"/>
      <c r="QM61" s="401"/>
      <c r="QN61" s="401"/>
      <c r="QO61" s="401"/>
      <c r="QP61" s="401"/>
      <c r="QQ61" s="401"/>
      <c r="QR61" s="401"/>
      <c r="QS61" s="401"/>
      <c r="QT61" s="401"/>
      <c r="QU61" s="401"/>
      <c r="QV61" s="401"/>
      <c r="QW61" s="401"/>
      <c r="QX61" s="401"/>
      <c r="QY61" s="401"/>
      <c r="QZ61" s="401"/>
      <c r="RA61" s="401"/>
      <c r="RB61" s="401"/>
      <c r="RC61" s="401"/>
      <c r="RD61" s="401"/>
      <c r="RE61" s="401"/>
      <c r="RF61" s="401"/>
      <c r="RG61" s="401"/>
      <c r="RH61" s="401"/>
      <c r="RI61" s="401"/>
      <c r="RJ61" s="401"/>
      <c r="RK61" s="401"/>
      <c r="RL61" s="401"/>
      <c r="RM61" s="401"/>
      <c r="RN61" s="401"/>
      <c r="RO61" s="401"/>
      <c r="RP61" s="401"/>
      <c r="RQ61" s="401"/>
      <c r="RR61" s="401"/>
      <c r="RS61" s="401"/>
      <c r="RT61" s="401"/>
      <c r="RU61" s="401"/>
      <c r="RV61" s="401"/>
      <c r="RW61" s="401"/>
      <c r="RX61" s="401"/>
      <c r="RY61" s="401"/>
      <c r="RZ61" s="401"/>
      <c r="SA61" s="401"/>
      <c r="SB61" s="401"/>
      <c r="SC61" s="401"/>
      <c r="SD61" s="401"/>
      <c r="SE61" s="401"/>
      <c r="SF61" s="401"/>
      <c r="SG61" s="401"/>
      <c r="SH61" s="401"/>
      <c r="SI61" s="401"/>
      <c r="SJ61" s="401"/>
      <c r="SK61" s="401"/>
      <c r="SL61" s="401"/>
      <c r="SM61" s="401"/>
      <c r="SN61" s="401"/>
      <c r="SO61" s="401"/>
      <c r="SP61" s="401"/>
      <c r="SQ61" s="401"/>
      <c r="SR61" s="401"/>
      <c r="SS61" s="401"/>
      <c r="ST61" s="401"/>
      <c r="SU61" s="401"/>
      <c r="SV61" s="401"/>
      <c r="SW61" s="401"/>
      <c r="SX61" s="401"/>
      <c r="SY61" s="401"/>
      <c r="SZ61" s="401"/>
      <c r="TA61" s="401"/>
      <c r="TB61" s="401"/>
      <c r="TC61" s="401"/>
      <c r="TD61" s="401"/>
      <c r="TE61" s="401"/>
      <c r="TF61" s="401"/>
      <c r="TG61" s="401"/>
      <c r="TH61" s="401"/>
      <c r="TI61" s="401"/>
      <c r="TJ61" s="401"/>
      <c r="TK61" s="401"/>
      <c r="TL61" s="401"/>
      <c r="TM61" s="401"/>
      <c r="TN61" s="401"/>
      <c r="TO61" s="401"/>
      <c r="TP61" s="401"/>
      <c r="TQ61" s="401"/>
      <c r="TR61" s="401"/>
      <c r="TS61" s="401"/>
      <c r="TT61" s="401"/>
      <c r="TU61" s="401"/>
      <c r="TV61" s="401"/>
      <c r="TW61" s="401"/>
      <c r="TX61" s="401"/>
      <c r="TY61" s="401"/>
      <c r="TZ61" s="401"/>
      <c r="UA61" s="401"/>
      <c r="UB61" s="401"/>
      <c r="UC61" s="401"/>
      <c r="UD61" s="401"/>
      <c r="UE61" s="401"/>
      <c r="UF61" s="401"/>
      <c r="UG61" s="401"/>
      <c r="UH61" s="401"/>
      <c r="UI61" s="401"/>
      <c r="UJ61" s="401"/>
      <c r="UK61" s="401"/>
      <c r="UL61" s="401"/>
      <c r="UM61" s="401"/>
      <c r="UN61" s="401"/>
      <c r="UO61" s="401"/>
      <c r="UP61" s="401"/>
      <c r="UQ61" s="401"/>
      <c r="UR61" s="401"/>
      <c r="US61" s="401"/>
      <c r="UT61" s="401"/>
      <c r="UU61" s="401"/>
      <c r="UV61" s="401"/>
      <c r="UW61" s="401"/>
      <c r="UX61" s="401"/>
      <c r="UY61" s="401"/>
      <c r="UZ61" s="401"/>
      <c r="VA61" s="401"/>
      <c r="VB61" s="401"/>
      <c r="VC61" s="401"/>
      <c r="VD61" s="401"/>
      <c r="VE61" s="401"/>
      <c r="VF61" s="401"/>
      <c r="VG61" s="401"/>
      <c r="VH61" s="401"/>
      <c r="VI61" s="401"/>
      <c r="VJ61" s="401"/>
      <c r="VK61" s="401"/>
      <c r="VL61" s="401"/>
      <c r="VM61" s="401"/>
      <c r="VN61" s="401"/>
      <c r="VO61" s="401"/>
      <c r="VP61" s="401"/>
      <c r="VQ61" s="401"/>
      <c r="VR61" s="401"/>
      <c r="VS61" s="401"/>
      <c r="VT61" s="401"/>
      <c r="VU61" s="401"/>
      <c r="VV61" s="401"/>
      <c r="VW61" s="401"/>
      <c r="VX61" s="401"/>
      <c r="VY61" s="401"/>
      <c r="VZ61" s="401"/>
      <c r="WA61" s="401"/>
      <c r="WB61" s="401"/>
      <c r="WC61" s="401"/>
      <c r="WD61" s="401"/>
      <c r="WE61" s="401"/>
      <c r="WF61" s="401"/>
      <c r="WG61" s="401"/>
      <c r="WH61" s="401"/>
      <c r="WI61" s="401"/>
      <c r="WJ61" s="401"/>
      <c r="WK61" s="401"/>
      <c r="WL61" s="401"/>
      <c r="WM61" s="401"/>
      <c r="WN61" s="401"/>
      <c r="WO61" s="401"/>
      <c r="WP61" s="401"/>
      <c r="WQ61" s="401"/>
      <c r="WR61" s="401"/>
      <c r="WS61" s="401"/>
      <c r="WT61" s="401"/>
      <c r="WU61" s="401"/>
      <c r="WV61" s="401"/>
      <c r="WW61" s="401"/>
      <c r="WX61" s="401"/>
      <c r="WY61" s="401"/>
      <c r="WZ61" s="401"/>
      <c r="XA61" s="401"/>
      <c r="XB61" s="401"/>
      <c r="XC61" s="401"/>
      <c r="XD61" s="401"/>
      <c r="XE61" s="401"/>
      <c r="XF61" s="401"/>
      <c r="XG61" s="401"/>
      <c r="XH61" s="401"/>
      <c r="XI61" s="401"/>
      <c r="XJ61" s="401"/>
      <c r="XK61" s="401"/>
      <c r="XL61" s="401"/>
      <c r="XM61" s="401"/>
      <c r="XN61" s="401"/>
      <c r="XO61" s="401"/>
      <c r="XP61" s="401"/>
      <c r="XQ61" s="401"/>
      <c r="XR61" s="401"/>
      <c r="XS61" s="401"/>
      <c r="XT61" s="401"/>
      <c r="XU61" s="401"/>
      <c r="XV61" s="401"/>
      <c r="XW61" s="401"/>
      <c r="XX61" s="401"/>
      <c r="XY61" s="401"/>
      <c r="XZ61" s="401"/>
      <c r="YA61" s="401"/>
      <c r="YB61" s="401"/>
      <c r="YC61" s="401"/>
      <c r="YD61" s="401"/>
      <c r="YE61" s="401"/>
      <c r="YF61" s="401"/>
      <c r="YG61" s="401"/>
      <c r="YH61" s="401"/>
      <c r="YI61" s="401"/>
      <c r="YJ61" s="401"/>
      <c r="YK61" s="401"/>
      <c r="YL61" s="401"/>
      <c r="YM61" s="401"/>
      <c r="YN61" s="401"/>
      <c r="YO61" s="401"/>
      <c r="YP61" s="401"/>
      <c r="YQ61" s="401"/>
      <c r="YR61" s="401"/>
      <c r="YS61" s="401"/>
      <c r="YT61" s="401"/>
      <c r="YU61" s="401"/>
      <c r="YV61" s="401"/>
      <c r="YW61" s="401"/>
      <c r="YX61" s="401"/>
      <c r="YY61" s="401"/>
      <c r="YZ61" s="401"/>
      <c r="ZA61" s="401"/>
      <c r="ZB61" s="401"/>
      <c r="ZC61" s="401"/>
      <c r="ZD61" s="401"/>
      <c r="ZE61" s="401"/>
      <c r="ZF61" s="401"/>
      <c r="ZG61" s="401"/>
      <c r="ZH61" s="401"/>
      <c r="ZI61" s="401"/>
      <c r="ZJ61" s="401"/>
      <c r="ZK61" s="401"/>
      <c r="ZL61" s="401"/>
      <c r="ZM61" s="401"/>
      <c r="ZN61" s="401"/>
      <c r="ZO61" s="401"/>
      <c r="ZP61" s="401"/>
      <c r="ZQ61" s="401"/>
      <c r="ZR61" s="401"/>
      <c r="ZS61" s="401"/>
      <c r="ZT61" s="401"/>
      <c r="ZU61" s="401"/>
      <c r="ZV61" s="401"/>
      <c r="ZW61" s="401"/>
      <c r="ZX61" s="401"/>
      <c r="ZY61" s="401"/>
      <c r="ZZ61" s="401"/>
      <c r="AAA61" s="401"/>
      <c r="AAB61" s="401"/>
      <c r="AAC61" s="401"/>
      <c r="AAD61" s="401"/>
      <c r="AAE61" s="401"/>
      <c r="AAF61" s="401"/>
      <c r="AAG61" s="401"/>
      <c r="AAH61" s="401"/>
      <c r="AAI61" s="401"/>
      <c r="AAJ61" s="401"/>
      <c r="AAK61" s="401"/>
      <c r="AAL61" s="401"/>
      <c r="AAM61" s="401"/>
      <c r="AAN61" s="401"/>
      <c r="AAO61" s="401"/>
      <c r="AAP61" s="401"/>
      <c r="AAQ61" s="401"/>
      <c r="AAR61" s="401"/>
      <c r="AAS61" s="401"/>
      <c r="AAT61" s="401"/>
      <c r="AAU61" s="401"/>
      <c r="AAV61" s="401"/>
      <c r="AAW61" s="401"/>
      <c r="AAX61" s="401"/>
      <c r="AAY61" s="401"/>
      <c r="AAZ61" s="401"/>
      <c r="ABA61" s="401"/>
      <c r="ABB61" s="401"/>
      <c r="ABC61" s="401"/>
      <c r="ABD61" s="401"/>
      <c r="ABE61" s="401"/>
      <c r="ABF61" s="401"/>
      <c r="ABG61" s="401"/>
      <c r="ABH61" s="401"/>
      <c r="ABI61" s="401"/>
      <c r="ABJ61" s="401"/>
      <c r="ABK61" s="401"/>
      <c r="ABL61" s="401"/>
      <c r="ABM61" s="401"/>
      <c r="ABN61" s="401"/>
      <c r="ABO61" s="401"/>
      <c r="ABP61" s="401"/>
      <c r="ABQ61" s="401"/>
      <c r="ABR61" s="401"/>
      <c r="ABS61" s="401"/>
      <c r="ABT61" s="401"/>
      <c r="ABU61" s="401"/>
      <c r="ABV61" s="401"/>
      <c r="ABW61" s="401"/>
      <c r="ABX61" s="401"/>
      <c r="ABY61" s="401"/>
      <c r="ABZ61" s="401"/>
      <c r="ACA61" s="401"/>
      <c r="ACB61" s="401"/>
      <c r="ACC61" s="401"/>
      <c r="ACD61" s="401"/>
      <c r="ACE61" s="401"/>
      <c r="ACF61" s="401"/>
      <c r="ACG61" s="401"/>
      <c r="ACH61" s="401"/>
      <c r="ACI61" s="401"/>
      <c r="ACJ61" s="401"/>
      <c r="ACK61" s="401"/>
      <c r="ACL61" s="401"/>
      <c r="ACM61" s="401"/>
      <c r="ACN61" s="401"/>
      <c r="ACO61" s="401"/>
      <c r="ACP61" s="401"/>
      <c r="ACQ61" s="401"/>
      <c r="ACR61" s="401"/>
      <c r="ACS61" s="401"/>
      <c r="ACT61" s="401"/>
      <c r="ACU61" s="401"/>
      <c r="ACV61" s="401"/>
      <c r="ACW61" s="401"/>
      <c r="ACX61" s="401"/>
      <c r="ACY61" s="401"/>
      <c r="ACZ61" s="401"/>
      <c r="ADA61" s="401"/>
      <c r="ADB61" s="401"/>
      <c r="ADC61" s="401"/>
      <c r="ADD61" s="401"/>
      <c r="ADE61" s="401"/>
      <c r="ADF61" s="401"/>
      <c r="ADG61" s="401"/>
      <c r="ADH61" s="401"/>
      <c r="ADI61" s="401"/>
      <c r="ADJ61" s="401"/>
      <c r="ADK61" s="401"/>
      <c r="ADL61" s="401"/>
      <c r="ADM61" s="401"/>
      <c r="ADN61" s="401"/>
      <c r="ADO61" s="401"/>
      <c r="ADP61" s="401"/>
      <c r="ADQ61" s="401"/>
      <c r="ADR61" s="401"/>
      <c r="ADS61" s="401"/>
    </row>
    <row r="62" spans="1:799" s="418" customFormat="1" ht="129.75" customHeight="1">
      <c r="A62" s="429">
        <v>60</v>
      </c>
      <c r="B62" s="423" t="s">
        <v>1022</v>
      </c>
      <c r="C62" s="424" t="s">
        <v>1023</v>
      </c>
      <c r="D62" s="423" t="s">
        <v>1024</v>
      </c>
      <c r="E62" s="423" t="s">
        <v>1025</v>
      </c>
      <c r="F62" s="424" t="s">
        <v>890</v>
      </c>
      <c r="G62" s="508" t="s">
        <v>910</v>
      </c>
      <c r="H62" s="508" t="s">
        <v>943</v>
      </c>
      <c r="I62" s="508" t="s">
        <v>1265</v>
      </c>
      <c r="J62" s="508" t="s">
        <v>943</v>
      </c>
      <c r="K62" s="508" t="s">
        <v>1266</v>
      </c>
      <c r="L62" s="431">
        <v>2477210</v>
      </c>
      <c r="M62" s="431">
        <v>2030500</v>
      </c>
      <c r="N62" s="431">
        <v>862962.5</v>
      </c>
      <c r="O62" s="422">
        <v>152287.5</v>
      </c>
      <c r="P62" s="422">
        <v>1015250</v>
      </c>
      <c r="Q62" s="509">
        <v>0.5</v>
      </c>
      <c r="R62" s="431">
        <v>60</v>
      </c>
      <c r="S62" s="432">
        <v>42.5</v>
      </c>
      <c r="T62" s="432">
        <v>35</v>
      </c>
      <c r="U62" s="434">
        <v>30</v>
      </c>
      <c r="V62" s="432">
        <v>95</v>
      </c>
      <c r="W62" s="433">
        <f t="shared" si="3"/>
        <v>72.5</v>
      </c>
      <c r="X62" s="446">
        <f t="shared" si="1"/>
        <v>0.76315789473684215</v>
      </c>
      <c r="Y62" s="110"/>
      <c r="Z62" s="110"/>
      <c r="AA62" s="110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401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1"/>
      <c r="DF62" s="401"/>
      <c r="DG62" s="401"/>
      <c r="DH62" s="401"/>
      <c r="DI62" s="401"/>
      <c r="DJ62" s="401"/>
      <c r="DK62" s="401"/>
      <c r="DL62" s="401"/>
      <c r="DM62" s="401"/>
      <c r="DN62" s="401"/>
      <c r="DO62" s="401"/>
      <c r="DP62" s="401"/>
      <c r="DQ62" s="401"/>
      <c r="DR62" s="401"/>
      <c r="DS62" s="401"/>
      <c r="DT62" s="401"/>
      <c r="DU62" s="401"/>
      <c r="DV62" s="401"/>
      <c r="DW62" s="401"/>
      <c r="DX62" s="401"/>
      <c r="DY62" s="401"/>
      <c r="DZ62" s="401"/>
      <c r="EA62" s="401"/>
      <c r="EB62" s="401"/>
      <c r="EC62" s="401"/>
      <c r="ED62" s="401"/>
      <c r="EE62" s="401"/>
      <c r="EF62" s="401"/>
      <c r="EG62" s="401"/>
      <c r="EH62" s="401"/>
      <c r="EI62" s="401"/>
      <c r="EJ62" s="401"/>
      <c r="EK62" s="401"/>
      <c r="EL62" s="401"/>
      <c r="EM62" s="401"/>
      <c r="EN62" s="401"/>
      <c r="EO62" s="401"/>
      <c r="EP62" s="401"/>
      <c r="EQ62" s="401"/>
      <c r="ER62" s="401"/>
      <c r="ES62" s="401"/>
      <c r="ET62" s="401"/>
      <c r="EU62" s="401"/>
      <c r="EV62" s="401"/>
      <c r="EW62" s="401"/>
      <c r="EX62" s="401"/>
      <c r="EY62" s="401"/>
      <c r="EZ62" s="401"/>
      <c r="FA62" s="401"/>
      <c r="FB62" s="401"/>
      <c r="FC62" s="401"/>
      <c r="FD62" s="401"/>
      <c r="FE62" s="401"/>
      <c r="FF62" s="401"/>
      <c r="FG62" s="401"/>
      <c r="FH62" s="401"/>
      <c r="FI62" s="401"/>
      <c r="FJ62" s="401"/>
      <c r="FK62" s="401"/>
      <c r="FL62" s="401"/>
      <c r="FM62" s="401"/>
      <c r="FN62" s="401"/>
      <c r="FO62" s="401"/>
      <c r="FP62" s="401"/>
      <c r="FQ62" s="401"/>
      <c r="FR62" s="401"/>
      <c r="FS62" s="401"/>
      <c r="FT62" s="401"/>
      <c r="FU62" s="401"/>
      <c r="FV62" s="401"/>
      <c r="FW62" s="401"/>
      <c r="FX62" s="401"/>
      <c r="FY62" s="401"/>
      <c r="FZ62" s="401"/>
      <c r="GA62" s="401"/>
      <c r="GB62" s="401"/>
      <c r="GC62" s="401"/>
      <c r="GD62" s="401"/>
      <c r="GE62" s="401"/>
      <c r="GF62" s="401"/>
      <c r="GG62" s="401"/>
      <c r="GH62" s="401"/>
      <c r="GI62" s="401"/>
      <c r="GJ62" s="401"/>
      <c r="GK62" s="401"/>
      <c r="GL62" s="401"/>
      <c r="GM62" s="401"/>
      <c r="GN62" s="401"/>
      <c r="GO62" s="401"/>
      <c r="GP62" s="401"/>
      <c r="GQ62" s="401"/>
      <c r="GR62" s="401"/>
      <c r="GS62" s="401"/>
      <c r="GT62" s="401"/>
      <c r="GU62" s="401"/>
      <c r="GV62" s="401"/>
      <c r="GW62" s="401"/>
      <c r="GX62" s="401"/>
      <c r="GY62" s="401"/>
      <c r="GZ62" s="401"/>
      <c r="HA62" s="401"/>
      <c r="HB62" s="401"/>
      <c r="HC62" s="401"/>
      <c r="HD62" s="401"/>
      <c r="HE62" s="401"/>
      <c r="HF62" s="401"/>
      <c r="HG62" s="401"/>
      <c r="HH62" s="401"/>
      <c r="HI62" s="401"/>
      <c r="HJ62" s="401"/>
      <c r="HK62" s="401"/>
      <c r="HL62" s="401"/>
      <c r="HM62" s="401"/>
      <c r="HN62" s="401"/>
      <c r="HO62" s="401"/>
      <c r="HP62" s="401"/>
      <c r="HQ62" s="401"/>
      <c r="HR62" s="401"/>
      <c r="HS62" s="401"/>
      <c r="HT62" s="401"/>
      <c r="HU62" s="401"/>
      <c r="HV62" s="401"/>
      <c r="HW62" s="401"/>
      <c r="HX62" s="401"/>
      <c r="HY62" s="401"/>
      <c r="HZ62" s="401"/>
      <c r="IA62" s="401"/>
      <c r="IB62" s="401"/>
      <c r="IC62" s="401"/>
      <c r="ID62" s="401"/>
      <c r="IE62" s="401"/>
      <c r="IF62" s="401"/>
      <c r="IG62" s="401"/>
      <c r="IH62" s="401"/>
      <c r="II62" s="401"/>
      <c r="IJ62" s="401"/>
      <c r="IK62" s="401"/>
      <c r="IL62" s="401"/>
      <c r="IM62" s="401"/>
      <c r="IN62" s="401"/>
      <c r="IO62" s="401"/>
      <c r="IP62" s="401"/>
      <c r="IQ62" s="401"/>
      <c r="IR62" s="401"/>
      <c r="IS62" s="401"/>
      <c r="IT62" s="401"/>
      <c r="IU62" s="401"/>
      <c r="IV62" s="401"/>
      <c r="IW62" s="401"/>
      <c r="IX62" s="401"/>
      <c r="IY62" s="401"/>
      <c r="IZ62" s="401"/>
      <c r="JA62" s="401"/>
      <c r="JB62" s="401"/>
      <c r="JC62" s="401"/>
      <c r="JD62" s="401"/>
      <c r="JE62" s="401"/>
      <c r="JF62" s="401"/>
      <c r="JG62" s="401"/>
      <c r="JH62" s="401"/>
      <c r="JI62" s="401"/>
      <c r="JJ62" s="401"/>
      <c r="JK62" s="401"/>
      <c r="JL62" s="401"/>
      <c r="JM62" s="401"/>
      <c r="JN62" s="401"/>
      <c r="JO62" s="401"/>
      <c r="JP62" s="401"/>
      <c r="JQ62" s="401"/>
      <c r="JR62" s="401"/>
      <c r="JS62" s="401"/>
      <c r="JT62" s="401"/>
      <c r="JU62" s="401"/>
      <c r="JV62" s="401"/>
      <c r="JW62" s="401"/>
      <c r="JX62" s="401"/>
      <c r="JY62" s="401"/>
      <c r="JZ62" s="401"/>
      <c r="KA62" s="401"/>
      <c r="KB62" s="401"/>
      <c r="KC62" s="401"/>
      <c r="KD62" s="401"/>
      <c r="KE62" s="401"/>
      <c r="KF62" s="401"/>
      <c r="KG62" s="401"/>
      <c r="KH62" s="401"/>
      <c r="KI62" s="401"/>
      <c r="KJ62" s="401"/>
      <c r="KK62" s="401"/>
      <c r="KL62" s="401"/>
      <c r="KM62" s="401"/>
      <c r="KN62" s="401"/>
      <c r="KO62" s="401"/>
      <c r="KP62" s="401"/>
      <c r="KQ62" s="401"/>
      <c r="KR62" s="401"/>
      <c r="KS62" s="401"/>
      <c r="KT62" s="401"/>
      <c r="KU62" s="401"/>
      <c r="KV62" s="401"/>
      <c r="KW62" s="401"/>
      <c r="KX62" s="401"/>
      <c r="KY62" s="401"/>
      <c r="KZ62" s="401"/>
      <c r="LA62" s="401"/>
      <c r="LB62" s="401"/>
      <c r="LC62" s="401"/>
      <c r="LD62" s="401"/>
      <c r="LE62" s="401"/>
      <c r="LF62" s="401"/>
      <c r="LG62" s="401"/>
      <c r="LH62" s="401"/>
      <c r="LI62" s="401"/>
      <c r="LJ62" s="401"/>
      <c r="LK62" s="401"/>
      <c r="LL62" s="401"/>
      <c r="LM62" s="401"/>
      <c r="LN62" s="401"/>
      <c r="LO62" s="401"/>
      <c r="LP62" s="401"/>
      <c r="LQ62" s="401"/>
      <c r="LR62" s="401"/>
      <c r="LS62" s="401"/>
      <c r="LT62" s="401"/>
      <c r="LU62" s="401"/>
      <c r="LV62" s="401"/>
      <c r="LW62" s="401"/>
      <c r="LX62" s="401"/>
      <c r="LY62" s="401"/>
      <c r="LZ62" s="401"/>
      <c r="MA62" s="401"/>
      <c r="MB62" s="401"/>
      <c r="MC62" s="401"/>
      <c r="MD62" s="401"/>
      <c r="ME62" s="401"/>
      <c r="MF62" s="401"/>
      <c r="MG62" s="401"/>
      <c r="MH62" s="401"/>
      <c r="MI62" s="401"/>
      <c r="MJ62" s="401"/>
      <c r="MK62" s="401"/>
      <c r="ML62" s="401"/>
      <c r="MM62" s="401"/>
      <c r="MN62" s="401"/>
      <c r="MO62" s="401"/>
      <c r="MP62" s="401"/>
      <c r="MQ62" s="401"/>
      <c r="MR62" s="401"/>
      <c r="MS62" s="401"/>
      <c r="MT62" s="401"/>
      <c r="MU62" s="401"/>
      <c r="MV62" s="401"/>
      <c r="MW62" s="401"/>
      <c r="MX62" s="401"/>
      <c r="MY62" s="401"/>
      <c r="MZ62" s="401"/>
      <c r="NA62" s="401"/>
      <c r="NB62" s="401"/>
      <c r="NC62" s="401"/>
      <c r="ND62" s="401"/>
      <c r="NE62" s="401"/>
      <c r="NF62" s="401"/>
      <c r="NG62" s="401"/>
      <c r="NH62" s="401"/>
      <c r="NI62" s="401"/>
      <c r="NJ62" s="401"/>
      <c r="NK62" s="401"/>
      <c r="NL62" s="401"/>
      <c r="NM62" s="401"/>
      <c r="NN62" s="401"/>
      <c r="NO62" s="401"/>
      <c r="NP62" s="401"/>
      <c r="NQ62" s="401"/>
      <c r="NR62" s="401"/>
      <c r="NS62" s="401"/>
      <c r="NT62" s="401"/>
      <c r="NU62" s="401"/>
      <c r="NV62" s="401"/>
      <c r="NW62" s="401"/>
      <c r="NX62" s="401"/>
      <c r="NY62" s="401"/>
      <c r="NZ62" s="401"/>
      <c r="OA62" s="401"/>
      <c r="OB62" s="401"/>
      <c r="OC62" s="401"/>
      <c r="OD62" s="401"/>
      <c r="OE62" s="401"/>
      <c r="OF62" s="401"/>
      <c r="OG62" s="401"/>
      <c r="OH62" s="401"/>
      <c r="OI62" s="401"/>
      <c r="OJ62" s="401"/>
      <c r="OK62" s="401"/>
      <c r="OL62" s="401"/>
      <c r="OM62" s="401"/>
      <c r="ON62" s="401"/>
      <c r="OO62" s="401"/>
      <c r="OP62" s="401"/>
      <c r="OQ62" s="401"/>
      <c r="OR62" s="401"/>
      <c r="OS62" s="401"/>
      <c r="OT62" s="401"/>
      <c r="OU62" s="401"/>
      <c r="OV62" s="401"/>
      <c r="OW62" s="401"/>
      <c r="OX62" s="401"/>
      <c r="OY62" s="401"/>
      <c r="OZ62" s="401"/>
      <c r="PA62" s="401"/>
      <c r="PB62" s="401"/>
      <c r="PC62" s="401"/>
      <c r="PD62" s="401"/>
      <c r="PE62" s="401"/>
      <c r="PF62" s="401"/>
      <c r="PG62" s="401"/>
      <c r="PH62" s="401"/>
      <c r="PI62" s="401"/>
      <c r="PJ62" s="401"/>
      <c r="PK62" s="401"/>
      <c r="PL62" s="401"/>
      <c r="PM62" s="401"/>
      <c r="PN62" s="401"/>
      <c r="PO62" s="401"/>
      <c r="PP62" s="401"/>
      <c r="PQ62" s="401"/>
      <c r="PR62" s="401"/>
      <c r="PS62" s="401"/>
      <c r="PT62" s="401"/>
      <c r="PU62" s="401"/>
      <c r="PV62" s="401"/>
      <c r="PW62" s="401"/>
      <c r="PX62" s="401"/>
      <c r="PY62" s="401"/>
      <c r="PZ62" s="401"/>
      <c r="QA62" s="401"/>
      <c r="QB62" s="401"/>
      <c r="QC62" s="401"/>
      <c r="QD62" s="401"/>
      <c r="QE62" s="401"/>
      <c r="QF62" s="401"/>
      <c r="QG62" s="401"/>
      <c r="QH62" s="401"/>
      <c r="QI62" s="401"/>
      <c r="QJ62" s="401"/>
      <c r="QK62" s="401"/>
      <c r="QL62" s="401"/>
      <c r="QM62" s="401"/>
      <c r="QN62" s="401"/>
      <c r="QO62" s="401"/>
      <c r="QP62" s="401"/>
      <c r="QQ62" s="401"/>
      <c r="QR62" s="401"/>
      <c r="QS62" s="401"/>
      <c r="QT62" s="401"/>
      <c r="QU62" s="401"/>
      <c r="QV62" s="401"/>
      <c r="QW62" s="401"/>
      <c r="QX62" s="401"/>
      <c r="QY62" s="401"/>
      <c r="QZ62" s="401"/>
      <c r="RA62" s="401"/>
      <c r="RB62" s="401"/>
      <c r="RC62" s="401"/>
      <c r="RD62" s="401"/>
      <c r="RE62" s="401"/>
      <c r="RF62" s="401"/>
      <c r="RG62" s="401"/>
      <c r="RH62" s="401"/>
      <c r="RI62" s="401"/>
      <c r="RJ62" s="401"/>
      <c r="RK62" s="401"/>
      <c r="RL62" s="401"/>
      <c r="RM62" s="401"/>
      <c r="RN62" s="401"/>
      <c r="RO62" s="401"/>
      <c r="RP62" s="401"/>
      <c r="RQ62" s="401"/>
      <c r="RR62" s="401"/>
      <c r="RS62" s="401"/>
      <c r="RT62" s="401"/>
      <c r="RU62" s="401"/>
      <c r="RV62" s="401"/>
      <c r="RW62" s="401"/>
      <c r="RX62" s="401"/>
      <c r="RY62" s="401"/>
      <c r="RZ62" s="401"/>
      <c r="SA62" s="401"/>
      <c r="SB62" s="401"/>
      <c r="SC62" s="401"/>
      <c r="SD62" s="401"/>
      <c r="SE62" s="401"/>
      <c r="SF62" s="401"/>
      <c r="SG62" s="401"/>
      <c r="SH62" s="401"/>
      <c r="SI62" s="401"/>
      <c r="SJ62" s="401"/>
      <c r="SK62" s="401"/>
      <c r="SL62" s="401"/>
      <c r="SM62" s="401"/>
      <c r="SN62" s="401"/>
      <c r="SO62" s="401"/>
      <c r="SP62" s="401"/>
      <c r="SQ62" s="401"/>
      <c r="SR62" s="401"/>
      <c r="SS62" s="401"/>
      <c r="ST62" s="401"/>
      <c r="SU62" s="401"/>
      <c r="SV62" s="401"/>
      <c r="SW62" s="401"/>
      <c r="SX62" s="401"/>
      <c r="SY62" s="401"/>
      <c r="SZ62" s="401"/>
      <c r="TA62" s="401"/>
      <c r="TB62" s="401"/>
      <c r="TC62" s="401"/>
      <c r="TD62" s="401"/>
      <c r="TE62" s="401"/>
      <c r="TF62" s="401"/>
      <c r="TG62" s="401"/>
      <c r="TH62" s="401"/>
      <c r="TI62" s="401"/>
      <c r="TJ62" s="401"/>
      <c r="TK62" s="401"/>
      <c r="TL62" s="401"/>
      <c r="TM62" s="401"/>
      <c r="TN62" s="401"/>
      <c r="TO62" s="401"/>
      <c r="TP62" s="401"/>
      <c r="TQ62" s="401"/>
      <c r="TR62" s="401"/>
      <c r="TS62" s="401"/>
      <c r="TT62" s="401"/>
      <c r="TU62" s="401"/>
      <c r="TV62" s="401"/>
      <c r="TW62" s="401"/>
      <c r="TX62" s="401"/>
      <c r="TY62" s="401"/>
      <c r="TZ62" s="401"/>
      <c r="UA62" s="401"/>
      <c r="UB62" s="401"/>
      <c r="UC62" s="401"/>
      <c r="UD62" s="401"/>
      <c r="UE62" s="401"/>
      <c r="UF62" s="401"/>
      <c r="UG62" s="401"/>
      <c r="UH62" s="401"/>
      <c r="UI62" s="401"/>
      <c r="UJ62" s="401"/>
      <c r="UK62" s="401"/>
      <c r="UL62" s="401"/>
      <c r="UM62" s="401"/>
      <c r="UN62" s="401"/>
      <c r="UO62" s="401"/>
      <c r="UP62" s="401"/>
      <c r="UQ62" s="401"/>
      <c r="UR62" s="401"/>
      <c r="US62" s="401"/>
      <c r="UT62" s="401"/>
      <c r="UU62" s="401"/>
      <c r="UV62" s="401"/>
      <c r="UW62" s="401"/>
      <c r="UX62" s="401"/>
      <c r="UY62" s="401"/>
      <c r="UZ62" s="401"/>
      <c r="VA62" s="401"/>
      <c r="VB62" s="401"/>
      <c r="VC62" s="401"/>
      <c r="VD62" s="401"/>
      <c r="VE62" s="401"/>
      <c r="VF62" s="401"/>
      <c r="VG62" s="401"/>
      <c r="VH62" s="401"/>
      <c r="VI62" s="401"/>
      <c r="VJ62" s="401"/>
      <c r="VK62" s="401"/>
      <c r="VL62" s="401"/>
      <c r="VM62" s="401"/>
      <c r="VN62" s="401"/>
      <c r="VO62" s="401"/>
      <c r="VP62" s="401"/>
      <c r="VQ62" s="401"/>
      <c r="VR62" s="401"/>
      <c r="VS62" s="401"/>
      <c r="VT62" s="401"/>
      <c r="VU62" s="401"/>
      <c r="VV62" s="401"/>
      <c r="VW62" s="401"/>
      <c r="VX62" s="401"/>
      <c r="VY62" s="401"/>
      <c r="VZ62" s="401"/>
      <c r="WA62" s="401"/>
      <c r="WB62" s="401"/>
      <c r="WC62" s="401"/>
      <c r="WD62" s="401"/>
      <c r="WE62" s="401"/>
      <c r="WF62" s="401"/>
      <c r="WG62" s="401"/>
      <c r="WH62" s="401"/>
      <c r="WI62" s="401"/>
      <c r="WJ62" s="401"/>
      <c r="WK62" s="401"/>
      <c r="WL62" s="401"/>
      <c r="WM62" s="401"/>
      <c r="WN62" s="401"/>
      <c r="WO62" s="401"/>
      <c r="WP62" s="401"/>
      <c r="WQ62" s="401"/>
      <c r="WR62" s="401"/>
      <c r="WS62" s="401"/>
      <c r="WT62" s="401"/>
      <c r="WU62" s="401"/>
      <c r="WV62" s="401"/>
      <c r="WW62" s="401"/>
      <c r="WX62" s="401"/>
      <c r="WY62" s="401"/>
      <c r="WZ62" s="401"/>
      <c r="XA62" s="401"/>
      <c r="XB62" s="401"/>
      <c r="XC62" s="401"/>
      <c r="XD62" s="401"/>
      <c r="XE62" s="401"/>
      <c r="XF62" s="401"/>
      <c r="XG62" s="401"/>
      <c r="XH62" s="401"/>
      <c r="XI62" s="401"/>
      <c r="XJ62" s="401"/>
      <c r="XK62" s="401"/>
      <c r="XL62" s="401"/>
      <c r="XM62" s="401"/>
      <c r="XN62" s="401"/>
      <c r="XO62" s="401"/>
      <c r="XP62" s="401"/>
      <c r="XQ62" s="401"/>
      <c r="XR62" s="401"/>
      <c r="XS62" s="401"/>
      <c r="XT62" s="401"/>
      <c r="XU62" s="401"/>
      <c r="XV62" s="401"/>
      <c r="XW62" s="401"/>
      <c r="XX62" s="401"/>
      <c r="XY62" s="401"/>
      <c r="XZ62" s="401"/>
      <c r="YA62" s="401"/>
      <c r="YB62" s="401"/>
      <c r="YC62" s="401"/>
      <c r="YD62" s="401"/>
      <c r="YE62" s="401"/>
      <c r="YF62" s="401"/>
      <c r="YG62" s="401"/>
      <c r="YH62" s="401"/>
      <c r="YI62" s="401"/>
      <c r="YJ62" s="401"/>
      <c r="YK62" s="401"/>
      <c r="YL62" s="401"/>
      <c r="YM62" s="401"/>
      <c r="YN62" s="401"/>
      <c r="YO62" s="401"/>
      <c r="YP62" s="401"/>
      <c r="YQ62" s="401"/>
      <c r="YR62" s="401"/>
      <c r="YS62" s="401"/>
      <c r="YT62" s="401"/>
      <c r="YU62" s="401"/>
      <c r="YV62" s="401"/>
      <c r="YW62" s="401"/>
      <c r="YX62" s="401"/>
      <c r="YY62" s="401"/>
      <c r="YZ62" s="401"/>
      <c r="ZA62" s="401"/>
      <c r="ZB62" s="401"/>
      <c r="ZC62" s="401"/>
      <c r="ZD62" s="401"/>
      <c r="ZE62" s="401"/>
      <c r="ZF62" s="401"/>
      <c r="ZG62" s="401"/>
      <c r="ZH62" s="401"/>
      <c r="ZI62" s="401"/>
      <c r="ZJ62" s="401"/>
      <c r="ZK62" s="401"/>
      <c r="ZL62" s="401"/>
      <c r="ZM62" s="401"/>
      <c r="ZN62" s="401"/>
      <c r="ZO62" s="401"/>
      <c r="ZP62" s="401"/>
      <c r="ZQ62" s="401"/>
      <c r="ZR62" s="401"/>
      <c r="ZS62" s="401"/>
      <c r="ZT62" s="401"/>
      <c r="ZU62" s="401"/>
      <c r="ZV62" s="401"/>
      <c r="ZW62" s="401"/>
      <c r="ZX62" s="401"/>
      <c r="ZY62" s="401"/>
      <c r="ZZ62" s="401"/>
      <c r="AAA62" s="401"/>
      <c r="AAB62" s="401"/>
      <c r="AAC62" s="401"/>
      <c r="AAD62" s="401"/>
      <c r="AAE62" s="401"/>
      <c r="AAF62" s="401"/>
      <c r="AAG62" s="401"/>
      <c r="AAH62" s="401"/>
      <c r="AAI62" s="401"/>
      <c r="AAJ62" s="401"/>
      <c r="AAK62" s="401"/>
      <c r="AAL62" s="401"/>
      <c r="AAM62" s="401"/>
      <c r="AAN62" s="401"/>
      <c r="AAO62" s="401"/>
      <c r="AAP62" s="401"/>
      <c r="AAQ62" s="401"/>
      <c r="AAR62" s="401"/>
      <c r="AAS62" s="401"/>
      <c r="AAT62" s="401"/>
      <c r="AAU62" s="401"/>
      <c r="AAV62" s="401"/>
      <c r="AAW62" s="401"/>
      <c r="AAX62" s="401"/>
      <c r="AAY62" s="401"/>
      <c r="AAZ62" s="401"/>
      <c r="ABA62" s="401"/>
      <c r="ABB62" s="401"/>
      <c r="ABC62" s="401"/>
      <c r="ABD62" s="401"/>
      <c r="ABE62" s="401"/>
      <c r="ABF62" s="401"/>
      <c r="ABG62" s="401"/>
      <c r="ABH62" s="401"/>
      <c r="ABI62" s="401"/>
      <c r="ABJ62" s="401"/>
      <c r="ABK62" s="401"/>
      <c r="ABL62" s="401"/>
      <c r="ABM62" s="401"/>
      <c r="ABN62" s="401"/>
      <c r="ABO62" s="401"/>
      <c r="ABP62" s="401"/>
      <c r="ABQ62" s="401"/>
      <c r="ABR62" s="401"/>
      <c r="ABS62" s="401"/>
      <c r="ABT62" s="401"/>
      <c r="ABU62" s="401"/>
      <c r="ABV62" s="401"/>
      <c r="ABW62" s="401"/>
      <c r="ABX62" s="401"/>
      <c r="ABY62" s="401"/>
      <c r="ABZ62" s="401"/>
      <c r="ACA62" s="401"/>
      <c r="ACB62" s="401"/>
      <c r="ACC62" s="401"/>
      <c r="ACD62" s="401"/>
      <c r="ACE62" s="401"/>
      <c r="ACF62" s="401"/>
      <c r="ACG62" s="401"/>
      <c r="ACH62" s="401"/>
      <c r="ACI62" s="401"/>
      <c r="ACJ62" s="401"/>
      <c r="ACK62" s="401"/>
      <c r="ACL62" s="401"/>
      <c r="ACM62" s="401"/>
      <c r="ACN62" s="401"/>
      <c r="ACO62" s="401"/>
      <c r="ACP62" s="401"/>
      <c r="ACQ62" s="401"/>
      <c r="ACR62" s="401"/>
      <c r="ACS62" s="401"/>
      <c r="ACT62" s="401"/>
      <c r="ACU62" s="401"/>
      <c r="ACV62" s="401"/>
      <c r="ACW62" s="401"/>
      <c r="ACX62" s="401"/>
      <c r="ACY62" s="401"/>
      <c r="ACZ62" s="401"/>
      <c r="ADA62" s="401"/>
      <c r="ADB62" s="401"/>
      <c r="ADC62" s="401"/>
      <c r="ADD62" s="401"/>
      <c r="ADE62" s="401"/>
      <c r="ADF62" s="401"/>
      <c r="ADG62" s="401"/>
      <c r="ADH62" s="401"/>
      <c r="ADI62" s="401"/>
      <c r="ADJ62" s="401"/>
      <c r="ADK62" s="401"/>
      <c r="ADL62" s="401"/>
      <c r="ADM62" s="401"/>
      <c r="ADN62" s="401"/>
      <c r="ADO62" s="401"/>
      <c r="ADP62" s="401"/>
      <c r="ADQ62" s="401"/>
      <c r="ADR62" s="401"/>
      <c r="ADS62" s="401"/>
    </row>
    <row r="63" spans="1:799" ht="100.5" customHeight="1">
      <c r="A63" s="429">
        <v>61</v>
      </c>
      <c r="B63" s="424" t="s">
        <v>1014</v>
      </c>
      <c r="C63" s="424" t="s">
        <v>1015</v>
      </c>
      <c r="D63" s="424" t="s">
        <v>1016</v>
      </c>
      <c r="E63" s="424" t="s">
        <v>1017</v>
      </c>
      <c r="F63" s="424" t="s">
        <v>890</v>
      </c>
      <c r="G63" s="508" t="s">
        <v>910</v>
      </c>
      <c r="H63" s="508" t="s">
        <v>857</v>
      </c>
      <c r="I63" s="508" t="s">
        <v>1264</v>
      </c>
      <c r="J63" s="508" t="s">
        <v>840</v>
      </c>
      <c r="K63" s="508" t="s">
        <v>833</v>
      </c>
      <c r="L63" s="431">
        <v>4339035.75</v>
      </c>
      <c r="M63" s="431">
        <v>3958080</v>
      </c>
      <c r="N63" s="431">
        <v>1682184</v>
      </c>
      <c r="O63" s="422">
        <v>296856</v>
      </c>
      <c r="P63" s="422">
        <v>1979040</v>
      </c>
      <c r="Q63" s="509">
        <v>0.5</v>
      </c>
      <c r="R63" s="431">
        <v>60</v>
      </c>
      <c r="S63" s="432">
        <v>48</v>
      </c>
      <c r="T63" s="432">
        <v>35</v>
      </c>
      <c r="U63" s="434">
        <v>24.5</v>
      </c>
      <c r="V63" s="432">
        <v>95</v>
      </c>
      <c r="W63" s="433">
        <f t="shared" si="3"/>
        <v>72.5</v>
      </c>
      <c r="X63" s="446">
        <f t="shared" si="1"/>
        <v>0.76315789473684215</v>
      </c>
      <c r="Y63" s="110"/>
      <c r="Z63" s="110"/>
      <c r="AA63" s="110"/>
    </row>
    <row r="64" spans="1:799" s="511" customFormat="1" ht="119.25" customHeight="1" thickBot="1">
      <c r="A64" s="429">
        <v>62</v>
      </c>
      <c r="B64" s="498" t="s">
        <v>1517</v>
      </c>
      <c r="C64" s="499" t="s">
        <v>1518</v>
      </c>
      <c r="D64" s="498" t="s">
        <v>1519</v>
      </c>
      <c r="E64" s="498" t="s">
        <v>1520</v>
      </c>
      <c r="F64" s="500" t="s">
        <v>890</v>
      </c>
      <c r="G64" s="501" t="s">
        <v>1745</v>
      </c>
      <c r="H64" s="501" t="s">
        <v>886</v>
      </c>
      <c r="I64" s="501" t="s">
        <v>1627</v>
      </c>
      <c r="J64" s="501" t="s">
        <v>886</v>
      </c>
      <c r="K64" s="501" t="s">
        <v>1627</v>
      </c>
      <c r="L64" s="502">
        <v>2751588</v>
      </c>
      <c r="M64" s="502">
        <v>2255400</v>
      </c>
      <c r="N64" s="502">
        <v>958545</v>
      </c>
      <c r="O64" s="510">
        <v>169155</v>
      </c>
      <c r="P64" s="510">
        <f>SUM(N64+O64)</f>
        <v>1127700</v>
      </c>
      <c r="Q64" s="503">
        <v>0.5</v>
      </c>
      <c r="R64" s="502">
        <v>60</v>
      </c>
      <c r="S64" s="504">
        <v>49</v>
      </c>
      <c r="T64" s="504">
        <v>35</v>
      </c>
      <c r="U64" s="506">
        <v>23.5</v>
      </c>
      <c r="V64" s="504">
        <v>95</v>
      </c>
      <c r="W64" s="505">
        <f t="shared" si="3"/>
        <v>72.5</v>
      </c>
      <c r="X64" s="446">
        <f t="shared" si="1"/>
        <v>0.76315789473684215</v>
      </c>
      <c r="Y64" s="529"/>
      <c r="Z64" s="110"/>
      <c r="AA64" s="110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466"/>
      <c r="AO64" s="466"/>
      <c r="AP64" s="466"/>
      <c r="AQ64" s="466"/>
      <c r="AR64" s="466"/>
      <c r="AS64" s="466"/>
      <c r="AT64" s="483"/>
      <c r="AU64" s="483"/>
      <c r="AV64" s="483"/>
      <c r="AW64" s="483"/>
      <c r="AX64" s="483"/>
      <c r="AY64" s="483"/>
      <c r="AZ64" s="483"/>
      <c r="BA64" s="483"/>
      <c r="BB64" s="483"/>
      <c r="BC64" s="483"/>
      <c r="BD64" s="483"/>
      <c r="BE64" s="483"/>
      <c r="BF64" s="483"/>
      <c r="BG64" s="483"/>
      <c r="BH64" s="483"/>
      <c r="BI64" s="483"/>
      <c r="BJ64" s="483"/>
      <c r="BK64" s="483"/>
      <c r="BL64" s="483"/>
      <c r="BM64" s="483"/>
      <c r="BN64" s="483"/>
      <c r="BO64" s="483"/>
      <c r="BP64" s="483"/>
      <c r="BQ64" s="483"/>
      <c r="BR64" s="483"/>
      <c r="BS64" s="483"/>
      <c r="BT64" s="483"/>
      <c r="BU64" s="483"/>
      <c r="BV64" s="483"/>
      <c r="BW64" s="483"/>
      <c r="BX64" s="483"/>
      <c r="BY64" s="483"/>
      <c r="BZ64" s="483"/>
      <c r="CA64" s="483"/>
      <c r="CB64" s="483"/>
      <c r="CC64" s="483"/>
      <c r="CD64" s="483"/>
      <c r="CE64" s="483"/>
      <c r="CF64" s="483"/>
      <c r="CG64" s="483"/>
      <c r="CH64" s="483"/>
      <c r="CI64" s="483"/>
      <c r="CJ64" s="483"/>
      <c r="CK64" s="483"/>
      <c r="CL64" s="483"/>
      <c r="CM64" s="483"/>
      <c r="CN64" s="483"/>
      <c r="CO64" s="483"/>
      <c r="CP64" s="483"/>
      <c r="CQ64" s="483"/>
      <c r="CR64" s="483"/>
      <c r="CS64" s="483"/>
      <c r="CT64" s="483"/>
      <c r="CU64" s="483"/>
      <c r="CV64" s="483"/>
      <c r="CW64" s="483"/>
      <c r="CX64" s="483"/>
      <c r="CY64" s="483"/>
      <c r="CZ64" s="483"/>
      <c r="DA64" s="483"/>
      <c r="DB64" s="483"/>
      <c r="DC64" s="483"/>
      <c r="DD64" s="483"/>
      <c r="DE64" s="483"/>
      <c r="DF64" s="483"/>
      <c r="DG64" s="483"/>
      <c r="DH64" s="483"/>
      <c r="DI64" s="483"/>
      <c r="DJ64" s="483"/>
      <c r="DK64" s="483"/>
      <c r="DL64" s="483"/>
      <c r="DM64" s="483"/>
      <c r="DN64" s="483"/>
      <c r="DO64" s="483"/>
      <c r="DP64" s="483"/>
      <c r="DQ64" s="483"/>
      <c r="DR64" s="483"/>
      <c r="DS64" s="483"/>
      <c r="DT64" s="483"/>
      <c r="DU64" s="483"/>
      <c r="DV64" s="483"/>
      <c r="DW64" s="483"/>
      <c r="DX64" s="483"/>
      <c r="DY64" s="483"/>
      <c r="DZ64" s="483"/>
      <c r="EA64" s="483"/>
      <c r="EB64" s="483"/>
      <c r="EC64" s="483"/>
      <c r="ED64" s="483"/>
      <c r="EE64" s="483"/>
      <c r="EF64" s="483"/>
      <c r="EG64" s="483"/>
      <c r="EH64" s="483"/>
      <c r="EI64" s="483"/>
      <c r="EJ64" s="483"/>
      <c r="EK64" s="483"/>
      <c r="EL64" s="483"/>
      <c r="EM64" s="483"/>
      <c r="EN64" s="483"/>
      <c r="EO64" s="483"/>
      <c r="EP64" s="483"/>
      <c r="EQ64" s="483"/>
      <c r="ER64" s="483"/>
      <c r="ES64" s="483"/>
      <c r="ET64" s="483"/>
      <c r="EU64" s="483"/>
      <c r="EV64" s="483"/>
      <c r="EW64" s="483"/>
      <c r="EX64" s="483"/>
      <c r="EY64" s="483"/>
      <c r="EZ64" s="483"/>
      <c r="FA64" s="483"/>
      <c r="FB64" s="483"/>
      <c r="FC64" s="483"/>
      <c r="FD64" s="483"/>
      <c r="FE64" s="483"/>
      <c r="FF64" s="483"/>
      <c r="FG64" s="483"/>
      <c r="FH64" s="483"/>
      <c r="FI64" s="483"/>
      <c r="FJ64" s="483"/>
      <c r="FK64" s="483"/>
      <c r="FL64" s="483"/>
      <c r="FM64" s="483"/>
      <c r="FN64" s="483"/>
      <c r="FO64" s="483"/>
      <c r="FP64" s="483"/>
      <c r="FQ64" s="483"/>
      <c r="FR64" s="483"/>
      <c r="FS64" s="483"/>
      <c r="FT64" s="483"/>
      <c r="FU64" s="483"/>
      <c r="FV64" s="483"/>
      <c r="FW64" s="483"/>
      <c r="FX64" s="483"/>
      <c r="FY64" s="483"/>
      <c r="FZ64" s="483"/>
      <c r="GA64" s="483"/>
      <c r="GB64" s="483"/>
      <c r="GC64" s="483"/>
      <c r="GD64" s="483"/>
      <c r="GE64" s="483"/>
      <c r="GF64" s="483"/>
      <c r="GG64" s="483"/>
      <c r="GH64" s="483"/>
      <c r="GI64" s="483"/>
      <c r="GJ64" s="483"/>
      <c r="GK64" s="483"/>
      <c r="GL64" s="483"/>
      <c r="GM64" s="483"/>
      <c r="GN64" s="483"/>
      <c r="GO64" s="483"/>
      <c r="GP64" s="483"/>
      <c r="GQ64" s="483"/>
      <c r="GR64" s="483"/>
      <c r="GS64" s="483"/>
      <c r="GT64" s="483"/>
      <c r="GU64" s="483"/>
      <c r="GV64" s="483"/>
      <c r="GW64" s="483"/>
      <c r="GX64" s="483"/>
      <c r="GY64" s="483"/>
      <c r="GZ64" s="483"/>
      <c r="HA64" s="483"/>
      <c r="HB64" s="483"/>
      <c r="HC64" s="483"/>
      <c r="HD64" s="483"/>
      <c r="HE64" s="483"/>
      <c r="HF64" s="483"/>
      <c r="HG64" s="483"/>
      <c r="HH64" s="483"/>
      <c r="HI64" s="483"/>
      <c r="HJ64" s="483"/>
      <c r="HK64" s="483"/>
      <c r="HL64" s="483"/>
      <c r="HM64" s="483"/>
      <c r="HN64" s="483"/>
      <c r="HO64" s="483"/>
      <c r="HP64" s="483"/>
      <c r="HQ64" s="483"/>
      <c r="HR64" s="483"/>
      <c r="HS64" s="483"/>
      <c r="HT64" s="483"/>
      <c r="HU64" s="483"/>
      <c r="HV64" s="483"/>
      <c r="HW64" s="483"/>
      <c r="HX64" s="483"/>
      <c r="HY64" s="483"/>
      <c r="HZ64" s="483"/>
      <c r="IA64" s="483"/>
      <c r="IB64" s="483"/>
      <c r="IC64" s="483"/>
      <c r="ID64" s="483"/>
      <c r="IE64" s="483"/>
      <c r="IF64" s="483"/>
      <c r="IG64" s="483"/>
      <c r="IH64" s="483"/>
      <c r="II64" s="483"/>
      <c r="IJ64" s="483"/>
      <c r="IK64" s="483"/>
      <c r="IL64" s="483"/>
      <c r="IM64" s="483"/>
      <c r="IN64" s="483"/>
      <c r="IO64" s="483"/>
      <c r="IP64" s="483"/>
      <c r="IQ64" s="483"/>
      <c r="IR64" s="483"/>
      <c r="IS64" s="483"/>
      <c r="IT64" s="483"/>
      <c r="IU64" s="483"/>
      <c r="IV64" s="483"/>
      <c r="IW64" s="483"/>
      <c r="IX64" s="483"/>
      <c r="IY64" s="483"/>
      <c r="IZ64" s="483"/>
      <c r="JA64" s="483"/>
      <c r="JB64" s="483"/>
      <c r="JC64" s="483"/>
      <c r="JD64" s="483"/>
      <c r="JE64" s="483"/>
      <c r="JF64" s="483"/>
      <c r="JG64" s="483"/>
      <c r="JH64" s="483"/>
      <c r="JI64" s="483"/>
      <c r="JJ64" s="483"/>
      <c r="JK64" s="483"/>
      <c r="JL64" s="483"/>
      <c r="JM64" s="483"/>
      <c r="JN64" s="483"/>
      <c r="JO64" s="483"/>
      <c r="JP64" s="483"/>
      <c r="JQ64" s="483"/>
      <c r="JR64" s="483"/>
      <c r="JS64" s="483"/>
      <c r="JT64" s="483"/>
      <c r="JU64" s="483"/>
      <c r="JV64" s="483"/>
      <c r="JW64" s="483"/>
      <c r="JX64" s="483"/>
      <c r="JY64" s="483"/>
      <c r="JZ64" s="483"/>
      <c r="KA64" s="483"/>
      <c r="KB64" s="483"/>
      <c r="KC64" s="483"/>
      <c r="KD64" s="483"/>
      <c r="KE64" s="483"/>
      <c r="KF64" s="483"/>
      <c r="KG64" s="483"/>
      <c r="KH64" s="483"/>
      <c r="KI64" s="483"/>
      <c r="KJ64" s="483"/>
      <c r="KK64" s="483"/>
      <c r="KL64" s="483"/>
      <c r="KM64" s="483"/>
      <c r="KN64" s="483"/>
      <c r="KO64" s="483"/>
      <c r="KP64" s="483"/>
      <c r="KQ64" s="483"/>
      <c r="KR64" s="483"/>
      <c r="KS64" s="483"/>
      <c r="KT64" s="483"/>
      <c r="KU64" s="483"/>
      <c r="KV64" s="483"/>
      <c r="KW64" s="483"/>
      <c r="KX64" s="483"/>
      <c r="KY64" s="483"/>
      <c r="KZ64" s="483"/>
      <c r="LA64" s="483"/>
      <c r="LB64" s="483"/>
      <c r="LC64" s="483"/>
      <c r="LD64" s="483"/>
      <c r="LE64" s="483"/>
      <c r="LF64" s="483"/>
      <c r="LG64" s="483"/>
      <c r="LH64" s="483"/>
      <c r="LI64" s="483"/>
      <c r="LJ64" s="483"/>
      <c r="LK64" s="483"/>
      <c r="LL64" s="483"/>
      <c r="LM64" s="483"/>
      <c r="LN64" s="483"/>
      <c r="LO64" s="483"/>
      <c r="LP64" s="483"/>
      <c r="LQ64" s="483"/>
      <c r="LR64" s="483"/>
      <c r="LS64" s="483"/>
      <c r="LT64" s="483"/>
      <c r="LU64" s="483"/>
      <c r="LV64" s="483"/>
      <c r="LW64" s="483"/>
      <c r="LX64" s="483"/>
      <c r="LY64" s="483"/>
      <c r="LZ64" s="483"/>
      <c r="MA64" s="483"/>
      <c r="MB64" s="483"/>
      <c r="MC64" s="483"/>
      <c r="MD64" s="483"/>
      <c r="ME64" s="483"/>
      <c r="MF64" s="483"/>
      <c r="MG64" s="483"/>
      <c r="MH64" s="483"/>
      <c r="MI64" s="483"/>
      <c r="MJ64" s="483"/>
      <c r="MK64" s="483"/>
      <c r="ML64" s="483"/>
      <c r="MM64" s="483"/>
      <c r="MN64" s="483"/>
      <c r="MO64" s="483"/>
      <c r="MP64" s="483"/>
      <c r="MQ64" s="483"/>
      <c r="MR64" s="483"/>
      <c r="MS64" s="483"/>
      <c r="MT64" s="483"/>
      <c r="MU64" s="483"/>
      <c r="MV64" s="483"/>
      <c r="MW64" s="483"/>
      <c r="MX64" s="483"/>
      <c r="MY64" s="483"/>
      <c r="MZ64" s="483"/>
      <c r="NA64" s="483"/>
      <c r="NB64" s="483"/>
      <c r="NC64" s="483"/>
      <c r="ND64" s="483"/>
      <c r="NE64" s="483"/>
      <c r="NF64" s="483"/>
      <c r="NG64" s="483"/>
      <c r="NH64" s="483"/>
      <c r="NI64" s="483"/>
      <c r="NJ64" s="483"/>
      <c r="NK64" s="483"/>
      <c r="NL64" s="483"/>
      <c r="NM64" s="483"/>
      <c r="NN64" s="483"/>
      <c r="NO64" s="483"/>
      <c r="NP64" s="483"/>
      <c r="NQ64" s="483"/>
      <c r="NR64" s="483"/>
      <c r="NS64" s="483"/>
      <c r="NT64" s="483"/>
      <c r="NU64" s="483"/>
      <c r="NV64" s="483"/>
      <c r="NW64" s="483"/>
      <c r="NX64" s="483"/>
      <c r="NY64" s="483"/>
      <c r="NZ64" s="483"/>
      <c r="OA64" s="483"/>
      <c r="OB64" s="483"/>
      <c r="OC64" s="483"/>
      <c r="OD64" s="483"/>
      <c r="OE64" s="483"/>
      <c r="OF64" s="483"/>
      <c r="OG64" s="483"/>
      <c r="OH64" s="483"/>
      <c r="OI64" s="483"/>
      <c r="OJ64" s="483"/>
      <c r="OK64" s="483"/>
      <c r="OL64" s="483"/>
      <c r="OM64" s="483"/>
      <c r="ON64" s="483"/>
      <c r="OO64" s="483"/>
      <c r="OP64" s="483"/>
      <c r="OQ64" s="483"/>
      <c r="OR64" s="483"/>
      <c r="OS64" s="483"/>
      <c r="OT64" s="483"/>
      <c r="OU64" s="483"/>
      <c r="OV64" s="483"/>
      <c r="OW64" s="483"/>
      <c r="OX64" s="483"/>
      <c r="OY64" s="483"/>
      <c r="OZ64" s="483"/>
      <c r="PA64" s="483"/>
      <c r="PB64" s="483"/>
      <c r="PC64" s="483"/>
      <c r="PD64" s="483"/>
      <c r="PE64" s="483"/>
      <c r="PF64" s="483"/>
      <c r="PG64" s="483"/>
      <c r="PH64" s="483"/>
      <c r="PI64" s="483"/>
      <c r="PJ64" s="483"/>
      <c r="PK64" s="483"/>
      <c r="PL64" s="483"/>
      <c r="PM64" s="483"/>
      <c r="PN64" s="483"/>
      <c r="PO64" s="483"/>
      <c r="PP64" s="483"/>
      <c r="PQ64" s="483"/>
      <c r="PR64" s="483"/>
      <c r="PS64" s="483"/>
      <c r="PT64" s="483"/>
      <c r="PU64" s="483"/>
      <c r="PV64" s="483"/>
      <c r="PW64" s="483"/>
      <c r="PX64" s="483"/>
      <c r="PY64" s="483"/>
      <c r="PZ64" s="483"/>
      <c r="QA64" s="483"/>
      <c r="QB64" s="483"/>
      <c r="QC64" s="483"/>
      <c r="QD64" s="483"/>
      <c r="QE64" s="483"/>
      <c r="QF64" s="483"/>
      <c r="QG64" s="483"/>
      <c r="QH64" s="483"/>
      <c r="QI64" s="483"/>
      <c r="QJ64" s="483"/>
      <c r="QK64" s="483"/>
      <c r="QL64" s="483"/>
      <c r="QM64" s="483"/>
      <c r="QN64" s="483"/>
      <c r="QO64" s="483"/>
      <c r="QP64" s="483"/>
      <c r="QQ64" s="483"/>
      <c r="QR64" s="483"/>
      <c r="QS64" s="483"/>
      <c r="QT64" s="483"/>
      <c r="QU64" s="483"/>
      <c r="QV64" s="483"/>
      <c r="QW64" s="483"/>
      <c r="QX64" s="483"/>
      <c r="QY64" s="483"/>
      <c r="QZ64" s="483"/>
      <c r="RA64" s="483"/>
      <c r="RB64" s="483"/>
      <c r="RC64" s="483"/>
      <c r="RD64" s="483"/>
      <c r="RE64" s="483"/>
      <c r="RF64" s="483"/>
      <c r="RG64" s="483"/>
      <c r="RH64" s="483"/>
      <c r="RI64" s="483"/>
      <c r="RJ64" s="483"/>
      <c r="RK64" s="483"/>
      <c r="RL64" s="483"/>
      <c r="RM64" s="483"/>
      <c r="RN64" s="483"/>
      <c r="RO64" s="483"/>
      <c r="RP64" s="483"/>
      <c r="RQ64" s="483"/>
      <c r="RR64" s="483"/>
      <c r="RS64" s="483"/>
      <c r="RT64" s="483"/>
      <c r="RU64" s="483"/>
      <c r="RV64" s="483"/>
      <c r="RW64" s="483"/>
      <c r="RX64" s="483"/>
      <c r="RY64" s="483"/>
      <c r="RZ64" s="483"/>
      <c r="SA64" s="483"/>
      <c r="SB64" s="483"/>
      <c r="SC64" s="483"/>
      <c r="SD64" s="483"/>
      <c r="SE64" s="483"/>
      <c r="SF64" s="483"/>
      <c r="SG64" s="483"/>
      <c r="SH64" s="483"/>
      <c r="SI64" s="483"/>
      <c r="SJ64" s="483"/>
      <c r="SK64" s="483"/>
      <c r="SL64" s="483"/>
      <c r="SM64" s="483"/>
      <c r="SN64" s="483"/>
      <c r="SO64" s="483"/>
      <c r="SP64" s="483"/>
      <c r="SQ64" s="483"/>
      <c r="SR64" s="483"/>
      <c r="SS64" s="483"/>
      <c r="ST64" s="483"/>
      <c r="SU64" s="483"/>
      <c r="SV64" s="483"/>
      <c r="SW64" s="483"/>
      <c r="SX64" s="483"/>
      <c r="SY64" s="483"/>
      <c r="SZ64" s="483"/>
      <c r="TA64" s="483"/>
      <c r="TB64" s="483"/>
      <c r="TC64" s="483"/>
      <c r="TD64" s="483"/>
      <c r="TE64" s="483"/>
      <c r="TF64" s="483"/>
      <c r="TG64" s="483"/>
      <c r="TH64" s="483"/>
      <c r="TI64" s="483"/>
      <c r="TJ64" s="483"/>
      <c r="TK64" s="483"/>
      <c r="TL64" s="483"/>
      <c r="TM64" s="483"/>
      <c r="TN64" s="483"/>
      <c r="TO64" s="483"/>
      <c r="TP64" s="483"/>
      <c r="TQ64" s="483"/>
      <c r="TR64" s="483"/>
      <c r="TS64" s="483"/>
      <c r="TT64" s="483"/>
      <c r="TU64" s="483"/>
      <c r="TV64" s="483"/>
      <c r="TW64" s="483"/>
      <c r="TX64" s="483"/>
      <c r="TY64" s="483"/>
      <c r="TZ64" s="483"/>
      <c r="UA64" s="483"/>
      <c r="UB64" s="483"/>
      <c r="UC64" s="483"/>
      <c r="UD64" s="483"/>
      <c r="UE64" s="483"/>
      <c r="UF64" s="483"/>
      <c r="UG64" s="483"/>
      <c r="UH64" s="483"/>
      <c r="UI64" s="483"/>
      <c r="UJ64" s="483"/>
      <c r="UK64" s="483"/>
      <c r="UL64" s="483"/>
      <c r="UM64" s="483"/>
      <c r="UN64" s="483"/>
      <c r="UO64" s="483"/>
      <c r="UP64" s="483"/>
      <c r="UQ64" s="483"/>
      <c r="UR64" s="483"/>
      <c r="US64" s="483"/>
      <c r="UT64" s="483"/>
      <c r="UU64" s="483"/>
      <c r="UV64" s="483"/>
      <c r="UW64" s="483"/>
      <c r="UX64" s="483"/>
      <c r="UY64" s="483"/>
      <c r="UZ64" s="483"/>
      <c r="VA64" s="483"/>
      <c r="VB64" s="483"/>
      <c r="VC64" s="483"/>
      <c r="VD64" s="483"/>
      <c r="VE64" s="483"/>
      <c r="VF64" s="483"/>
      <c r="VG64" s="483"/>
      <c r="VH64" s="483"/>
      <c r="VI64" s="483"/>
      <c r="VJ64" s="483"/>
      <c r="VK64" s="483"/>
      <c r="VL64" s="483"/>
      <c r="VM64" s="483"/>
      <c r="VN64" s="483"/>
      <c r="VO64" s="483"/>
      <c r="VP64" s="483"/>
      <c r="VQ64" s="483"/>
      <c r="VR64" s="483"/>
      <c r="VS64" s="483"/>
      <c r="VT64" s="483"/>
      <c r="VU64" s="483"/>
      <c r="VV64" s="483"/>
      <c r="VW64" s="483"/>
      <c r="VX64" s="483"/>
      <c r="VY64" s="483"/>
      <c r="VZ64" s="483"/>
      <c r="WA64" s="483"/>
      <c r="WB64" s="483"/>
      <c r="WC64" s="483"/>
      <c r="WD64" s="483"/>
      <c r="WE64" s="483"/>
      <c r="WF64" s="483"/>
      <c r="WG64" s="483"/>
      <c r="WH64" s="483"/>
      <c r="WI64" s="483"/>
      <c r="WJ64" s="483"/>
      <c r="WK64" s="483"/>
      <c r="WL64" s="483"/>
      <c r="WM64" s="483"/>
      <c r="WN64" s="483"/>
      <c r="WO64" s="483"/>
      <c r="WP64" s="483"/>
      <c r="WQ64" s="483"/>
      <c r="WR64" s="483"/>
      <c r="WS64" s="483"/>
      <c r="WT64" s="483"/>
      <c r="WU64" s="483"/>
      <c r="WV64" s="483"/>
      <c r="WW64" s="483"/>
      <c r="WX64" s="483"/>
      <c r="WY64" s="483"/>
      <c r="WZ64" s="483"/>
      <c r="XA64" s="483"/>
      <c r="XB64" s="483"/>
      <c r="XC64" s="483"/>
      <c r="XD64" s="483"/>
      <c r="XE64" s="483"/>
      <c r="XF64" s="483"/>
      <c r="XG64" s="483"/>
      <c r="XH64" s="483"/>
      <c r="XI64" s="483"/>
      <c r="XJ64" s="483"/>
      <c r="XK64" s="483"/>
      <c r="XL64" s="483"/>
      <c r="XM64" s="483"/>
      <c r="XN64" s="483"/>
      <c r="XO64" s="483"/>
      <c r="XP64" s="483"/>
      <c r="XQ64" s="483"/>
      <c r="XR64" s="483"/>
      <c r="XS64" s="483"/>
      <c r="XT64" s="483"/>
      <c r="XU64" s="483"/>
      <c r="XV64" s="483"/>
      <c r="XW64" s="483"/>
      <c r="XX64" s="483"/>
      <c r="XY64" s="483"/>
      <c r="XZ64" s="483"/>
      <c r="YA64" s="483"/>
      <c r="YB64" s="483"/>
      <c r="YC64" s="483"/>
      <c r="YD64" s="483"/>
      <c r="YE64" s="483"/>
      <c r="YF64" s="483"/>
      <c r="YG64" s="483"/>
      <c r="YH64" s="483"/>
      <c r="YI64" s="483"/>
      <c r="YJ64" s="483"/>
      <c r="YK64" s="483"/>
      <c r="YL64" s="483"/>
      <c r="YM64" s="483"/>
      <c r="YN64" s="483"/>
      <c r="YO64" s="483"/>
      <c r="YP64" s="483"/>
      <c r="YQ64" s="483"/>
      <c r="YR64" s="483"/>
      <c r="YS64" s="483"/>
      <c r="YT64" s="483"/>
      <c r="YU64" s="483"/>
      <c r="YV64" s="483"/>
      <c r="YW64" s="483"/>
      <c r="YX64" s="483"/>
      <c r="YY64" s="483"/>
      <c r="YZ64" s="483"/>
      <c r="ZA64" s="483"/>
      <c r="ZB64" s="483"/>
      <c r="ZC64" s="483"/>
      <c r="ZD64" s="483"/>
      <c r="ZE64" s="483"/>
      <c r="ZF64" s="483"/>
      <c r="ZG64" s="483"/>
      <c r="ZH64" s="483"/>
      <c r="ZI64" s="483"/>
      <c r="ZJ64" s="483"/>
      <c r="ZK64" s="483"/>
      <c r="ZL64" s="483"/>
      <c r="ZM64" s="483"/>
      <c r="ZN64" s="483"/>
      <c r="ZO64" s="483"/>
      <c r="ZP64" s="483"/>
      <c r="ZQ64" s="483"/>
      <c r="ZR64" s="483"/>
      <c r="ZS64" s="483"/>
      <c r="ZT64" s="483"/>
      <c r="ZU64" s="483"/>
      <c r="ZV64" s="483"/>
      <c r="ZW64" s="483"/>
      <c r="ZX64" s="483"/>
      <c r="ZY64" s="483"/>
      <c r="ZZ64" s="483"/>
      <c r="AAA64" s="483"/>
      <c r="AAB64" s="483"/>
      <c r="AAC64" s="483"/>
      <c r="AAD64" s="483"/>
      <c r="AAE64" s="483"/>
      <c r="AAF64" s="483"/>
      <c r="AAG64" s="483"/>
      <c r="AAH64" s="483"/>
      <c r="AAI64" s="483"/>
      <c r="AAJ64" s="483"/>
      <c r="AAK64" s="483"/>
      <c r="AAL64" s="483"/>
      <c r="AAM64" s="483"/>
      <c r="AAN64" s="483"/>
      <c r="AAO64" s="483"/>
      <c r="AAP64" s="483"/>
      <c r="AAQ64" s="483"/>
      <c r="AAR64" s="483"/>
      <c r="AAS64" s="483"/>
      <c r="AAT64" s="483"/>
      <c r="AAU64" s="483"/>
      <c r="AAV64" s="483"/>
      <c r="AAW64" s="483"/>
      <c r="AAX64" s="483"/>
      <c r="AAY64" s="483"/>
      <c r="AAZ64" s="483"/>
      <c r="ABA64" s="483"/>
      <c r="ABB64" s="483"/>
      <c r="ABC64" s="483"/>
      <c r="ABD64" s="483"/>
      <c r="ABE64" s="483"/>
      <c r="ABF64" s="483"/>
      <c r="ABG64" s="483"/>
      <c r="ABH64" s="483"/>
      <c r="ABI64" s="483"/>
      <c r="ABJ64" s="483"/>
      <c r="ABK64" s="483"/>
      <c r="ABL64" s="483"/>
      <c r="ABM64" s="483"/>
      <c r="ABN64" s="483"/>
      <c r="ABO64" s="483"/>
      <c r="ABP64" s="483"/>
      <c r="ABQ64" s="483"/>
      <c r="ABR64" s="483"/>
      <c r="ABS64" s="483"/>
      <c r="ABT64" s="483"/>
      <c r="ABU64" s="483"/>
      <c r="ABV64" s="483"/>
      <c r="ABW64" s="483"/>
      <c r="ABX64" s="483"/>
      <c r="ABY64" s="483"/>
      <c r="ABZ64" s="483"/>
      <c r="ACA64" s="483"/>
      <c r="ACB64" s="483"/>
      <c r="ACC64" s="483"/>
      <c r="ACD64" s="483"/>
      <c r="ACE64" s="483"/>
      <c r="ACF64" s="483"/>
      <c r="ACG64" s="483"/>
      <c r="ACH64" s="483"/>
      <c r="ACI64" s="483"/>
      <c r="ACJ64" s="483"/>
      <c r="ACK64" s="483"/>
      <c r="ACL64" s="483"/>
      <c r="ACM64" s="483"/>
      <c r="ACN64" s="483"/>
      <c r="ACO64" s="483"/>
      <c r="ACP64" s="483"/>
      <c r="ACQ64" s="483"/>
      <c r="ACR64" s="483"/>
      <c r="ACS64" s="483"/>
      <c r="ACT64" s="483"/>
      <c r="ACU64" s="483"/>
      <c r="ACV64" s="483"/>
      <c r="ACW64" s="483"/>
      <c r="ACX64" s="483"/>
      <c r="ACY64" s="483"/>
      <c r="ACZ64" s="483"/>
      <c r="ADA64" s="483"/>
      <c r="ADB64" s="483"/>
      <c r="ADC64" s="483"/>
      <c r="ADD64" s="483"/>
      <c r="ADE64" s="483"/>
      <c r="ADF64" s="483"/>
      <c r="ADG64" s="483"/>
      <c r="ADH64" s="483"/>
      <c r="ADI64" s="483"/>
      <c r="ADJ64" s="483"/>
      <c r="ADK64" s="483"/>
      <c r="ADL64" s="483"/>
      <c r="ADM64" s="483"/>
      <c r="ADN64" s="483"/>
      <c r="ADO64" s="483"/>
      <c r="ADP64" s="483"/>
      <c r="ADQ64" s="483"/>
      <c r="ADR64" s="483"/>
      <c r="ADS64" s="483"/>
    </row>
    <row r="65" spans="1:799" s="512" customFormat="1" ht="119.25" customHeight="1" thickTop="1">
      <c r="A65" s="570" t="s">
        <v>819</v>
      </c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14">
        <f>SUM(L3:L64)</f>
        <v>182891042.32000002</v>
      </c>
      <c r="M65" s="514">
        <f t="shared" ref="M65:P65" si="4">SUM(M3:M64)</f>
        <v>143905963.32000002</v>
      </c>
      <c r="N65" s="514">
        <f t="shared" si="4"/>
        <v>57212280.93</v>
      </c>
      <c r="O65" s="514">
        <f t="shared" si="4"/>
        <v>10096284.870000001</v>
      </c>
      <c r="P65" s="514">
        <f t="shared" si="4"/>
        <v>67308565.770000011</v>
      </c>
      <c r="Q65" s="515"/>
      <c r="R65" s="514"/>
      <c r="S65" s="516"/>
      <c r="T65" s="516"/>
      <c r="U65" s="518"/>
      <c r="V65" s="516"/>
      <c r="W65" s="517"/>
      <c r="X65" s="528"/>
      <c r="Y65" s="110"/>
      <c r="Z65" s="110"/>
      <c r="AA65" s="110"/>
      <c r="AB65" s="466"/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/>
      <c r="AP65" s="466"/>
      <c r="AQ65" s="466"/>
      <c r="AR65" s="466"/>
      <c r="AS65" s="466"/>
      <c r="AT65" s="466"/>
      <c r="AU65" s="466"/>
      <c r="AV65" s="466"/>
      <c r="AW65" s="466"/>
      <c r="AX65" s="466"/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6"/>
      <c r="BL65" s="466"/>
      <c r="BM65" s="466"/>
      <c r="BN65" s="466"/>
      <c r="BO65" s="466"/>
      <c r="BP65" s="466"/>
      <c r="BQ65" s="466"/>
      <c r="BR65" s="466"/>
      <c r="BS65" s="466"/>
      <c r="BT65" s="466"/>
      <c r="BU65" s="466"/>
      <c r="BV65" s="466"/>
      <c r="BW65" s="466"/>
      <c r="BX65" s="466"/>
      <c r="BY65" s="466"/>
      <c r="BZ65" s="466"/>
      <c r="CA65" s="466"/>
      <c r="CB65" s="466"/>
      <c r="CC65" s="466"/>
      <c r="CD65" s="466"/>
      <c r="CE65" s="466"/>
      <c r="CF65" s="466"/>
      <c r="CG65" s="466"/>
      <c r="CH65" s="466"/>
      <c r="CI65" s="466"/>
      <c r="CJ65" s="466"/>
      <c r="CK65" s="466"/>
      <c r="CL65" s="466"/>
      <c r="CM65" s="466"/>
      <c r="CN65" s="466"/>
      <c r="CO65" s="466"/>
      <c r="CP65" s="466"/>
      <c r="CQ65" s="466"/>
      <c r="CR65" s="466"/>
      <c r="CS65" s="466"/>
      <c r="CT65" s="466"/>
      <c r="CU65" s="466"/>
      <c r="CV65" s="466"/>
      <c r="CW65" s="466"/>
      <c r="CX65" s="466"/>
      <c r="CY65" s="466"/>
      <c r="CZ65" s="466"/>
      <c r="DA65" s="466"/>
      <c r="DB65" s="466"/>
      <c r="DC65" s="466"/>
      <c r="DD65" s="466"/>
      <c r="DE65" s="466"/>
      <c r="DF65" s="466"/>
      <c r="DG65" s="466"/>
      <c r="DH65" s="466"/>
      <c r="DI65" s="466"/>
      <c r="DJ65" s="466"/>
      <c r="DK65" s="466"/>
      <c r="DL65" s="466"/>
      <c r="DM65" s="466"/>
      <c r="DN65" s="466"/>
      <c r="DO65" s="466"/>
      <c r="DP65" s="466"/>
      <c r="DQ65" s="466"/>
      <c r="DR65" s="466"/>
      <c r="DS65" s="466"/>
      <c r="DT65" s="466"/>
      <c r="DU65" s="466"/>
      <c r="DV65" s="466"/>
      <c r="DW65" s="466"/>
      <c r="DX65" s="466"/>
      <c r="DY65" s="466"/>
      <c r="DZ65" s="466"/>
      <c r="EA65" s="466"/>
      <c r="EB65" s="466"/>
      <c r="EC65" s="466"/>
      <c r="ED65" s="466"/>
      <c r="EE65" s="466"/>
      <c r="EF65" s="466"/>
      <c r="EG65" s="466"/>
      <c r="EH65" s="466"/>
      <c r="EI65" s="466"/>
      <c r="EJ65" s="466"/>
      <c r="EK65" s="466"/>
      <c r="EL65" s="466"/>
      <c r="EM65" s="466"/>
      <c r="EN65" s="466"/>
      <c r="EO65" s="466"/>
      <c r="EP65" s="466"/>
      <c r="EQ65" s="466"/>
      <c r="ER65" s="466"/>
      <c r="ES65" s="466"/>
      <c r="ET65" s="466"/>
      <c r="EU65" s="466"/>
      <c r="EV65" s="466"/>
      <c r="EW65" s="466"/>
      <c r="EX65" s="466"/>
      <c r="EY65" s="466"/>
      <c r="EZ65" s="466"/>
      <c r="FA65" s="466"/>
      <c r="FB65" s="466"/>
      <c r="FC65" s="466"/>
      <c r="FD65" s="466"/>
      <c r="FE65" s="466"/>
      <c r="FF65" s="466"/>
      <c r="FG65" s="466"/>
      <c r="FH65" s="466"/>
      <c r="FI65" s="466"/>
      <c r="FJ65" s="466"/>
      <c r="FK65" s="466"/>
      <c r="FL65" s="466"/>
      <c r="FM65" s="466"/>
      <c r="FN65" s="466"/>
      <c r="FO65" s="466"/>
      <c r="FP65" s="466"/>
      <c r="FQ65" s="466"/>
      <c r="FR65" s="466"/>
      <c r="FS65" s="466"/>
      <c r="FT65" s="466"/>
      <c r="FU65" s="466"/>
      <c r="FV65" s="466"/>
      <c r="FW65" s="466"/>
      <c r="FX65" s="466"/>
      <c r="FY65" s="466"/>
      <c r="FZ65" s="466"/>
      <c r="GA65" s="466"/>
      <c r="GB65" s="466"/>
      <c r="GC65" s="466"/>
      <c r="GD65" s="466"/>
      <c r="GE65" s="466"/>
      <c r="GF65" s="466"/>
      <c r="GG65" s="466"/>
      <c r="GH65" s="466"/>
      <c r="GI65" s="466"/>
      <c r="GJ65" s="466"/>
      <c r="GK65" s="466"/>
      <c r="GL65" s="466"/>
      <c r="GM65" s="466"/>
      <c r="GN65" s="466"/>
      <c r="GO65" s="466"/>
      <c r="GP65" s="466"/>
      <c r="GQ65" s="466"/>
      <c r="GR65" s="466"/>
      <c r="GS65" s="466"/>
      <c r="GT65" s="466"/>
      <c r="GU65" s="466"/>
      <c r="GV65" s="466"/>
      <c r="GW65" s="466"/>
      <c r="GX65" s="466"/>
      <c r="GY65" s="466"/>
      <c r="GZ65" s="466"/>
      <c r="HA65" s="466"/>
      <c r="HB65" s="466"/>
      <c r="HC65" s="466"/>
      <c r="HD65" s="466"/>
      <c r="HE65" s="466"/>
      <c r="HF65" s="466"/>
      <c r="HG65" s="466"/>
      <c r="HH65" s="466"/>
      <c r="HI65" s="466"/>
      <c r="HJ65" s="466"/>
      <c r="HK65" s="466"/>
      <c r="HL65" s="466"/>
      <c r="HM65" s="466"/>
      <c r="HN65" s="466"/>
      <c r="HO65" s="466"/>
      <c r="HP65" s="466"/>
      <c r="HQ65" s="466"/>
      <c r="HR65" s="466"/>
      <c r="HS65" s="466"/>
      <c r="HT65" s="466"/>
      <c r="HU65" s="466"/>
      <c r="HV65" s="466"/>
      <c r="HW65" s="466"/>
      <c r="HX65" s="466"/>
      <c r="HY65" s="466"/>
      <c r="HZ65" s="466"/>
      <c r="IA65" s="466"/>
      <c r="IB65" s="466"/>
      <c r="IC65" s="466"/>
      <c r="ID65" s="466"/>
      <c r="IE65" s="466"/>
      <c r="IF65" s="466"/>
      <c r="IG65" s="466"/>
      <c r="IH65" s="466"/>
      <c r="II65" s="466"/>
      <c r="IJ65" s="466"/>
      <c r="IK65" s="466"/>
      <c r="IL65" s="466"/>
      <c r="IM65" s="466"/>
      <c r="IN65" s="466"/>
      <c r="IO65" s="466"/>
      <c r="IP65" s="466"/>
      <c r="IQ65" s="466"/>
      <c r="IR65" s="466"/>
      <c r="IS65" s="466"/>
      <c r="IT65" s="466"/>
      <c r="IU65" s="466"/>
      <c r="IV65" s="466"/>
      <c r="IW65" s="466"/>
      <c r="IX65" s="466"/>
      <c r="IY65" s="466"/>
      <c r="IZ65" s="466"/>
      <c r="JA65" s="466"/>
      <c r="JB65" s="466"/>
      <c r="JC65" s="466"/>
      <c r="JD65" s="466"/>
      <c r="JE65" s="466"/>
      <c r="JF65" s="466"/>
      <c r="JG65" s="466"/>
      <c r="JH65" s="466"/>
      <c r="JI65" s="466"/>
      <c r="JJ65" s="466"/>
      <c r="JK65" s="466"/>
      <c r="JL65" s="466"/>
      <c r="JM65" s="466"/>
      <c r="JN65" s="466"/>
      <c r="JO65" s="466"/>
      <c r="JP65" s="466"/>
      <c r="JQ65" s="466"/>
      <c r="JR65" s="466"/>
      <c r="JS65" s="466"/>
      <c r="JT65" s="466"/>
      <c r="JU65" s="466"/>
      <c r="JV65" s="466"/>
      <c r="JW65" s="466"/>
      <c r="JX65" s="466"/>
      <c r="JY65" s="466"/>
      <c r="JZ65" s="466"/>
      <c r="KA65" s="466"/>
      <c r="KB65" s="466"/>
      <c r="KC65" s="466"/>
      <c r="KD65" s="466"/>
      <c r="KE65" s="466"/>
      <c r="KF65" s="466"/>
      <c r="KG65" s="466"/>
      <c r="KH65" s="466"/>
      <c r="KI65" s="466"/>
      <c r="KJ65" s="466"/>
      <c r="KK65" s="466"/>
      <c r="KL65" s="466"/>
      <c r="KM65" s="466"/>
      <c r="KN65" s="466"/>
      <c r="KO65" s="466"/>
      <c r="KP65" s="466"/>
      <c r="KQ65" s="466"/>
      <c r="KR65" s="466"/>
      <c r="KS65" s="466"/>
      <c r="KT65" s="466"/>
      <c r="KU65" s="466"/>
      <c r="KV65" s="466"/>
      <c r="KW65" s="466"/>
      <c r="KX65" s="466"/>
      <c r="KY65" s="466"/>
      <c r="KZ65" s="466"/>
      <c r="LA65" s="466"/>
      <c r="LB65" s="466"/>
      <c r="LC65" s="466"/>
      <c r="LD65" s="466"/>
      <c r="LE65" s="466"/>
      <c r="LF65" s="466"/>
      <c r="LG65" s="466"/>
      <c r="LH65" s="466"/>
      <c r="LI65" s="466"/>
      <c r="LJ65" s="466"/>
      <c r="LK65" s="466"/>
      <c r="LL65" s="466"/>
      <c r="LM65" s="466"/>
      <c r="LN65" s="466"/>
      <c r="LO65" s="466"/>
      <c r="LP65" s="466"/>
      <c r="LQ65" s="466"/>
      <c r="LR65" s="466"/>
      <c r="LS65" s="466"/>
      <c r="LT65" s="466"/>
      <c r="LU65" s="466"/>
      <c r="LV65" s="466"/>
      <c r="LW65" s="466"/>
      <c r="LX65" s="466"/>
      <c r="LY65" s="466"/>
      <c r="LZ65" s="466"/>
      <c r="MA65" s="466"/>
      <c r="MB65" s="466"/>
      <c r="MC65" s="466"/>
      <c r="MD65" s="466"/>
      <c r="ME65" s="466"/>
      <c r="MF65" s="466"/>
      <c r="MG65" s="466"/>
      <c r="MH65" s="466"/>
      <c r="MI65" s="466"/>
      <c r="MJ65" s="466"/>
      <c r="MK65" s="466"/>
      <c r="ML65" s="466"/>
      <c r="MM65" s="466"/>
      <c r="MN65" s="466"/>
      <c r="MO65" s="466"/>
      <c r="MP65" s="466"/>
      <c r="MQ65" s="466"/>
      <c r="MR65" s="466"/>
      <c r="MS65" s="466"/>
      <c r="MT65" s="466"/>
      <c r="MU65" s="466"/>
      <c r="MV65" s="466"/>
      <c r="MW65" s="466"/>
      <c r="MX65" s="466"/>
      <c r="MY65" s="466"/>
      <c r="MZ65" s="466"/>
      <c r="NA65" s="466"/>
      <c r="NB65" s="466"/>
      <c r="NC65" s="466"/>
      <c r="ND65" s="466"/>
      <c r="NE65" s="466"/>
      <c r="NF65" s="466"/>
      <c r="NG65" s="466"/>
      <c r="NH65" s="466"/>
      <c r="NI65" s="466"/>
      <c r="NJ65" s="466"/>
      <c r="NK65" s="466"/>
      <c r="NL65" s="466"/>
      <c r="NM65" s="466"/>
      <c r="NN65" s="466"/>
      <c r="NO65" s="466"/>
      <c r="NP65" s="466"/>
      <c r="NQ65" s="466"/>
      <c r="NR65" s="466"/>
      <c r="NS65" s="466"/>
      <c r="NT65" s="466"/>
      <c r="NU65" s="466"/>
      <c r="NV65" s="466"/>
      <c r="NW65" s="466"/>
      <c r="NX65" s="466"/>
      <c r="NY65" s="466"/>
      <c r="NZ65" s="466"/>
      <c r="OA65" s="466"/>
      <c r="OB65" s="466"/>
      <c r="OC65" s="466"/>
      <c r="OD65" s="466"/>
      <c r="OE65" s="466"/>
      <c r="OF65" s="466"/>
      <c r="OG65" s="466"/>
      <c r="OH65" s="466"/>
      <c r="OI65" s="466"/>
      <c r="OJ65" s="466"/>
      <c r="OK65" s="466"/>
      <c r="OL65" s="466"/>
      <c r="OM65" s="466"/>
      <c r="ON65" s="466"/>
      <c r="OO65" s="466"/>
      <c r="OP65" s="466"/>
      <c r="OQ65" s="466"/>
      <c r="OR65" s="466"/>
      <c r="OS65" s="466"/>
      <c r="OT65" s="466"/>
      <c r="OU65" s="466"/>
      <c r="OV65" s="466"/>
      <c r="OW65" s="466"/>
      <c r="OX65" s="466"/>
      <c r="OY65" s="466"/>
      <c r="OZ65" s="466"/>
      <c r="PA65" s="466"/>
      <c r="PB65" s="466"/>
      <c r="PC65" s="466"/>
      <c r="PD65" s="466"/>
      <c r="PE65" s="466"/>
      <c r="PF65" s="466"/>
      <c r="PG65" s="466"/>
      <c r="PH65" s="466"/>
      <c r="PI65" s="466"/>
      <c r="PJ65" s="466"/>
      <c r="PK65" s="466"/>
      <c r="PL65" s="466"/>
      <c r="PM65" s="466"/>
      <c r="PN65" s="466"/>
      <c r="PO65" s="466"/>
      <c r="PP65" s="466"/>
      <c r="PQ65" s="466"/>
      <c r="PR65" s="466"/>
      <c r="PS65" s="466"/>
      <c r="PT65" s="466"/>
      <c r="PU65" s="466"/>
      <c r="PV65" s="466"/>
      <c r="PW65" s="466"/>
      <c r="PX65" s="466"/>
      <c r="PY65" s="466"/>
      <c r="PZ65" s="466"/>
      <c r="QA65" s="466"/>
      <c r="QB65" s="466"/>
      <c r="QC65" s="466"/>
      <c r="QD65" s="466"/>
      <c r="QE65" s="466"/>
      <c r="QF65" s="466"/>
      <c r="QG65" s="466"/>
      <c r="QH65" s="466"/>
      <c r="QI65" s="466"/>
      <c r="QJ65" s="466"/>
      <c r="QK65" s="466"/>
      <c r="QL65" s="466"/>
      <c r="QM65" s="466"/>
      <c r="QN65" s="466"/>
      <c r="QO65" s="466"/>
      <c r="QP65" s="466"/>
      <c r="QQ65" s="466"/>
      <c r="QR65" s="466"/>
      <c r="QS65" s="466"/>
      <c r="QT65" s="466"/>
      <c r="QU65" s="466"/>
      <c r="QV65" s="466"/>
      <c r="QW65" s="466"/>
      <c r="QX65" s="466"/>
      <c r="QY65" s="466"/>
      <c r="QZ65" s="466"/>
      <c r="RA65" s="466"/>
      <c r="RB65" s="466"/>
      <c r="RC65" s="466"/>
      <c r="RD65" s="466"/>
      <c r="RE65" s="466"/>
      <c r="RF65" s="466"/>
      <c r="RG65" s="466"/>
      <c r="RH65" s="466"/>
      <c r="RI65" s="466"/>
      <c r="RJ65" s="466"/>
      <c r="RK65" s="466"/>
      <c r="RL65" s="466"/>
      <c r="RM65" s="466"/>
      <c r="RN65" s="466"/>
      <c r="RO65" s="466"/>
      <c r="RP65" s="466"/>
      <c r="RQ65" s="466"/>
      <c r="RR65" s="466"/>
      <c r="RS65" s="466"/>
      <c r="RT65" s="466"/>
      <c r="RU65" s="466"/>
      <c r="RV65" s="466"/>
      <c r="RW65" s="466"/>
      <c r="RX65" s="466"/>
      <c r="RY65" s="466"/>
      <c r="RZ65" s="466"/>
      <c r="SA65" s="466"/>
      <c r="SB65" s="466"/>
      <c r="SC65" s="466"/>
      <c r="SD65" s="466"/>
      <c r="SE65" s="466"/>
      <c r="SF65" s="466"/>
      <c r="SG65" s="466"/>
      <c r="SH65" s="466"/>
      <c r="SI65" s="466"/>
      <c r="SJ65" s="466"/>
      <c r="SK65" s="466"/>
      <c r="SL65" s="466"/>
      <c r="SM65" s="466"/>
      <c r="SN65" s="466"/>
      <c r="SO65" s="466"/>
      <c r="SP65" s="466"/>
      <c r="SQ65" s="466"/>
      <c r="SR65" s="466"/>
      <c r="SS65" s="466"/>
      <c r="ST65" s="466"/>
      <c r="SU65" s="466"/>
      <c r="SV65" s="466"/>
      <c r="SW65" s="466"/>
      <c r="SX65" s="466"/>
      <c r="SY65" s="466"/>
      <c r="SZ65" s="466"/>
      <c r="TA65" s="466"/>
      <c r="TB65" s="466"/>
      <c r="TC65" s="466"/>
      <c r="TD65" s="466"/>
      <c r="TE65" s="466"/>
      <c r="TF65" s="466"/>
      <c r="TG65" s="466"/>
      <c r="TH65" s="466"/>
      <c r="TI65" s="466"/>
      <c r="TJ65" s="466"/>
      <c r="TK65" s="466"/>
      <c r="TL65" s="466"/>
      <c r="TM65" s="466"/>
      <c r="TN65" s="466"/>
      <c r="TO65" s="466"/>
      <c r="TP65" s="466"/>
      <c r="TQ65" s="466"/>
      <c r="TR65" s="466"/>
      <c r="TS65" s="466"/>
      <c r="TT65" s="466"/>
      <c r="TU65" s="466"/>
      <c r="TV65" s="466"/>
      <c r="TW65" s="466"/>
      <c r="TX65" s="466"/>
      <c r="TY65" s="466"/>
      <c r="TZ65" s="466"/>
      <c r="UA65" s="466"/>
      <c r="UB65" s="466"/>
      <c r="UC65" s="466"/>
      <c r="UD65" s="466"/>
      <c r="UE65" s="466"/>
      <c r="UF65" s="466"/>
      <c r="UG65" s="466"/>
      <c r="UH65" s="466"/>
      <c r="UI65" s="466"/>
      <c r="UJ65" s="466"/>
      <c r="UK65" s="466"/>
      <c r="UL65" s="466"/>
      <c r="UM65" s="466"/>
      <c r="UN65" s="466"/>
      <c r="UO65" s="466"/>
      <c r="UP65" s="466"/>
      <c r="UQ65" s="466"/>
      <c r="UR65" s="466"/>
      <c r="US65" s="466"/>
      <c r="UT65" s="466"/>
      <c r="UU65" s="466"/>
      <c r="UV65" s="466"/>
      <c r="UW65" s="466"/>
      <c r="UX65" s="466"/>
      <c r="UY65" s="466"/>
      <c r="UZ65" s="466"/>
      <c r="VA65" s="466"/>
      <c r="VB65" s="466"/>
      <c r="VC65" s="466"/>
      <c r="VD65" s="466"/>
      <c r="VE65" s="466"/>
      <c r="VF65" s="466"/>
      <c r="VG65" s="466"/>
      <c r="VH65" s="466"/>
      <c r="VI65" s="466"/>
      <c r="VJ65" s="466"/>
      <c r="VK65" s="466"/>
      <c r="VL65" s="466"/>
      <c r="VM65" s="466"/>
      <c r="VN65" s="466"/>
      <c r="VO65" s="466"/>
      <c r="VP65" s="466"/>
      <c r="VQ65" s="466"/>
      <c r="VR65" s="466"/>
      <c r="VS65" s="466"/>
      <c r="VT65" s="466"/>
      <c r="VU65" s="466"/>
      <c r="VV65" s="466"/>
      <c r="VW65" s="466"/>
      <c r="VX65" s="466"/>
      <c r="VY65" s="466"/>
      <c r="VZ65" s="466"/>
      <c r="WA65" s="466"/>
      <c r="WB65" s="466"/>
      <c r="WC65" s="466"/>
      <c r="WD65" s="466"/>
      <c r="WE65" s="466"/>
      <c r="WF65" s="466"/>
      <c r="WG65" s="466"/>
      <c r="WH65" s="466"/>
      <c r="WI65" s="466"/>
      <c r="WJ65" s="466"/>
      <c r="WK65" s="466"/>
      <c r="WL65" s="466"/>
      <c r="WM65" s="466"/>
      <c r="WN65" s="466"/>
      <c r="WO65" s="466"/>
      <c r="WP65" s="466"/>
      <c r="WQ65" s="466"/>
      <c r="WR65" s="466"/>
      <c r="WS65" s="466"/>
      <c r="WT65" s="466"/>
      <c r="WU65" s="466"/>
      <c r="WV65" s="466"/>
      <c r="WW65" s="466"/>
      <c r="WX65" s="466"/>
      <c r="WY65" s="466"/>
      <c r="WZ65" s="466"/>
      <c r="XA65" s="466"/>
      <c r="XB65" s="466"/>
      <c r="XC65" s="466"/>
      <c r="XD65" s="466"/>
      <c r="XE65" s="466"/>
      <c r="XF65" s="466"/>
      <c r="XG65" s="466"/>
      <c r="XH65" s="466"/>
      <c r="XI65" s="466"/>
      <c r="XJ65" s="466"/>
      <c r="XK65" s="466"/>
      <c r="XL65" s="466"/>
      <c r="XM65" s="466"/>
      <c r="XN65" s="466"/>
      <c r="XO65" s="466"/>
      <c r="XP65" s="466"/>
      <c r="XQ65" s="466"/>
      <c r="XR65" s="466"/>
      <c r="XS65" s="466"/>
      <c r="XT65" s="466"/>
      <c r="XU65" s="466"/>
      <c r="XV65" s="466"/>
      <c r="XW65" s="466"/>
      <c r="XX65" s="466"/>
      <c r="XY65" s="466"/>
      <c r="XZ65" s="466"/>
      <c r="YA65" s="466"/>
      <c r="YB65" s="466"/>
      <c r="YC65" s="466"/>
      <c r="YD65" s="466"/>
      <c r="YE65" s="466"/>
      <c r="YF65" s="466"/>
      <c r="YG65" s="466"/>
      <c r="YH65" s="466"/>
      <c r="YI65" s="466"/>
      <c r="YJ65" s="466"/>
      <c r="YK65" s="466"/>
      <c r="YL65" s="466"/>
      <c r="YM65" s="466"/>
      <c r="YN65" s="466"/>
      <c r="YO65" s="466"/>
      <c r="YP65" s="466"/>
      <c r="YQ65" s="466"/>
      <c r="YR65" s="466"/>
      <c r="YS65" s="466"/>
      <c r="YT65" s="466"/>
      <c r="YU65" s="466"/>
      <c r="YV65" s="466"/>
      <c r="YW65" s="466"/>
      <c r="YX65" s="466"/>
      <c r="YY65" s="466"/>
      <c r="YZ65" s="466"/>
      <c r="ZA65" s="466"/>
      <c r="ZB65" s="466"/>
      <c r="ZC65" s="466"/>
      <c r="ZD65" s="466"/>
      <c r="ZE65" s="466"/>
      <c r="ZF65" s="466"/>
      <c r="ZG65" s="466"/>
      <c r="ZH65" s="466"/>
      <c r="ZI65" s="466"/>
      <c r="ZJ65" s="466"/>
      <c r="ZK65" s="466"/>
      <c r="ZL65" s="466"/>
      <c r="ZM65" s="466"/>
      <c r="ZN65" s="466"/>
      <c r="ZO65" s="466"/>
      <c r="ZP65" s="466"/>
      <c r="ZQ65" s="466"/>
      <c r="ZR65" s="466"/>
      <c r="ZS65" s="466"/>
      <c r="ZT65" s="466"/>
      <c r="ZU65" s="466"/>
      <c r="ZV65" s="466"/>
      <c r="ZW65" s="466"/>
      <c r="ZX65" s="466"/>
      <c r="ZY65" s="466"/>
      <c r="ZZ65" s="466"/>
      <c r="AAA65" s="466"/>
      <c r="AAB65" s="466"/>
      <c r="AAC65" s="466"/>
      <c r="AAD65" s="466"/>
      <c r="AAE65" s="466"/>
      <c r="AAF65" s="466"/>
      <c r="AAG65" s="466"/>
      <c r="AAH65" s="466"/>
      <c r="AAI65" s="466"/>
      <c r="AAJ65" s="466"/>
      <c r="AAK65" s="466"/>
      <c r="AAL65" s="466"/>
      <c r="AAM65" s="466"/>
      <c r="AAN65" s="466"/>
      <c r="AAO65" s="466"/>
      <c r="AAP65" s="466"/>
      <c r="AAQ65" s="466"/>
      <c r="AAR65" s="466"/>
      <c r="AAS65" s="466"/>
      <c r="AAT65" s="466"/>
      <c r="AAU65" s="466"/>
      <c r="AAV65" s="466"/>
      <c r="AAW65" s="466"/>
      <c r="AAX65" s="466"/>
      <c r="AAY65" s="466"/>
      <c r="AAZ65" s="466"/>
      <c r="ABA65" s="466"/>
      <c r="ABB65" s="466"/>
      <c r="ABC65" s="466"/>
      <c r="ABD65" s="466"/>
      <c r="ABE65" s="466"/>
      <c r="ABF65" s="466"/>
      <c r="ABG65" s="466"/>
      <c r="ABH65" s="466"/>
      <c r="ABI65" s="466"/>
      <c r="ABJ65" s="466"/>
      <c r="ABK65" s="466"/>
      <c r="ABL65" s="466"/>
      <c r="ABM65" s="466"/>
      <c r="ABN65" s="466"/>
      <c r="ABO65" s="466"/>
      <c r="ABP65" s="466"/>
      <c r="ABQ65" s="466"/>
      <c r="ABR65" s="466"/>
      <c r="ABS65" s="466"/>
      <c r="ABT65" s="466"/>
      <c r="ABU65" s="466"/>
      <c r="ABV65" s="466"/>
      <c r="ABW65" s="466"/>
      <c r="ABX65" s="466"/>
      <c r="ABY65" s="466"/>
      <c r="ABZ65" s="466"/>
      <c r="ACA65" s="466"/>
      <c r="ACB65" s="466"/>
      <c r="ACC65" s="466"/>
      <c r="ACD65" s="466"/>
      <c r="ACE65" s="466"/>
      <c r="ACF65" s="466"/>
      <c r="ACG65" s="466"/>
      <c r="ACH65" s="466"/>
      <c r="ACI65" s="466"/>
      <c r="ACJ65" s="466"/>
      <c r="ACK65" s="466"/>
      <c r="ACL65" s="466"/>
      <c r="ACM65" s="466"/>
      <c r="ACN65" s="466"/>
      <c r="ACO65" s="466"/>
      <c r="ACP65" s="466"/>
      <c r="ACQ65" s="466"/>
      <c r="ACR65" s="466"/>
      <c r="ACS65" s="466"/>
      <c r="ACT65" s="466"/>
      <c r="ACU65" s="466"/>
      <c r="ACV65" s="466"/>
      <c r="ACW65" s="466"/>
      <c r="ACX65" s="466"/>
      <c r="ACY65" s="466"/>
      <c r="ACZ65" s="466"/>
      <c r="ADA65" s="466"/>
      <c r="ADB65" s="466"/>
      <c r="ADC65" s="466"/>
      <c r="ADD65" s="466"/>
      <c r="ADE65" s="466"/>
      <c r="ADF65" s="466"/>
      <c r="ADG65" s="466"/>
      <c r="ADH65" s="466"/>
      <c r="ADI65" s="466"/>
      <c r="ADJ65" s="466"/>
      <c r="ADK65" s="466"/>
      <c r="ADL65" s="466"/>
      <c r="ADM65" s="466"/>
      <c r="ADN65" s="466"/>
      <c r="ADO65" s="466"/>
      <c r="ADP65" s="466"/>
      <c r="ADQ65" s="466"/>
      <c r="ADR65" s="466"/>
      <c r="ADS65" s="466"/>
    </row>
    <row r="66" spans="1:799" s="401" customFormat="1" ht="118.5" customHeight="1">
      <c r="A66" s="429">
        <v>63</v>
      </c>
      <c r="B66" s="423" t="s">
        <v>1529</v>
      </c>
      <c r="C66" s="424" t="s">
        <v>1530</v>
      </c>
      <c r="D66" s="423" t="s">
        <v>1531</v>
      </c>
      <c r="E66" s="423" t="s">
        <v>1532</v>
      </c>
      <c r="F66" s="430" t="s">
        <v>890</v>
      </c>
      <c r="G66" s="508" t="s">
        <v>910</v>
      </c>
      <c r="H66" s="508" t="s">
        <v>862</v>
      </c>
      <c r="I66" s="508" t="s">
        <v>851</v>
      </c>
      <c r="J66" s="508" t="s">
        <v>862</v>
      </c>
      <c r="K66" s="508" t="s">
        <v>851</v>
      </c>
      <c r="L66" s="431">
        <v>1633449.84</v>
      </c>
      <c r="M66" s="431">
        <v>1630208.4</v>
      </c>
      <c r="N66" s="431">
        <v>692838.58</v>
      </c>
      <c r="O66" s="422">
        <v>122265.63</v>
      </c>
      <c r="P66" s="422">
        <f>SUM(N66+O66)</f>
        <v>815104.21</v>
      </c>
      <c r="Q66" s="509">
        <v>0.5</v>
      </c>
      <c r="R66" s="431">
        <v>60</v>
      </c>
      <c r="S66" s="432">
        <v>43</v>
      </c>
      <c r="T66" s="432">
        <v>35</v>
      </c>
      <c r="U66" s="434">
        <v>29</v>
      </c>
      <c r="V66" s="432">
        <v>95</v>
      </c>
      <c r="W66" s="433">
        <f t="shared" si="3"/>
        <v>72</v>
      </c>
      <c r="X66" s="446">
        <f t="shared" si="1"/>
        <v>0.75789473684210529</v>
      </c>
      <c r="Y66" s="110"/>
      <c r="Z66" s="110"/>
      <c r="AA66" s="110"/>
    </row>
    <row r="67" spans="1:799" s="495" customFormat="1" ht="108.75" customHeight="1">
      <c r="A67" s="513">
        <v>64</v>
      </c>
      <c r="B67" s="491" t="s">
        <v>904</v>
      </c>
      <c r="C67" s="491" t="s">
        <v>905</v>
      </c>
      <c r="D67" s="491" t="s">
        <v>1662</v>
      </c>
      <c r="E67" s="491" t="s">
        <v>906</v>
      </c>
      <c r="F67" s="492" t="s">
        <v>890</v>
      </c>
      <c r="G67" s="436" t="s">
        <v>910</v>
      </c>
      <c r="H67" s="436" t="s">
        <v>913</v>
      </c>
      <c r="I67" s="436" t="s">
        <v>876</v>
      </c>
      <c r="J67" s="436" t="s">
        <v>913</v>
      </c>
      <c r="K67" s="436" t="s">
        <v>876</v>
      </c>
      <c r="L67" s="422">
        <v>4059620</v>
      </c>
      <c r="M67" s="422">
        <v>3321000</v>
      </c>
      <c r="N67" s="422">
        <v>1411425</v>
      </c>
      <c r="O67" s="422">
        <v>249075</v>
      </c>
      <c r="P67" s="422">
        <f>SUM(N67+O67)</f>
        <v>1660500</v>
      </c>
      <c r="Q67" s="507">
        <v>0.5</v>
      </c>
      <c r="R67" s="422">
        <v>60</v>
      </c>
      <c r="S67" s="437">
        <v>52</v>
      </c>
      <c r="T67" s="437">
        <v>35</v>
      </c>
      <c r="U67" s="438">
        <v>20</v>
      </c>
      <c r="V67" s="437">
        <v>95</v>
      </c>
      <c r="W67" s="493">
        <f t="shared" si="3"/>
        <v>72</v>
      </c>
      <c r="X67" s="528">
        <f t="shared" si="1"/>
        <v>0.75789473684210529</v>
      </c>
      <c r="Y67" s="497"/>
      <c r="Z67" s="497"/>
      <c r="AA67" s="497"/>
    </row>
    <row r="68" spans="1:799" s="401" customFormat="1" ht="110.25" customHeight="1">
      <c r="A68" s="429">
        <v>65</v>
      </c>
      <c r="B68" s="491" t="s">
        <v>1390</v>
      </c>
      <c r="C68" s="494" t="s">
        <v>1391</v>
      </c>
      <c r="D68" s="491" t="s">
        <v>1392</v>
      </c>
      <c r="E68" s="491" t="s">
        <v>1393</v>
      </c>
      <c r="F68" s="494" t="s">
        <v>890</v>
      </c>
      <c r="G68" s="436" t="s">
        <v>910</v>
      </c>
      <c r="H68" s="436" t="s">
        <v>877</v>
      </c>
      <c r="I68" s="436" t="s">
        <v>1438</v>
      </c>
      <c r="J68" s="436" t="s">
        <v>877</v>
      </c>
      <c r="K68" s="436" t="s">
        <v>1438</v>
      </c>
      <c r="L68" s="422">
        <v>2535801.65</v>
      </c>
      <c r="M68" s="422">
        <v>878702.8</v>
      </c>
      <c r="N68" s="422">
        <v>373448.69</v>
      </c>
      <c r="O68" s="422">
        <v>65902.710000000006</v>
      </c>
      <c r="P68" s="422">
        <f>SUM(N68+O68)</f>
        <v>439351.4</v>
      </c>
      <c r="Q68" s="507">
        <v>0.5</v>
      </c>
      <c r="R68" s="422">
        <v>60</v>
      </c>
      <c r="S68" s="437">
        <v>43</v>
      </c>
      <c r="T68" s="437">
        <v>35</v>
      </c>
      <c r="U68" s="438">
        <v>28.5</v>
      </c>
      <c r="V68" s="437">
        <v>95</v>
      </c>
      <c r="W68" s="493">
        <f t="shared" si="3"/>
        <v>71.5</v>
      </c>
      <c r="X68" s="528">
        <f t="shared" ref="X68:X102" si="5">W68/V68</f>
        <v>0.75263157894736843</v>
      </c>
      <c r="Y68" s="110"/>
      <c r="Z68" s="110"/>
      <c r="AA68" s="110"/>
    </row>
    <row r="69" spans="1:799" s="401" customFormat="1" ht="148.5" customHeight="1">
      <c r="A69" s="513">
        <v>66</v>
      </c>
      <c r="B69" s="423" t="s">
        <v>1442</v>
      </c>
      <c r="C69" s="423" t="s">
        <v>1443</v>
      </c>
      <c r="D69" s="423" t="s">
        <v>1444</v>
      </c>
      <c r="E69" s="423" t="s">
        <v>1445</v>
      </c>
      <c r="F69" s="430" t="s">
        <v>890</v>
      </c>
      <c r="G69" s="508" t="s">
        <v>1745</v>
      </c>
      <c r="H69" s="508" t="s">
        <v>1616</v>
      </c>
      <c r="I69" s="508" t="s">
        <v>843</v>
      </c>
      <c r="J69" s="508" t="s">
        <v>1617</v>
      </c>
      <c r="K69" s="508" t="s">
        <v>1618</v>
      </c>
      <c r="L69" s="431">
        <v>1696776</v>
      </c>
      <c r="M69" s="431">
        <v>1390800</v>
      </c>
      <c r="N69" s="431">
        <v>591090</v>
      </c>
      <c r="O69" s="422">
        <v>104310</v>
      </c>
      <c r="P69" s="422">
        <f>SUM(N69+O69)</f>
        <v>695400</v>
      </c>
      <c r="Q69" s="509">
        <v>0.5</v>
      </c>
      <c r="R69" s="431">
        <v>60</v>
      </c>
      <c r="S69" s="432">
        <v>44.5</v>
      </c>
      <c r="T69" s="432">
        <v>35</v>
      </c>
      <c r="U69" s="434">
        <v>27</v>
      </c>
      <c r="V69" s="432">
        <v>95</v>
      </c>
      <c r="W69" s="433">
        <f t="shared" si="3"/>
        <v>71.5</v>
      </c>
      <c r="X69" s="446">
        <f t="shared" si="5"/>
        <v>0.75263157894736843</v>
      </c>
      <c r="Y69" s="110"/>
      <c r="Z69" s="110"/>
      <c r="AA69" s="110"/>
    </row>
    <row r="70" spans="1:799" s="401" customFormat="1" ht="97.5" customHeight="1">
      <c r="A70" s="429">
        <v>67</v>
      </c>
      <c r="B70" s="423" t="s">
        <v>1703</v>
      </c>
      <c r="C70" s="451" t="s">
        <v>1704</v>
      </c>
      <c r="D70" s="451" t="s">
        <v>1705</v>
      </c>
      <c r="E70" s="451" t="s">
        <v>1706</v>
      </c>
      <c r="F70" s="430" t="s">
        <v>890</v>
      </c>
      <c r="G70" s="508" t="s">
        <v>910</v>
      </c>
      <c r="H70" s="508" t="s">
        <v>844</v>
      </c>
      <c r="I70" s="508" t="s">
        <v>833</v>
      </c>
      <c r="J70" s="508" t="s">
        <v>844</v>
      </c>
      <c r="K70" s="508" t="s">
        <v>833</v>
      </c>
      <c r="L70" s="431">
        <v>5125642.8499999996</v>
      </c>
      <c r="M70" s="431">
        <v>3937946.6</v>
      </c>
      <c r="N70" s="431">
        <v>1593293.19</v>
      </c>
      <c r="O70" s="422">
        <v>281169.39</v>
      </c>
      <c r="P70" s="422">
        <f>SUM(N70+O70)</f>
        <v>1874462.58</v>
      </c>
      <c r="Q70" s="509">
        <v>0.47599999999999998</v>
      </c>
      <c r="R70" s="431">
        <v>60</v>
      </c>
      <c r="S70" s="432">
        <v>42</v>
      </c>
      <c r="T70" s="432">
        <v>35</v>
      </c>
      <c r="U70" s="434">
        <v>29</v>
      </c>
      <c r="V70" s="432">
        <v>95</v>
      </c>
      <c r="W70" s="433">
        <f>S70+U70</f>
        <v>71</v>
      </c>
      <c r="X70" s="446">
        <f t="shared" si="5"/>
        <v>0.74736842105263157</v>
      </c>
      <c r="Y70" s="110"/>
      <c r="Z70" s="110"/>
      <c r="AA70" s="110"/>
    </row>
    <row r="71" spans="1:799" s="401" customFormat="1" ht="113.25" customHeight="1">
      <c r="A71" s="513">
        <v>68</v>
      </c>
      <c r="B71" s="423" t="s">
        <v>1081</v>
      </c>
      <c r="C71" s="424" t="s">
        <v>1082</v>
      </c>
      <c r="D71" s="423" t="s">
        <v>1083</v>
      </c>
      <c r="E71" s="423" t="s">
        <v>1084</v>
      </c>
      <c r="F71" s="424" t="s">
        <v>890</v>
      </c>
      <c r="G71" s="508" t="s">
        <v>1746</v>
      </c>
      <c r="H71" s="508" t="s">
        <v>885</v>
      </c>
      <c r="I71" s="508" t="s">
        <v>1280</v>
      </c>
      <c r="J71" s="508" t="s">
        <v>885</v>
      </c>
      <c r="K71" s="508" t="s">
        <v>1280</v>
      </c>
      <c r="L71" s="431">
        <v>5280160</v>
      </c>
      <c r="M71" s="431">
        <v>4278000</v>
      </c>
      <c r="N71" s="431">
        <v>1454520</v>
      </c>
      <c r="O71" s="422">
        <v>256680</v>
      </c>
      <c r="P71" s="422">
        <v>1711200</v>
      </c>
      <c r="Q71" s="509">
        <v>0.4</v>
      </c>
      <c r="R71" s="431">
        <v>60</v>
      </c>
      <c r="S71" s="432">
        <v>44.5</v>
      </c>
      <c r="T71" s="432">
        <v>35</v>
      </c>
      <c r="U71" s="434">
        <v>26.5</v>
      </c>
      <c r="V71" s="432">
        <v>95</v>
      </c>
      <c r="W71" s="433">
        <f t="shared" ref="W71:W107" si="6">SUM(S71+U71)</f>
        <v>71</v>
      </c>
      <c r="X71" s="446">
        <f t="shared" si="5"/>
        <v>0.74736842105263157</v>
      </c>
      <c r="Y71" s="110"/>
      <c r="Z71" s="110"/>
      <c r="AA71" s="110"/>
    </row>
    <row r="72" spans="1:799" s="401" customFormat="1" ht="108.75" customHeight="1">
      <c r="A72" s="429">
        <v>69</v>
      </c>
      <c r="B72" s="423" t="s">
        <v>1042</v>
      </c>
      <c r="C72" s="424" t="s">
        <v>1043</v>
      </c>
      <c r="D72" s="423" t="s">
        <v>1044</v>
      </c>
      <c r="E72" s="423" t="s">
        <v>1045</v>
      </c>
      <c r="F72" s="424" t="s">
        <v>890</v>
      </c>
      <c r="G72" s="508" t="s">
        <v>910</v>
      </c>
      <c r="H72" s="508" t="s">
        <v>857</v>
      </c>
      <c r="I72" s="508" t="s">
        <v>1270</v>
      </c>
      <c r="J72" s="508" t="s">
        <v>857</v>
      </c>
      <c r="K72" s="508" t="s">
        <v>1270</v>
      </c>
      <c r="L72" s="431">
        <v>712480</v>
      </c>
      <c r="M72" s="431">
        <v>584000</v>
      </c>
      <c r="N72" s="431">
        <v>248200</v>
      </c>
      <c r="O72" s="422">
        <v>43800</v>
      </c>
      <c r="P72" s="431">
        <v>292000</v>
      </c>
      <c r="Q72" s="509">
        <v>0.5</v>
      </c>
      <c r="R72" s="431">
        <v>60</v>
      </c>
      <c r="S72" s="432">
        <v>45</v>
      </c>
      <c r="T72" s="432">
        <v>35</v>
      </c>
      <c r="U72" s="434">
        <v>26</v>
      </c>
      <c r="V72" s="432">
        <v>95</v>
      </c>
      <c r="W72" s="433">
        <f t="shared" si="6"/>
        <v>71</v>
      </c>
      <c r="X72" s="446">
        <f t="shared" si="5"/>
        <v>0.74736842105263157</v>
      </c>
      <c r="Y72" s="110"/>
      <c r="Z72" s="110"/>
      <c r="AA72" s="110"/>
    </row>
    <row r="73" spans="1:799" s="401" customFormat="1" ht="106.5" customHeight="1">
      <c r="A73" s="513">
        <v>70</v>
      </c>
      <c r="B73" s="423" t="s">
        <v>1593</v>
      </c>
      <c r="C73" s="424" t="s">
        <v>1594</v>
      </c>
      <c r="D73" s="423" t="s">
        <v>1595</v>
      </c>
      <c r="E73" s="423" t="s">
        <v>1596</v>
      </c>
      <c r="F73" s="430" t="s">
        <v>890</v>
      </c>
      <c r="G73" s="508" t="s">
        <v>1745</v>
      </c>
      <c r="H73" s="508" t="s">
        <v>857</v>
      </c>
      <c r="I73" s="508" t="s">
        <v>860</v>
      </c>
      <c r="J73" s="508" t="s">
        <v>857</v>
      </c>
      <c r="K73" s="508" t="s">
        <v>860</v>
      </c>
      <c r="L73" s="431">
        <v>2670360</v>
      </c>
      <c r="M73" s="431">
        <v>2208000</v>
      </c>
      <c r="N73" s="431">
        <v>938400</v>
      </c>
      <c r="O73" s="422">
        <v>165600</v>
      </c>
      <c r="P73" s="431">
        <f>SUM(N73+O73)</f>
        <v>1104000</v>
      </c>
      <c r="Q73" s="509">
        <v>0.5</v>
      </c>
      <c r="R73" s="431">
        <v>60</v>
      </c>
      <c r="S73" s="432">
        <v>45</v>
      </c>
      <c r="T73" s="432">
        <v>35</v>
      </c>
      <c r="U73" s="434">
        <v>26</v>
      </c>
      <c r="V73" s="432">
        <v>95</v>
      </c>
      <c r="W73" s="433">
        <f t="shared" si="6"/>
        <v>71</v>
      </c>
      <c r="X73" s="446">
        <f t="shared" si="5"/>
        <v>0.74736842105263157</v>
      </c>
      <c r="Y73" s="110"/>
      <c r="Z73" s="110"/>
      <c r="AA73" s="110"/>
    </row>
    <row r="74" spans="1:799" s="401" customFormat="1" ht="81" customHeight="1">
      <c r="A74" s="429">
        <v>71</v>
      </c>
      <c r="B74" s="423" t="s">
        <v>1394</v>
      </c>
      <c r="C74" s="424" t="s">
        <v>1395</v>
      </c>
      <c r="D74" s="423" t="s">
        <v>1396</v>
      </c>
      <c r="E74" s="423" t="s">
        <v>1397</v>
      </c>
      <c r="F74" s="424" t="s">
        <v>890</v>
      </c>
      <c r="G74" s="508" t="s">
        <v>910</v>
      </c>
      <c r="H74" s="508" t="s">
        <v>844</v>
      </c>
      <c r="I74" s="508" t="s">
        <v>833</v>
      </c>
      <c r="J74" s="508" t="s">
        <v>857</v>
      </c>
      <c r="K74" s="508" t="s">
        <v>1270</v>
      </c>
      <c r="L74" s="431">
        <v>3520486</v>
      </c>
      <c r="M74" s="431">
        <v>3452166</v>
      </c>
      <c r="N74" s="431">
        <v>1467170.55</v>
      </c>
      <c r="O74" s="422">
        <v>258912.45</v>
      </c>
      <c r="P74" s="431">
        <f>SUM(N74+O74)</f>
        <v>1726083</v>
      </c>
      <c r="Q74" s="509">
        <v>0.5</v>
      </c>
      <c r="R74" s="431">
        <v>60</v>
      </c>
      <c r="S74" s="432">
        <v>40</v>
      </c>
      <c r="T74" s="432">
        <v>35</v>
      </c>
      <c r="U74" s="434">
        <v>31</v>
      </c>
      <c r="V74" s="432">
        <v>95</v>
      </c>
      <c r="W74" s="433">
        <f>SUM(S74+U74)</f>
        <v>71</v>
      </c>
      <c r="X74" s="446">
        <f>W74/V74</f>
        <v>0.74736842105263157</v>
      </c>
      <c r="Y74" s="110"/>
      <c r="Z74" s="110"/>
      <c r="AA74" s="110"/>
    </row>
    <row r="75" spans="1:799" s="401" customFormat="1" ht="98.25" customHeight="1">
      <c r="A75" s="513">
        <v>72</v>
      </c>
      <c r="B75" s="425" t="s">
        <v>1608</v>
      </c>
      <c r="C75" s="424" t="s">
        <v>1609</v>
      </c>
      <c r="D75" s="425" t="s">
        <v>1610</v>
      </c>
      <c r="E75" s="425" t="s">
        <v>1611</v>
      </c>
      <c r="F75" s="430" t="s">
        <v>890</v>
      </c>
      <c r="G75" s="508" t="s">
        <v>1745</v>
      </c>
      <c r="H75" s="508" t="s">
        <v>852</v>
      </c>
      <c r="I75" s="508" t="s">
        <v>1638</v>
      </c>
      <c r="J75" s="508" t="s">
        <v>852</v>
      </c>
      <c r="K75" s="508" t="s">
        <v>835</v>
      </c>
      <c r="L75" s="431">
        <v>673294.46</v>
      </c>
      <c r="M75" s="431">
        <v>520192.18</v>
      </c>
      <c r="N75" s="431">
        <v>221081.68</v>
      </c>
      <c r="O75" s="422">
        <v>39014.410000000003</v>
      </c>
      <c r="P75" s="431">
        <f>SUM(N75+O75)</f>
        <v>260096.09</v>
      </c>
      <c r="Q75" s="509">
        <v>0.5</v>
      </c>
      <c r="R75" s="431">
        <v>60</v>
      </c>
      <c r="S75" s="432">
        <v>43</v>
      </c>
      <c r="T75" s="432">
        <v>35</v>
      </c>
      <c r="U75" s="434">
        <v>27.5</v>
      </c>
      <c r="V75" s="432">
        <v>95</v>
      </c>
      <c r="W75" s="433">
        <f t="shared" si="6"/>
        <v>70.5</v>
      </c>
      <c r="X75" s="446">
        <f t="shared" si="5"/>
        <v>0.74210526315789471</v>
      </c>
      <c r="Y75" s="110"/>
      <c r="Z75" s="110"/>
      <c r="AA75" s="110"/>
    </row>
    <row r="76" spans="1:799" s="401" customFormat="1" ht="105" customHeight="1">
      <c r="A76" s="429">
        <v>73</v>
      </c>
      <c r="B76" s="423" t="s">
        <v>1153</v>
      </c>
      <c r="C76" s="424" t="s">
        <v>1154</v>
      </c>
      <c r="D76" s="423" t="s">
        <v>1155</v>
      </c>
      <c r="E76" s="423" t="s">
        <v>1156</v>
      </c>
      <c r="F76" s="424" t="s">
        <v>890</v>
      </c>
      <c r="G76" s="508" t="s">
        <v>1745</v>
      </c>
      <c r="H76" s="508" t="s">
        <v>868</v>
      </c>
      <c r="I76" s="508" t="s">
        <v>1279</v>
      </c>
      <c r="J76" s="508" t="s">
        <v>840</v>
      </c>
      <c r="K76" s="508" t="s">
        <v>833</v>
      </c>
      <c r="L76" s="431">
        <v>989420</v>
      </c>
      <c r="M76" s="431">
        <v>811000</v>
      </c>
      <c r="N76" s="431">
        <v>344675</v>
      </c>
      <c r="O76" s="422">
        <v>60825</v>
      </c>
      <c r="P76" s="431">
        <f>SUM(N76+O76)</f>
        <v>405500</v>
      </c>
      <c r="Q76" s="509">
        <v>0.5</v>
      </c>
      <c r="R76" s="431">
        <v>60</v>
      </c>
      <c r="S76" s="432">
        <v>40</v>
      </c>
      <c r="T76" s="432">
        <v>35</v>
      </c>
      <c r="U76" s="434">
        <v>30</v>
      </c>
      <c r="V76" s="432">
        <v>95</v>
      </c>
      <c r="W76" s="433">
        <f t="shared" si="6"/>
        <v>70</v>
      </c>
      <c r="X76" s="446">
        <f t="shared" si="5"/>
        <v>0.73684210526315785</v>
      </c>
      <c r="Y76" s="110"/>
      <c r="Z76" s="110"/>
      <c r="AA76" s="110"/>
    </row>
    <row r="77" spans="1:799" s="401" customFormat="1" ht="123" customHeight="1">
      <c r="A77" s="513">
        <v>74</v>
      </c>
      <c r="B77" s="423" t="s">
        <v>1470</v>
      </c>
      <c r="C77" s="424" t="s">
        <v>1471</v>
      </c>
      <c r="D77" s="423" t="s">
        <v>1472</v>
      </c>
      <c r="E77" s="423" t="s">
        <v>1473</v>
      </c>
      <c r="F77" s="430" t="s">
        <v>890</v>
      </c>
      <c r="G77" s="508" t="s">
        <v>910</v>
      </c>
      <c r="H77" s="508" t="s">
        <v>844</v>
      </c>
      <c r="I77" s="508" t="s">
        <v>833</v>
      </c>
      <c r="J77" s="508" t="s">
        <v>844</v>
      </c>
      <c r="K77" s="508" t="s">
        <v>833</v>
      </c>
      <c r="L77" s="431">
        <v>3114538</v>
      </c>
      <c r="M77" s="431">
        <v>2552900</v>
      </c>
      <c r="N77" s="431">
        <v>1084982.5</v>
      </c>
      <c r="O77" s="422">
        <v>191467.5</v>
      </c>
      <c r="P77" s="431">
        <f>SUM(N77+O77)</f>
        <v>1276450</v>
      </c>
      <c r="Q77" s="509">
        <v>0.5</v>
      </c>
      <c r="R77" s="431">
        <v>60</v>
      </c>
      <c r="S77" s="432">
        <v>41</v>
      </c>
      <c r="T77" s="432">
        <v>35</v>
      </c>
      <c r="U77" s="434">
        <v>29</v>
      </c>
      <c r="V77" s="432">
        <v>95</v>
      </c>
      <c r="W77" s="433">
        <f t="shared" si="6"/>
        <v>70</v>
      </c>
      <c r="X77" s="446">
        <f t="shared" si="5"/>
        <v>0.73684210526315785</v>
      </c>
      <c r="Y77" s="110"/>
      <c r="Z77" s="110"/>
      <c r="AA77" s="110"/>
    </row>
    <row r="78" spans="1:799" s="401" customFormat="1" ht="82.5" customHeight="1">
      <c r="A78" s="429">
        <v>75</v>
      </c>
      <c r="B78" s="423" t="s">
        <v>895</v>
      </c>
      <c r="C78" s="423" t="s">
        <v>896</v>
      </c>
      <c r="D78" s="423" t="s">
        <v>897</v>
      </c>
      <c r="E78" s="423" t="s">
        <v>898</v>
      </c>
      <c r="F78" s="430" t="s">
        <v>890</v>
      </c>
      <c r="G78" s="508" t="s">
        <v>910</v>
      </c>
      <c r="H78" s="508" t="s">
        <v>911</v>
      </c>
      <c r="I78" s="508" t="s">
        <v>912</v>
      </c>
      <c r="J78" s="508" t="s">
        <v>911</v>
      </c>
      <c r="K78" s="508" t="s">
        <v>912</v>
      </c>
      <c r="L78" s="431">
        <v>3220402.95</v>
      </c>
      <c r="M78" s="431">
        <v>1716400</v>
      </c>
      <c r="N78" s="431">
        <v>729470</v>
      </c>
      <c r="O78" s="422">
        <v>128730</v>
      </c>
      <c r="P78" s="431">
        <v>858200</v>
      </c>
      <c r="Q78" s="509">
        <v>0.5</v>
      </c>
      <c r="R78" s="431">
        <v>60</v>
      </c>
      <c r="S78" s="432">
        <v>42</v>
      </c>
      <c r="T78" s="432">
        <v>35</v>
      </c>
      <c r="U78" s="434">
        <v>28</v>
      </c>
      <c r="V78" s="432">
        <v>95</v>
      </c>
      <c r="W78" s="433">
        <f t="shared" si="6"/>
        <v>70</v>
      </c>
      <c r="X78" s="446">
        <f t="shared" si="5"/>
        <v>0.73684210526315785</v>
      </c>
      <c r="Y78" s="110"/>
      <c r="Z78" s="110"/>
      <c r="AA78" s="110"/>
    </row>
    <row r="79" spans="1:799" s="401" customFormat="1" ht="120" customHeight="1">
      <c r="A79" s="513">
        <v>76</v>
      </c>
      <c r="B79" s="423" t="s">
        <v>1101</v>
      </c>
      <c r="C79" s="424" t="s">
        <v>1102</v>
      </c>
      <c r="D79" s="423" t="s">
        <v>1718</v>
      </c>
      <c r="E79" s="423" t="s">
        <v>1103</v>
      </c>
      <c r="F79" s="424" t="s">
        <v>890</v>
      </c>
      <c r="G79" s="508" t="s">
        <v>1745</v>
      </c>
      <c r="H79" s="508" t="s">
        <v>857</v>
      </c>
      <c r="I79" s="508" t="s">
        <v>858</v>
      </c>
      <c r="J79" s="508" t="s">
        <v>857</v>
      </c>
      <c r="K79" s="508" t="s">
        <v>858</v>
      </c>
      <c r="L79" s="431">
        <v>1105930</v>
      </c>
      <c r="M79" s="431">
        <v>906500</v>
      </c>
      <c r="N79" s="431">
        <v>385262.5</v>
      </c>
      <c r="O79" s="422">
        <v>67987.5</v>
      </c>
      <c r="P79" s="431">
        <v>453250</v>
      </c>
      <c r="Q79" s="509">
        <v>0.5</v>
      </c>
      <c r="R79" s="431">
        <v>60</v>
      </c>
      <c r="S79" s="432">
        <v>45</v>
      </c>
      <c r="T79" s="432">
        <v>35</v>
      </c>
      <c r="U79" s="434">
        <v>25</v>
      </c>
      <c r="V79" s="432">
        <v>95</v>
      </c>
      <c r="W79" s="433">
        <f t="shared" si="6"/>
        <v>70</v>
      </c>
      <c r="X79" s="446">
        <f t="shared" si="5"/>
        <v>0.73684210526315785</v>
      </c>
      <c r="Y79" s="110"/>
      <c r="Z79" s="110"/>
      <c r="AA79" s="110"/>
    </row>
    <row r="80" spans="1:799" s="401" customFormat="1" ht="123.75" customHeight="1">
      <c r="A80" s="429">
        <v>77</v>
      </c>
      <c r="B80" s="423" t="s">
        <v>1578</v>
      </c>
      <c r="C80" s="424" t="s">
        <v>1579</v>
      </c>
      <c r="D80" s="423" t="s">
        <v>1580</v>
      </c>
      <c r="E80" s="423" t="s">
        <v>1581</v>
      </c>
      <c r="F80" s="430" t="s">
        <v>890</v>
      </c>
      <c r="G80" s="508" t="s">
        <v>910</v>
      </c>
      <c r="H80" s="508" t="s">
        <v>840</v>
      </c>
      <c r="I80" s="508" t="s">
        <v>833</v>
      </c>
      <c r="J80" s="508" t="s">
        <v>840</v>
      </c>
      <c r="K80" s="508" t="s">
        <v>833</v>
      </c>
      <c r="L80" s="431">
        <v>1220000</v>
      </c>
      <c r="M80" s="431">
        <v>1000000</v>
      </c>
      <c r="N80" s="431">
        <v>425000</v>
      </c>
      <c r="O80" s="422">
        <v>75000</v>
      </c>
      <c r="P80" s="431">
        <f>SUM(N80+O80)</f>
        <v>500000</v>
      </c>
      <c r="Q80" s="509">
        <v>0.5</v>
      </c>
      <c r="R80" s="431">
        <v>60</v>
      </c>
      <c r="S80" s="432">
        <v>46.5</v>
      </c>
      <c r="T80" s="432">
        <v>35</v>
      </c>
      <c r="U80" s="434">
        <v>23.5</v>
      </c>
      <c r="V80" s="432">
        <v>95</v>
      </c>
      <c r="W80" s="433">
        <f t="shared" si="6"/>
        <v>70</v>
      </c>
      <c r="X80" s="446">
        <f t="shared" si="5"/>
        <v>0.73684210526315785</v>
      </c>
      <c r="Y80" s="110"/>
      <c r="Z80" s="110"/>
      <c r="AA80" s="110"/>
    </row>
    <row r="81" spans="1:27" s="401" customFormat="1" ht="111" customHeight="1">
      <c r="A81" s="513">
        <v>78</v>
      </c>
      <c r="B81" s="423" t="s">
        <v>1462</v>
      </c>
      <c r="C81" s="424" t="s">
        <v>1463</v>
      </c>
      <c r="D81" s="423" t="s">
        <v>1464</v>
      </c>
      <c r="E81" s="423" t="s">
        <v>1465</v>
      </c>
      <c r="F81" s="430" t="s">
        <v>903</v>
      </c>
      <c r="G81" s="508" t="s">
        <v>910</v>
      </c>
      <c r="H81" s="508" t="s">
        <v>840</v>
      </c>
      <c r="I81" s="508" t="s">
        <v>833</v>
      </c>
      <c r="J81" s="508" t="s">
        <v>840</v>
      </c>
      <c r="K81" s="508" t="s">
        <v>833</v>
      </c>
      <c r="L81" s="431">
        <v>5853999.2000000002</v>
      </c>
      <c r="M81" s="431">
        <v>4748360</v>
      </c>
      <c r="N81" s="431">
        <v>1695164.52</v>
      </c>
      <c r="O81" s="422">
        <v>299146.68</v>
      </c>
      <c r="P81" s="431">
        <f>SUM(N81+O81)</f>
        <v>1994311.2</v>
      </c>
      <c r="Q81" s="509">
        <v>0.42</v>
      </c>
      <c r="R81" s="431">
        <v>60</v>
      </c>
      <c r="S81" s="432">
        <v>40.5</v>
      </c>
      <c r="T81" s="432">
        <v>35</v>
      </c>
      <c r="U81" s="434">
        <v>29</v>
      </c>
      <c r="V81" s="432">
        <v>95</v>
      </c>
      <c r="W81" s="433">
        <f t="shared" si="6"/>
        <v>69.5</v>
      </c>
      <c r="X81" s="446">
        <f t="shared" si="5"/>
        <v>0.73157894736842111</v>
      </c>
      <c r="Y81" s="110"/>
      <c r="Z81" s="110"/>
      <c r="AA81" s="110"/>
    </row>
    <row r="82" spans="1:27" s="401" customFormat="1" ht="120.75" customHeight="1">
      <c r="A82" s="429">
        <v>79</v>
      </c>
      <c r="B82" s="423" t="s">
        <v>952</v>
      </c>
      <c r="C82" s="423" t="s">
        <v>953</v>
      </c>
      <c r="D82" s="423" t="s">
        <v>954</v>
      </c>
      <c r="E82" s="423" t="s">
        <v>955</v>
      </c>
      <c r="F82" s="430" t="s">
        <v>903</v>
      </c>
      <c r="G82" s="508" t="s">
        <v>1745</v>
      </c>
      <c r="H82" s="508" t="s">
        <v>840</v>
      </c>
      <c r="I82" s="508" t="s">
        <v>833</v>
      </c>
      <c r="J82" s="508" t="s">
        <v>840</v>
      </c>
      <c r="K82" s="508" t="s">
        <v>833</v>
      </c>
      <c r="L82" s="431">
        <v>5490000</v>
      </c>
      <c r="M82" s="431">
        <v>4500000</v>
      </c>
      <c r="N82" s="431">
        <v>1698300</v>
      </c>
      <c r="O82" s="422">
        <v>299700</v>
      </c>
      <c r="P82" s="431">
        <v>1998000</v>
      </c>
      <c r="Q82" s="509">
        <v>0.44400000000000001</v>
      </c>
      <c r="R82" s="431">
        <v>60</v>
      </c>
      <c r="S82" s="432">
        <v>41.5</v>
      </c>
      <c r="T82" s="432">
        <v>35</v>
      </c>
      <c r="U82" s="434">
        <v>28</v>
      </c>
      <c r="V82" s="432">
        <v>95</v>
      </c>
      <c r="W82" s="433">
        <f t="shared" si="6"/>
        <v>69.5</v>
      </c>
      <c r="X82" s="446">
        <f t="shared" si="5"/>
        <v>0.73157894736842111</v>
      </c>
      <c r="Y82" s="110"/>
      <c r="Z82" s="110"/>
      <c r="AA82" s="110"/>
    </row>
    <row r="83" spans="1:27" s="401" customFormat="1" ht="118.5" customHeight="1">
      <c r="A83" s="513">
        <v>80</v>
      </c>
      <c r="B83" s="423" t="s">
        <v>1570</v>
      </c>
      <c r="C83" s="423" t="s">
        <v>1571</v>
      </c>
      <c r="D83" s="423" t="s">
        <v>1572</v>
      </c>
      <c r="E83" s="423" t="s">
        <v>1573</v>
      </c>
      <c r="F83" s="430" t="s">
        <v>890</v>
      </c>
      <c r="G83" s="508" t="s">
        <v>910</v>
      </c>
      <c r="H83" s="508" t="s">
        <v>831</v>
      </c>
      <c r="I83" s="508" t="s">
        <v>1632</v>
      </c>
      <c r="J83" s="508" t="s">
        <v>831</v>
      </c>
      <c r="K83" s="508" t="s">
        <v>1632</v>
      </c>
      <c r="L83" s="431">
        <v>1717461.04</v>
      </c>
      <c r="M83" s="431">
        <v>1319066</v>
      </c>
      <c r="N83" s="431">
        <v>560603.05000000005</v>
      </c>
      <c r="O83" s="431">
        <v>98929.95</v>
      </c>
      <c r="P83" s="431">
        <f>SUM(N83+O83)</f>
        <v>659533</v>
      </c>
      <c r="Q83" s="509">
        <v>0.5</v>
      </c>
      <c r="R83" s="431">
        <v>60</v>
      </c>
      <c r="S83" s="432">
        <v>42.5</v>
      </c>
      <c r="T83" s="432">
        <v>35</v>
      </c>
      <c r="U83" s="434">
        <v>27</v>
      </c>
      <c r="V83" s="432">
        <v>95</v>
      </c>
      <c r="W83" s="433">
        <f t="shared" si="6"/>
        <v>69.5</v>
      </c>
      <c r="X83" s="446">
        <f t="shared" si="5"/>
        <v>0.73157894736842111</v>
      </c>
      <c r="Y83" s="110"/>
      <c r="Z83" s="110"/>
      <c r="AA83" s="110"/>
    </row>
    <row r="84" spans="1:27" s="401" customFormat="1" ht="77.25" customHeight="1">
      <c r="A84" s="429">
        <v>81</v>
      </c>
      <c r="B84" s="426" t="s">
        <v>1651</v>
      </c>
      <c r="C84" s="424" t="s">
        <v>1655</v>
      </c>
      <c r="D84" s="423" t="s">
        <v>1656</v>
      </c>
      <c r="E84" s="423" t="s">
        <v>1657</v>
      </c>
      <c r="F84" s="430" t="s">
        <v>903</v>
      </c>
      <c r="G84" s="508" t="s">
        <v>1745</v>
      </c>
      <c r="H84" s="508" t="s">
        <v>877</v>
      </c>
      <c r="I84" s="508" t="s">
        <v>1658</v>
      </c>
      <c r="J84" s="508" t="s">
        <v>877</v>
      </c>
      <c r="K84" s="508" t="s">
        <v>1658</v>
      </c>
      <c r="L84" s="431">
        <v>2540280</v>
      </c>
      <c r="M84" s="431">
        <v>2074000</v>
      </c>
      <c r="N84" s="431">
        <v>881450</v>
      </c>
      <c r="O84" s="422">
        <v>155550</v>
      </c>
      <c r="P84" s="431">
        <f>SUM(N84+O84)</f>
        <v>1037000</v>
      </c>
      <c r="Q84" s="509">
        <v>0.5</v>
      </c>
      <c r="R84" s="431">
        <v>60</v>
      </c>
      <c r="S84" s="432">
        <v>40.5</v>
      </c>
      <c r="T84" s="432">
        <v>35</v>
      </c>
      <c r="U84" s="434">
        <v>28.5</v>
      </c>
      <c r="V84" s="432">
        <v>95</v>
      </c>
      <c r="W84" s="433">
        <f t="shared" si="6"/>
        <v>69</v>
      </c>
      <c r="X84" s="446">
        <f t="shared" si="5"/>
        <v>0.72631578947368425</v>
      </c>
      <c r="Y84" s="110"/>
      <c r="Z84" s="110"/>
      <c r="AA84" s="110"/>
    </row>
    <row r="85" spans="1:27" s="401" customFormat="1" ht="88.5" customHeight="1">
      <c r="A85" s="513">
        <v>82</v>
      </c>
      <c r="B85" s="423" t="s">
        <v>1240</v>
      </c>
      <c r="C85" s="424" t="s">
        <v>1241</v>
      </c>
      <c r="D85" s="423" t="s">
        <v>1242</v>
      </c>
      <c r="E85" s="423" t="s">
        <v>1243</v>
      </c>
      <c r="F85" s="430" t="s">
        <v>890</v>
      </c>
      <c r="G85" s="508" t="s">
        <v>1745</v>
      </c>
      <c r="H85" s="508" t="s">
        <v>1253</v>
      </c>
      <c r="I85" s="508" t="s">
        <v>1304</v>
      </c>
      <c r="J85" s="508" t="s">
        <v>840</v>
      </c>
      <c r="K85" s="508" t="s">
        <v>833</v>
      </c>
      <c r="L85" s="431">
        <v>938045.8</v>
      </c>
      <c r="M85" s="431">
        <v>768890</v>
      </c>
      <c r="N85" s="431">
        <v>326778.25</v>
      </c>
      <c r="O85" s="422">
        <v>57666.75</v>
      </c>
      <c r="P85" s="431">
        <v>384445</v>
      </c>
      <c r="Q85" s="509">
        <v>0.5</v>
      </c>
      <c r="R85" s="431">
        <v>60</v>
      </c>
      <c r="S85" s="432">
        <v>41</v>
      </c>
      <c r="T85" s="432">
        <v>35</v>
      </c>
      <c r="U85" s="434">
        <v>28</v>
      </c>
      <c r="V85" s="432">
        <v>95</v>
      </c>
      <c r="W85" s="433">
        <f t="shared" si="6"/>
        <v>69</v>
      </c>
      <c r="X85" s="446">
        <f t="shared" si="5"/>
        <v>0.72631578947368425</v>
      </c>
      <c r="Y85" s="110"/>
      <c r="Z85" s="110"/>
      <c r="AA85" s="110"/>
    </row>
    <row r="86" spans="1:27" s="401" customFormat="1" ht="133.5" customHeight="1">
      <c r="A86" s="429">
        <v>83</v>
      </c>
      <c r="B86" s="423" t="s">
        <v>1193</v>
      </c>
      <c r="C86" s="424" t="s">
        <v>1194</v>
      </c>
      <c r="D86" s="423" t="s">
        <v>1727</v>
      </c>
      <c r="E86" s="423" t="s">
        <v>1195</v>
      </c>
      <c r="F86" s="424" t="s">
        <v>890</v>
      </c>
      <c r="G86" s="508" t="s">
        <v>910</v>
      </c>
      <c r="H86" s="508" t="s">
        <v>1296</v>
      </c>
      <c r="I86" s="508" t="s">
        <v>1300</v>
      </c>
      <c r="J86" s="508" t="s">
        <v>1296</v>
      </c>
      <c r="K86" s="508" t="s">
        <v>1301</v>
      </c>
      <c r="L86" s="431">
        <v>501000</v>
      </c>
      <c r="M86" s="431">
        <v>501000</v>
      </c>
      <c r="N86" s="431">
        <v>212925</v>
      </c>
      <c r="O86" s="422">
        <v>37575</v>
      </c>
      <c r="P86" s="431">
        <v>250500</v>
      </c>
      <c r="Q86" s="509">
        <v>0.5</v>
      </c>
      <c r="R86" s="431">
        <v>60</v>
      </c>
      <c r="S86" s="432">
        <v>45</v>
      </c>
      <c r="T86" s="432">
        <v>35</v>
      </c>
      <c r="U86" s="434">
        <v>24</v>
      </c>
      <c r="V86" s="432">
        <v>95</v>
      </c>
      <c r="W86" s="433">
        <f t="shared" si="6"/>
        <v>69</v>
      </c>
      <c r="X86" s="446">
        <f t="shared" si="5"/>
        <v>0.72631578947368425</v>
      </c>
      <c r="Y86" s="110"/>
      <c r="Z86" s="110"/>
      <c r="AA86" s="110"/>
    </row>
    <row r="87" spans="1:27" s="401" customFormat="1" ht="109.5" customHeight="1">
      <c r="A87" s="513">
        <v>84</v>
      </c>
      <c r="B87" s="423" t="s">
        <v>1406</v>
      </c>
      <c r="C87" s="424" t="s">
        <v>1407</v>
      </c>
      <c r="D87" s="423" t="s">
        <v>1408</v>
      </c>
      <c r="E87" s="423" t="s">
        <v>1409</v>
      </c>
      <c r="F87" s="424" t="s">
        <v>890</v>
      </c>
      <c r="G87" s="508" t="s">
        <v>1745</v>
      </c>
      <c r="H87" s="508" t="s">
        <v>852</v>
      </c>
      <c r="I87" s="508" t="s">
        <v>835</v>
      </c>
      <c r="J87" s="508" t="s">
        <v>852</v>
      </c>
      <c r="K87" s="508" t="s">
        <v>835</v>
      </c>
      <c r="L87" s="431">
        <v>3154335.4</v>
      </c>
      <c r="M87" s="431">
        <v>506399.99</v>
      </c>
      <c r="N87" s="431">
        <v>215220</v>
      </c>
      <c r="O87" s="422">
        <v>37980</v>
      </c>
      <c r="P87" s="431">
        <f>SUM(N87+O87)</f>
        <v>253200</v>
      </c>
      <c r="Q87" s="509">
        <v>0.5</v>
      </c>
      <c r="R87" s="431">
        <v>60</v>
      </c>
      <c r="S87" s="432">
        <v>38</v>
      </c>
      <c r="T87" s="432">
        <v>35</v>
      </c>
      <c r="U87" s="434">
        <v>30.5</v>
      </c>
      <c r="V87" s="432">
        <v>95</v>
      </c>
      <c r="W87" s="433">
        <f t="shared" si="6"/>
        <v>68.5</v>
      </c>
      <c r="X87" s="446">
        <f t="shared" si="5"/>
        <v>0.72105263157894739</v>
      </c>
      <c r="Y87" s="110"/>
      <c r="Z87" s="110"/>
      <c r="AA87" s="110"/>
    </row>
    <row r="88" spans="1:27" s="401" customFormat="1" ht="87" customHeight="1">
      <c r="A88" s="429">
        <v>85</v>
      </c>
      <c r="B88" s="423" t="s">
        <v>1010</v>
      </c>
      <c r="C88" s="424" t="s">
        <v>1011</v>
      </c>
      <c r="D88" s="423" t="s">
        <v>1012</v>
      </c>
      <c r="E88" s="423" t="s">
        <v>1013</v>
      </c>
      <c r="F88" s="424" t="s">
        <v>903</v>
      </c>
      <c r="G88" s="508" t="s">
        <v>1745</v>
      </c>
      <c r="H88" s="508" t="s">
        <v>1253</v>
      </c>
      <c r="I88" s="508" t="s">
        <v>832</v>
      </c>
      <c r="J88" s="508" t="s">
        <v>1253</v>
      </c>
      <c r="K88" s="508" t="s">
        <v>832</v>
      </c>
      <c r="L88" s="431">
        <v>1925770</v>
      </c>
      <c r="M88" s="431">
        <v>1578500</v>
      </c>
      <c r="N88" s="431">
        <v>670862.5</v>
      </c>
      <c r="O88" s="422">
        <v>118387.5</v>
      </c>
      <c r="P88" s="431">
        <v>789250</v>
      </c>
      <c r="Q88" s="509">
        <v>0.5</v>
      </c>
      <c r="R88" s="431">
        <v>60</v>
      </c>
      <c r="S88" s="432">
        <v>42.5</v>
      </c>
      <c r="T88" s="432">
        <v>35</v>
      </c>
      <c r="U88" s="434">
        <v>26</v>
      </c>
      <c r="V88" s="432">
        <v>95</v>
      </c>
      <c r="W88" s="433">
        <f t="shared" si="6"/>
        <v>68.5</v>
      </c>
      <c r="X88" s="446">
        <f t="shared" si="5"/>
        <v>0.72105263157894739</v>
      </c>
      <c r="Y88" s="110"/>
      <c r="Z88" s="110"/>
      <c r="AA88" s="110"/>
    </row>
    <row r="89" spans="1:27" s="401" customFormat="1" ht="83.25" customHeight="1">
      <c r="A89" s="513">
        <v>86</v>
      </c>
      <c r="B89" s="423" t="s">
        <v>914</v>
      </c>
      <c r="C89" s="423" t="s">
        <v>915</v>
      </c>
      <c r="D89" s="423" t="s">
        <v>916</v>
      </c>
      <c r="E89" s="423" t="s">
        <v>917</v>
      </c>
      <c r="F89" s="430" t="s">
        <v>890</v>
      </c>
      <c r="G89" s="508" t="s">
        <v>910</v>
      </c>
      <c r="H89" s="508" t="s">
        <v>841</v>
      </c>
      <c r="I89" s="508" t="s">
        <v>842</v>
      </c>
      <c r="J89" s="508" t="s">
        <v>841</v>
      </c>
      <c r="K89" s="508" t="s">
        <v>842</v>
      </c>
      <c r="L89" s="431">
        <v>1072550.8</v>
      </c>
      <c r="M89" s="431">
        <v>879140</v>
      </c>
      <c r="N89" s="431">
        <v>373634.5</v>
      </c>
      <c r="O89" s="422">
        <v>65935.5</v>
      </c>
      <c r="P89" s="431">
        <v>439570</v>
      </c>
      <c r="Q89" s="509">
        <v>0.5</v>
      </c>
      <c r="R89" s="431">
        <v>60</v>
      </c>
      <c r="S89" s="432">
        <v>43.5</v>
      </c>
      <c r="T89" s="432">
        <v>35</v>
      </c>
      <c r="U89" s="434">
        <v>25</v>
      </c>
      <c r="V89" s="432">
        <v>95</v>
      </c>
      <c r="W89" s="433">
        <f t="shared" si="6"/>
        <v>68.5</v>
      </c>
      <c r="X89" s="446">
        <f t="shared" si="5"/>
        <v>0.72105263157894739</v>
      </c>
      <c r="Y89" s="110"/>
      <c r="Z89" s="110"/>
      <c r="AA89" s="110"/>
    </row>
    <row r="90" spans="1:27" s="401" customFormat="1" ht="62.25" customHeight="1">
      <c r="A90" s="429">
        <v>87</v>
      </c>
      <c r="B90" s="423" t="s">
        <v>1244</v>
      </c>
      <c r="C90" s="424" t="s">
        <v>1245</v>
      </c>
      <c r="D90" s="423" t="s">
        <v>1246</v>
      </c>
      <c r="E90" s="423" t="s">
        <v>1247</v>
      </c>
      <c r="F90" s="430" t="s">
        <v>890</v>
      </c>
      <c r="G90" s="508" t="s">
        <v>1745</v>
      </c>
      <c r="H90" s="508" t="s">
        <v>841</v>
      </c>
      <c r="I90" s="508" t="s">
        <v>842</v>
      </c>
      <c r="J90" s="508" t="s">
        <v>1250</v>
      </c>
      <c r="K90" s="508" t="s">
        <v>1305</v>
      </c>
      <c r="L90" s="431">
        <v>2514756.02</v>
      </c>
      <c r="M90" s="431">
        <v>2470256.02</v>
      </c>
      <c r="N90" s="431">
        <v>1049858.81</v>
      </c>
      <c r="O90" s="422">
        <v>185269.2</v>
      </c>
      <c r="P90" s="431">
        <v>1235128.01</v>
      </c>
      <c r="Q90" s="509">
        <v>0.5</v>
      </c>
      <c r="R90" s="431">
        <v>60</v>
      </c>
      <c r="S90" s="432">
        <v>45.5</v>
      </c>
      <c r="T90" s="432">
        <v>35</v>
      </c>
      <c r="U90" s="434">
        <v>23</v>
      </c>
      <c r="V90" s="432">
        <v>95</v>
      </c>
      <c r="W90" s="433">
        <f t="shared" si="6"/>
        <v>68.5</v>
      </c>
      <c r="X90" s="446">
        <f t="shared" si="5"/>
        <v>0.72105263157894739</v>
      </c>
      <c r="Y90" s="110"/>
      <c r="Z90" s="110"/>
      <c r="AA90" s="110"/>
    </row>
    <row r="91" spans="1:27" s="401" customFormat="1" ht="125.25" customHeight="1">
      <c r="A91" s="513">
        <v>88</v>
      </c>
      <c r="B91" s="423" t="s">
        <v>1597</v>
      </c>
      <c r="C91" s="424" t="s">
        <v>1598</v>
      </c>
      <c r="D91" s="423" t="s">
        <v>1599</v>
      </c>
      <c r="E91" s="423" t="s">
        <v>1600</v>
      </c>
      <c r="F91" s="430" t="s">
        <v>890</v>
      </c>
      <c r="G91" s="508" t="s">
        <v>910</v>
      </c>
      <c r="H91" s="508" t="s">
        <v>1635</v>
      </c>
      <c r="I91" s="508" t="s">
        <v>1257</v>
      </c>
      <c r="J91" s="508" t="s">
        <v>1635</v>
      </c>
      <c r="K91" s="508" t="s">
        <v>1257</v>
      </c>
      <c r="L91" s="431">
        <v>2823900</v>
      </c>
      <c r="M91" s="431">
        <v>2780900</v>
      </c>
      <c r="N91" s="431">
        <v>1181882.5</v>
      </c>
      <c r="O91" s="422">
        <v>208567.5</v>
      </c>
      <c r="P91" s="431">
        <f>SUM(N91+O91)</f>
        <v>1390450</v>
      </c>
      <c r="Q91" s="509">
        <v>0.5</v>
      </c>
      <c r="R91" s="431">
        <v>60</v>
      </c>
      <c r="S91" s="432">
        <v>46.5</v>
      </c>
      <c r="T91" s="432">
        <v>35</v>
      </c>
      <c r="U91" s="434">
        <v>22</v>
      </c>
      <c r="V91" s="432">
        <v>95</v>
      </c>
      <c r="W91" s="433">
        <f t="shared" si="6"/>
        <v>68.5</v>
      </c>
      <c r="X91" s="446">
        <f t="shared" si="5"/>
        <v>0.72105263157894739</v>
      </c>
      <c r="Y91" s="110"/>
      <c r="Z91" s="110"/>
      <c r="AA91" s="110"/>
    </row>
    <row r="92" spans="1:27" s="401" customFormat="1" ht="126" customHeight="1">
      <c r="A92" s="429">
        <v>89</v>
      </c>
      <c r="B92" s="423" t="s">
        <v>1212</v>
      </c>
      <c r="C92" s="424" t="s">
        <v>1213</v>
      </c>
      <c r="D92" s="423" t="s">
        <v>1214</v>
      </c>
      <c r="E92" s="423" t="s">
        <v>1215</v>
      </c>
      <c r="F92" s="424" t="s">
        <v>890</v>
      </c>
      <c r="G92" s="508" t="s">
        <v>910</v>
      </c>
      <c r="H92" s="508" t="s">
        <v>840</v>
      </c>
      <c r="I92" s="508" t="s">
        <v>833</v>
      </c>
      <c r="J92" s="508" t="s">
        <v>840</v>
      </c>
      <c r="K92" s="508" t="s">
        <v>833</v>
      </c>
      <c r="L92" s="431">
        <v>1183500</v>
      </c>
      <c r="M92" s="431">
        <v>1183500</v>
      </c>
      <c r="N92" s="431">
        <v>502987.5</v>
      </c>
      <c r="O92" s="431">
        <v>88762.5</v>
      </c>
      <c r="P92" s="431">
        <v>591750</v>
      </c>
      <c r="Q92" s="509">
        <v>0.5</v>
      </c>
      <c r="R92" s="431">
        <v>60</v>
      </c>
      <c r="S92" s="432">
        <v>37.5</v>
      </c>
      <c r="T92" s="432">
        <v>35</v>
      </c>
      <c r="U92" s="434">
        <v>30.5</v>
      </c>
      <c r="V92" s="432">
        <v>95</v>
      </c>
      <c r="W92" s="433">
        <f t="shared" si="6"/>
        <v>68</v>
      </c>
      <c r="X92" s="446">
        <f t="shared" si="5"/>
        <v>0.71578947368421053</v>
      </c>
      <c r="Y92" s="110"/>
      <c r="Z92" s="110"/>
      <c r="AA92" s="110"/>
    </row>
    <row r="93" spans="1:27" s="401" customFormat="1" ht="116.25">
      <c r="A93" s="513">
        <v>90</v>
      </c>
      <c r="B93" s="423" t="s">
        <v>987</v>
      </c>
      <c r="C93" s="423" t="s">
        <v>988</v>
      </c>
      <c r="D93" s="423" t="s">
        <v>989</v>
      </c>
      <c r="E93" s="423" t="s">
        <v>990</v>
      </c>
      <c r="F93" s="424" t="s">
        <v>890</v>
      </c>
      <c r="G93" s="508" t="s">
        <v>1745</v>
      </c>
      <c r="H93" s="508" t="s">
        <v>1261</v>
      </c>
      <c r="I93" s="508" t="s">
        <v>1262</v>
      </c>
      <c r="J93" s="508" t="s">
        <v>1261</v>
      </c>
      <c r="K93" s="508" t="s">
        <v>1262</v>
      </c>
      <c r="L93" s="439">
        <v>2449434.5</v>
      </c>
      <c r="M93" s="439">
        <v>2007733.2</v>
      </c>
      <c r="N93" s="439">
        <v>853286.61</v>
      </c>
      <c r="O93" s="422">
        <v>150579.99</v>
      </c>
      <c r="P93" s="431">
        <v>1003866.6</v>
      </c>
      <c r="Q93" s="445">
        <v>0.5</v>
      </c>
      <c r="R93" s="431">
        <v>60</v>
      </c>
      <c r="S93" s="432">
        <v>38</v>
      </c>
      <c r="T93" s="432">
        <v>35</v>
      </c>
      <c r="U93" s="434">
        <v>30</v>
      </c>
      <c r="V93" s="432">
        <v>95</v>
      </c>
      <c r="W93" s="433">
        <f t="shared" si="6"/>
        <v>68</v>
      </c>
      <c r="X93" s="446">
        <f t="shared" si="5"/>
        <v>0.71578947368421053</v>
      </c>
      <c r="Y93" s="110"/>
      <c r="Z93" s="110"/>
      <c r="AA93" s="110"/>
    </row>
    <row r="94" spans="1:27" s="401" customFormat="1" ht="101.25" customHeight="1">
      <c r="A94" s="429">
        <v>91</v>
      </c>
      <c r="B94" s="423" t="s">
        <v>1093</v>
      </c>
      <c r="C94" s="424" t="s">
        <v>1094</v>
      </c>
      <c r="D94" s="423" t="s">
        <v>1095</v>
      </c>
      <c r="E94" s="423" t="s">
        <v>1096</v>
      </c>
      <c r="F94" s="424" t="s">
        <v>903</v>
      </c>
      <c r="G94" s="508" t="s">
        <v>910</v>
      </c>
      <c r="H94" s="508" t="s">
        <v>1250</v>
      </c>
      <c r="I94" s="508" t="s">
        <v>1285</v>
      </c>
      <c r="J94" s="508" t="s">
        <v>1250</v>
      </c>
      <c r="K94" s="508" t="s">
        <v>1285</v>
      </c>
      <c r="L94" s="431">
        <v>2286215.21</v>
      </c>
      <c r="M94" s="431">
        <v>1866775.9</v>
      </c>
      <c r="N94" s="431">
        <v>793379.76</v>
      </c>
      <c r="O94" s="422">
        <v>140008.19</v>
      </c>
      <c r="P94" s="431">
        <v>933387.95</v>
      </c>
      <c r="Q94" s="509">
        <v>0.5</v>
      </c>
      <c r="R94" s="431">
        <v>60</v>
      </c>
      <c r="S94" s="432">
        <v>38</v>
      </c>
      <c r="T94" s="432">
        <v>35</v>
      </c>
      <c r="U94" s="434">
        <v>30</v>
      </c>
      <c r="V94" s="432">
        <v>95</v>
      </c>
      <c r="W94" s="433">
        <f t="shared" si="6"/>
        <v>68</v>
      </c>
      <c r="X94" s="446">
        <f t="shared" si="5"/>
        <v>0.71578947368421053</v>
      </c>
      <c r="Y94" s="110"/>
      <c r="Z94" s="110"/>
      <c r="AA94" s="110"/>
    </row>
    <row r="95" spans="1:27" s="401" customFormat="1" ht="108" customHeight="1">
      <c r="A95" s="513">
        <v>92</v>
      </c>
      <c r="B95" s="423" t="s">
        <v>1196</v>
      </c>
      <c r="C95" s="424" t="s">
        <v>1197</v>
      </c>
      <c r="D95" s="423" t="s">
        <v>1198</v>
      </c>
      <c r="E95" s="423" t="s">
        <v>1199</v>
      </c>
      <c r="F95" s="424" t="s">
        <v>890</v>
      </c>
      <c r="G95" s="508" t="s">
        <v>1746</v>
      </c>
      <c r="H95" s="508" t="s">
        <v>840</v>
      </c>
      <c r="I95" s="508" t="s">
        <v>833</v>
      </c>
      <c r="J95" s="508" t="s">
        <v>840</v>
      </c>
      <c r="K95" s="508" t="s">
        <v>833</v>
      </c>
      <c r="L95" s="431">
        <v>6100000</v>
      </c>
      <c r="M95" s="431">
        <v>5000000</v>
      </c>
      <c r="N95" s="431">
        <v>1700000</v>
      </c>
      <c r="O95" s="422">
        <v>300000</v>
      </c>
      <c r="P95" s="431">
        <v>2000000</v>
      </c>
      <c r="Q95" s="509">
        <v>0.4</v>
      </c>
      <c r="R95" s="431">
        <v>60</v>
      </c>
      <c r="S95" s="432">
        <v>38</v>
      </c>
      <c r="T95" s="432">
        <v>35</v>
      </c>
      <c r="U95" s="434">
        <v>30</v>
      </c>
      <c r="V95" s="432">
        <v>95</v>
      </c>
      <c r="W95" s="433">
        <f t="shared" si="6"/>
        <v>68</v>
      </c>
      <c r="X95" s="446">
        <f t="shared" si="5"/>
        <v>0.71578947368421053</v>
      </c>
      <c r="Y95" s="110"/>
      <c r="Z95" s="110"/>
      <c r="AA95" s="110"/>
    </row>
    <row r="96" spans="1:27" s="401" customFormat="1" ht="74.25" customHeight="1">
      <c r="A96" s="429">
        <v>93</v>
      </c>
      <c r="B96" s="423" t="s">
        <v>1330</v>
      </c>
      <c r="C96" s="424" t="s">
        <v>1331</v>
      </c>
      <c r="D96" s="423" t="s">
        <v>1332</v>
      </c>
      <c r="E96" s="423" t="s">
        <v>1333</v>
      </c>
      <c r="F96" s="424" t="s">
        <v>890</v>
      </c>
      <c r="G96" s="508" t="s">
        <v>1745</v>
      </c>
      <c r="H96" s="508" t="s">
        <v>1256</v>
      </c>
      <c r="I96" s="508" t="s">
        <v>1257</v>
      </c>
      <c r="J96" s="508" t="s">
        <v>1256</v>
      </c>
      <c r="K96" s="508" t="s">
        <v>1257</v>
      </c>
      <c r="L96" s="431">
        <v>1883153.84</v>
      </c>
      <c r="M96" s="431">
        <v>1541109.71</v>
      </c>
      <c r="N96" s="431">
        <v>654971.63</v>
      </c>
      <c r="O96" s="422">
        <v>115583.23</v>
      </c>
      <c r="P96" s="431">
        <f>SUM(N96+O96)</f>
        <v>770554.86</v>
      </c>
      <c r="Q96" s="509">
        <v>0.5</v>
      </c>
      <c r="R96" s="431">
        <v>60</v>
      </c>
      <c r="S96" s="432">
        <v>39.5</v>
      </c>
      <c r="T96" s="432">
        <v>35</v>
      </c>
      <c r="U96" s="434">
        <v>28.5</v>
      </c>
      <c r="V96" s="432">
        <v>95</v>
      </c>
      <c r="W96" s="433">
        <f t="shared" si="6"/>
        <v>68</v>
      </c>
      <c r="X96" s="446">
        <f t="shared" si="5"/>
        <v>0.71578947368421053</v>
      </c>
      <c r="Y96" s="110"/>
      <c r="Z96" s="110"/>
      <c r="AA96" s="110"/>
    </row>
    <row r="97" spans="1:27" s="401" customFormat="1" ht="84.75" customHeight="1">
      <c r="A97" s="513">
        <v>94</v>
      </c>
      <c r="B97" s="423" t="s">
        <v>1322</v>
      </c>
      <c r="C97" s="423" t="s">
        <v>1323</v>
      </c>
      <c r="D97" s="423" t="s">
        <v>1324</v>
      </c>
      <c r="E97" s="423" t="s">
        <v>1325</v>
      </c>
      <c r="F97" s="424" t="s">
        <v>890</v>
      </c>
      <c r="G97" s="508" t="s">
        <v>910</v>
      </c>
      <c r="H97" s="508" t="s">
        <v>1431</v>
      </c>
      <c r="I97" s="508" t="s">
        <v>869</v>
      </c>
      <c r="J97" s="508" t="s">
        <v>1431</v>
      </c>
      <c r="K97" s="508" t="s">
        <v>869</v>
      </c>
      <c r="L97" s="431">
        <v>939400</v>
      </c>
      <c r="M97" s="431">
        <v>770000</v>
      </c>
      <c r="N97" s="431">
        <v>327250</v>
      </c>
      <c r="O97" s="422">
        <v>57750</v>
      </c>
      <c r="P97" s="431">
        <f>SUM(N97+O97)</f>
        <v>385000</v>
      </c>
      <c r="Q97" s="509">
        <v>0.5</v>
      </c>
      <c r="R97" s="431">
        <v>60</v>
      </c>
      <c r="S97" s="432">
        <v>42</v>
      </c>
      <c r="T97" s="432">
        <v>35</v>
      </c>
      <c r="U97" s="434">
        <v>26</v>
      </c>
      <c r="V97" s="432">
        <v>95</v>
      </c>
      <c r="W97" s="433">
        <f t="shared" si="6"/>
        <v>68</v>
      </c>
      <c r="X97" s="446">
        <f t="shared" si="5"/>
        <v>0.71578947368421053</v>
      </c>
      <c r="Y97" s="110"/>
      <c r="Z97" s="110"/>
      <c r="AA97" s="110"/>
    </row>
    <row r="98" spans="1:27" s="401" customFormat="1" ht="123.75" customHeight="1">
      <c r="A98" s="429">
        <v>95</v>
      </c>
      <c r="B98" s="423" t="s">
        <v>1791</v>
      </c>
      <c r="C98" s="424" t="s">
        <v>1787</v>
      </c>
      <c r="D98" s="423" t="s">
        <v>1769</v>
      </c>
      <c r="E98" s="423" t="s">
        <v>1770</v>
      </c>
      <c r="F98" s="430" t="s">
        <v>890</v>
      </c>
      <c r="G98" s="423" t="s">
        <v>910</v>
      </c>
      <c r="H98" s="423" t="s">
        <v>868</v>
      </c>
      <c r="I98" s="423" t="s">
        <v>1771</v>
      </c>
      <c r="J98" s="423" t="s">
        <v>868</v>
      </c>
      <c r="K98" s="423" t="s">
        <v>1771</v>
      </c>
      <c r="L98" s="431">
        <v>951600</v>
      </c>
      <c r="M98" s="431">
        <v>780000</v>
      </c>
      <c r="N98" s="431">
        <v>331500</v>
      </c>
      <c r="O98" s="431">
        <v>58500</v>
      </c>
      <c r="P98" s="431">
        <f>SUM(N98+O98)</f>
        <v>390000</v>
      </c>
      <c r="Q98" s="509">
        <v>0.5</v>
      </c>
      <c r="R98" s="431">
        <v>60</v>
      </c>
      <c r="S98" s="432">
        <v>45.5</v>
      </c>
      <c r="T98" s="432">
        <v>35</v>
      </c>
      <c r="U98" s="434">
        <v>22.5</v>
      </c>
      <c r="V98" s="432">
        <v>95</v>
      </c>
      <c r="W98" s="433">
        <f t="shared" si="6"/>
        <v>68</v>
      </c>
      <c r="X98" s="446">
        <f t="shared" si="5"/>
        <v>0.71578947368421053</v>
      </c>
      <c r="Y98" s="110"/>
      <c r="Z98" s="110"/>
      <c r="AA98" s="110"/>
    </row>
    <row r="99" spans="1:27" s="401" customFormat="1" ht="79.5" customHeight="1">
      <c r="A99" s="513">
        <v>96</v>
      </c>
      <c r="B99" s="423" t="s">
        <v>1414</v>
      </c>
      <c r="C99" s="424" t="s">
        <v>1415</v>
      </c>
      <c r="D99" s="423" t="s">
        <v>1416</v>
      </c>
      <c r="E99" s="423" t="s">
        <v>1417</v>
      </c>
      <c r="F99" s="430" t="s">
        <v>890</v>
      </c>
      <c r="G99" s="508" t="s">
        <v>910</v>
      </c>
      <c r="H99" s="508" t="s">
        <v>861</v>
      </c>
      <c r="I99" s="508" t="s">
        <v>1270</v>
      </c>
      <c r="J99" s="508" t="s">
        <v>840</v>
      </c>
      <c r="K99" s="508" t="s">
        <v>833</v>
      </c>
      <c r="L99" s="431">
        <v>4607039.84</v>
      </c>
      <c r="M99" s="431">
        <v>3761262.17</v>
      </c>
      <c r="N99" s="431">
        <v>1598536.43</v>
      </c>
      <c r="O99" s="422">
        <v>282094.65999999997</v>
      </c>
      <c r="P99" s="431">
        <f>SUM(N99+O99)</f>
        <v>1880631.0899999999</v>
      </c>
      <c r="Q99" s="509">
        <v>0.5</v>
      </c>
      <c r="R99" s="431">
        <v>60</v>
      </c>
      <c r="S99" s="432">
        <v>38.5</v>
      </c>
      <c r="T99" s="432">
        <v>35</v>
      </c>
      <c r="U99" s="434">
        <v>29</v>
      </c>
      <c r="V99" s="432">
        <v>95</v>
      </c>
      <c r="W99" s="433">
        <f t="shared" si="6"/>
        <v>67.5</v>
      </c>
      <c r="X99" s="446">
        <f t="shared" si="5"/>
        <v>0.71052631578947367</v>
      </c>
      <c r="Y99" s="110"/>
      <c r="Z99" s="110"/>
      <c r="AA99" s="110"/>
    </row>
    <row r="100" spans="1:27" s="401" customFormat="1" ht="125.25" customHeight="1">
      <c r="A100" s="429">
        <v>97</v>
      </c>
      <c r="B100" s="423" t="s">
        <v>1097</v>
      </c>
      <c r="C100" s="424" t="s">
        <v>1098</v>
      </c>
      <c r="D100" s="423" t="s">
        <v>1099</v>
      </c>
      <c r="E100" s="423" t="s">
        <v>1100</v>
      </c>
      <c r="F100" s="424" t="s">
        <v>890</v>
      </c>
      <c r="G100" s="508" t="s">
        <v>910</v>
      </c>
      <c r="H100" s="508" t="s">
        <v>857</v>
      </c>
      <c r="I100" s="508" t="s">
        <v>1270</v>
      </c>
      <c r="J100" s="508" t="s">
        <v>857</v>
      </c>
      <c r="K100" s="508" t="s">
        <v>1270</v>
      </c>
      <c r="L100" s="431">
        <v>865224</v>
      </c>
      <c r="M100" s="431">
        <v>709200</v>
      </c>
      <c r="N100" s="431">
        <v>301410</v>
      </c>
      <c r="O100" s="422">
        <v>53190</v>
      </c>
      <c r="P100" s="431">
        <v>354600</v>
      </c>
      <c r="Q100" s="509">
        <v>0.5</v>
      </c>
      <c r="R100" s="431">
        <v>60</v>
      </c>
      <c r="S100" s="432">
        <v>42</v>
      </c>
      <c r="T100" s="432">
        <v>35</v>
      </c>
      <c r="U100" s="434">
        <v>25.5</v>
      </c>
      <c r="V100" s="432">
        <v>95</v>
      </c>
      <c r="W100" s="433">
        <f t="shared" si="6"/>
        <v>67.5</v>
      </c>
      <c r="X100" s="446">
        <f t="shared" si="5"/>
        <v>0.71052631578947367</v>
      </c>
      <c r="Y100" s="110"/>
      <c r="Z100" s="110"/>
      <c r="AA100" s="110"/>
    </row>
    <row r="101" spans="1:27" s="401" customFormat="1" ht="100.5" customHeight="1">
      <c r="A101" s="513">
        <v>98</v>
      </c>
      <c r="B101" s="423" t="s">
        <v>971</v>
      </c>
      <c r="C101" s="423" t="s">
        <v>972</v>
      </c>
      <c r="D101" s="423" t="s">
        <v>973</v>
      </c>
      <c r="E101" s="423" t="s">
        <v>974</v>
      </c>
      <c r="F101" s="430" t="s">
        <v>890</v>
      </c>
      <c r="G101" s="508" t="s">
        <v>1745</v>
      </c>
      <c r="H101" s="508" t="s">
        <v>840</v>
      </c>
      <c r="I101" s="508" t="s">
        <v>833</v>
      </c>
      <c r="J101" s="508" t="s">
        <v>840</v>
      </c>
      <c r="K101" s="508" t="s">
        <v>833</v>
      </c>
      <c r="L101" s="431">
        <v>4000000</v>
      </c>
      <c r="M101" s="431">
        <v>3850000</v>
      </c>
      <c r="N101" s="431">
        <v>1636250</v>
      </c>
      <c r="O101" s="422">
        <v>288750</v>
      </c>
      <c r="P101" s="431">
        <v>1925000</v>
      </c>
      <c r="Q101" s="509">
        <v>0.5</v>
      </c>
      <c r="R101" s="431">
        <v>60</v>
      </c>
      <c r="S101" s="432">
        <v>45</v>
      </c>
      <c r="T101" s="432">
        <v>35</v>
      </c>
      <c r="U101" s="434">
        <v>22.5</v>
      </c>
      <c r="V101" s="432">
        <v>95</v>
      </c>
      <c r="W101" s="433">
        <f t="shared" si="6"/>
        <v>67.5</v>
      </c>
      <c r="X101" s="446">
        <f t="shared" si="5"/>
        <v>0.71052631578947367</v>
      </c>
      <c r="Y101" s="110"/>
      <c r="Z101" s="110"/>
      <c r="AA101" s="110"/>
    </row>
    <row r="102" spans="1:27" s="401" customFormat="1" ht="76.5" customHeight="1">
      <c r="A102" s="429">
        <v>99</v>
      </c>
      <c r="B102" s="423" t="s">
        <v>1539</v>
      </c>
      <c r="C102" s="424" t="s">
        <v>1540</v>
      </c>
      <c r="D102" s="423" t="s">
        <v>1541</v>
      </c>
      <c r="E102" s="423" t="s">
        <v>1542</v>
      </c>
      <c r="F102" s="430" t="s">
        <v>890</v>
      </c>
      <c r="G102" s="508" t="s">
        <v>1746</v>
      </c>
      <c r="H102" s="508" t="s">
        <v>857</v>
      </c>
      <c r="I102" s="508" t="s">
        <v>1711</v>
      </c>
      <c r="J102" s="508" t="s">
        <v>840</v>
      </c>
      <c r="K102" s="508" t="s">
        <v>833</v>
      </c>
      <c r="L102" s="431">
        <v>5774800</v>
      </c>
      <c r="M102" s="431">
        <v>4890000</v>
      </c>
      <c r="N102" s="431">
        <v>1662600</v>
      </c>
      <c r="O102" s="422">
        <v>293400</v>
      </c>
      <c r="P102" s="431">
        <f>SUM(N102+O102)</f>
        <v>1956000</v>
      </c>
      <c r="Q102" s="509">
        <v>0.4</v>
      </c>
      <c r="R102" s="431">
        <v>60</v>
      </c>
      <c r="S102" s="432">
        <v>36</v>
      </c>
      <c r="T102" s="432">
        <v>35</v>
      </c>
      <c r="U102" s="434">
        <v>31</v>
      </c>
      <c r="V102" s="432">
        <v>95</v>
      </c>
      <c r="W102" s="433">
        <f t="shared" si="6"/>
        <v>67</v>
      </c>
      <c r="X102" s="446">
        <f t="shared" si="5"/>
        <v>0.70526315789473681</v>
      </c>
      <c r="Y102" s="110"/>
      <c r="Z102" s="110"/>
      <c r="AA102" s="110"/>
    </row>
    <row r="103" spans="1:27" s="401" customFormat="1" ht="62.25" customHeight="1">
      <c r="A103" s="513">
        <v>100</v>
      </c>
      <c r="B103" s="423" t="s">
        <v>1077</v>
      </c>
      <c r="C103" s="424" t="s">
        <v>1078</v>
      </c>
      <c r="D103" s="423" t="s">
        <v>1079</v>
      </c>
      <c r="E103" s="423" t="s">
        <v>1080</v>
      </c>
      <c r="F103" s="424" t="s">
        <v>890</v>
      </c>
      <c r="G103" s="508" t="s">
        <v>1746</v>
      </c>
      <c r="H103" s="508" t="s">
        <v>868</v>
      </c>
      <c r="I103" s="508" t="s">
        <v>1279</v>
      </c>
      <c r="J103" s="508" t="s">
        <v>840</v>
      </c>
      <c r="K103" s="508" t="s">
        <v>833</v>
      </c>
      <c r="L103" s="431">
        <v>5587789.9500000002</v>
      </c>
      <c r="M103" s="431">
        <v>4128422.54</v>
      </c>
      <c r="N103" s="431">
        <v>1403663.67</v>
      </c>
      <c r="O103" s="422">
        <v>247705.35</v>
      </c>
      <c r="P103" s="431">
        <v>1651369.02</v>
      </c>
      <c r="Q103" s="509">
        <v>0.4</v>
      </c>
      <c r="R103" s="431">
        <v>60</v>
      </c>
      <c r="S103" s="432">
        <v>41.5</v>
      </c>
      <c r="T103" s="432">
        <v>35</v>
      </c>
      <c r="U103" s="434">
        <v>25.5</v>
      </c>
      <c r="V103" s="432">
        <v>95</v>
      </c>
      <c r="W103" s="433">
        <f t="shared" si="6"/>
        <v>67</v>
      </c>
      <c r="X103" s="446">
        <f t="shared" ref="X103:X157" si="7">W103/V103</f>
        <v>0.70526315789473681</v>
      </c>
      <c r="Y103" s="110"/>
      <c r="Z103" s="110"/>
      <c r="AA103" s="110"/>
    </row>
    <row r="104" spans="1:27" s="401" customFormat="1" ht="84" customHeight="1">
      <c r="A104" s="429">
        <v>101</v>
      </c>
      <c r="B104" s="423" t="s">
        <v>1543</v>
      </c>
      <c r="C104" s="424" t="s">
        <v>1544</v>
      </c>
      <c r="D104" s="423" t="s">
        <v>1545</v>
      </c>
      <c r="E104" s="423" t="s">
        <v>1546</v>
      </c>
      <c r="F104" s="430" t="s">
        <v>890</v>
      </c>
      <c r="G104" s="508" t="s">
        <v>1745</v>
      </c>
      <c r="H104" s="421" t="s">
        <v>878</v>
      </c>
      <c r="I104" s="421" t="s">
        <v>879</v>
      </c>
      <c r="J104" s="421" t="s">
        <v>878</v>
      </c>
      <c r="K104" s="421" t="s">
        <v>879</v>
      </c>
      <c r="L104" s="422">
        <v>4880000</v>
      </c>
      <c r="M104" s="422">
        <v>4000000</v>
      </c>
      <c r="N104" s="422">
        <v>1700000</v>
      </c>
      <c r="O104" s="422">
        <v>300000</v>
      </c>
      <c r="P104" s="431">
        <f>SUM(N104+O104)</f>
        <v>2000000</v>
      </c>
      <c r="Q104" s="509">
        <v>0.5</v>
      </c>
      <c r="R104" s="431">
        <v>60</v>
      </c>
      <c r="S104" s="432">
        <v>45</v>
      </c>
      <c r="T104" s="432">
        <v>35</v>
      </c>
      <c r="U104" s="434">
        <v>22</v>
      </c>
      <c r="V104" s="432">
        <v>95</v>
      </c>
      <c r="W104" s="433">
        <f t="shared" si="6"/>
        <v>67</v>
      </c>
      <c r="X104" s="446">
        <f t="shared" si="7"/>
        <v>0.70526315789473681</v>
      </c>
      <c r="Y104" s="110"/>
      <c r="Z104" s="110"/>
      <c r="AA104" s="110"/>
    </row>
    <row r="105" spans="1:27" s="401" customFormat="1" ht="118.5" customHeight="1">
      <c r="A105" s="513">
        <v>102</v>
      </c>
      <c r="B105" s="423" t="s">
        <v>1177</v>
      </c>
      <c r="C105" s="424" t="s">
        <v>1178</v>
      </c>
      <c r="D105" s="423" t="s">
        <v>1179</v>
      </c>
      <c r="E105" s="423" t="s">
        <v>1180</v>
      </c>
      <c r="F105" s="424" t="s">
        <v>890</v>
      </c>
      <c r="G105" s="421" t="s">
        <v>910</v>
      </c>
      <c r="H105" s="421" t="s">
        <v>1296</v>
      </c>
      <c r="I105" s="421" t="s">
        <v>1297</v>
      </c>
      <c r="J105" s="421" t="s">
        <v>1298</v>
      </c>
      <c r="K105" s="421" t="s">
        <v>1299</v>
      </c>
      <c r="L105" s="422">
        <v>1915400</v>
      </c>
      <c r="M105" s="422">
        <v>1570000</v>
      </c>
      <c r="N105" s="422">
        <v>667250</v>
      </c>
      <c r="O105" s="422">
        <v>117750</v>
      </c>
      <c r="P105" s="431">
        <v>785000</v>
      </c>
      <c r="Q105" s="509">
        <v>0.5</v>
      </c>
      <c r="R105" s="431">
        <v>60</v>
      </c>
      <c r="S105" s="432">
        <v>45.5</v>
      </c>
      <c r="T105" s="432">
        <v>35</v>
      </c>
      <c r="U105" s="434">
        <v>21.5</v>
      </c>
      <c r="V105" s="432">
        <v>95</v>
      </c>
      <c r="W105" s="433">
        <f t="shared" si="6"/>
        <v>67</v>
      </c>
      <c r="X105" s="446">
        <f t="shared" si="7"/>
        <v>0.70526315789473681</v>
      </c>
      <c r="Y105" s="110"/>
      <c r="Z105" s="110"/>
      <c r="AA105" s="110"/>
    </row>
    <row r="106" spans="1:27" s="401" customFormat="1" ht="132.75" customHeight="1">
      <c r="A106" s="429">
        <v>103</v>
      </c>
      <c r="B106" s="426" t="s">
        <v>1670</v>
      </c>
      <c r="C106" s="424" t="s">
        <v>1671</v>
      </c>
      <c r="D106" s="423" t="s">
        <v>1672</v>
      </c>
      <c r="E106" s="423" t="s">
        <v>1673</v>
      </c>
      <c r="F106" s="430" t="s">
        <v>890</v>
      </c>
      <c r="G106" s="508" t="s">
        <v>1745</v>
      </c>
      <c r="H106" s="421" t="s">
        <v>1253</v>
      </c>
      <c r="I106" s="421" t="s">
        <v>1304</v>
      </c>
      <c r="J106" s="421" t="s">
        <v>1253</v>
      </c>
      <c r="K106" s="421" t="s">
        <v>1304</v>
      </c>
      <c r="L106" s="422">
        <v>3996785.78</v>
      </c>
      <c r="M106" s="422">
        <v>3276053.92</v>
      </c>
      <c r="N106" s="422">
        <v>1392322.92</v>
      </c>
      <c r="O106" s="422">
        <v>245704.05</v>
      </c>
      <c r="P106" s="431">
        <f>SUM(N106+O106)</f>
        <v>1638026.97</v>
      </c>
      <c r="Q106" s="509">
        <v>0.5</v>
      </c>
      <c r="R106" s="431">
        <v>60</v>
      </c>
      <c r="S106" s="432">
        <v>38.5</v>
      </c>
      <c r="T106" s="432">
        <v>35</v>
      </c>
      <c r="U106" s="434">
        <v>28</v>
      </c>
      <c r="V106" s="432">
        <v>95</v>
      </c>
      <c r="W106" s="433">
        <f t="shared" si="6"/>
        <v>66.5</v>
      </c>
      <c r="X106" s="446">
        <f t="shared" si="7"/>
        <v>0.7</v>
      </c>
      <c r="Y106" s="110"/>
      <c r="Z106" s="110"/>
      <c r="AA106" s="110"/>
    </row>
    <row r="107" spans="1:27" s="401" customFormat="1" ht="106.5" customHeight="1">
      <c r="A107" s="513">
        <v>104</v>
      </c>
      <c r="B107" s="423" t="s">
        <v>1525</v>
      </c>
      <c r="C107" s="424" t="s">
        <v>1526</v>
      </c>
      <c r="D107" s="423" t="s">
        <v>1527</v>
      </c>
      <c r="E107" s="423" t="s">
        <v>1528</v>
      </c>
      <c r="F107" s="430" t="s">
        <v>890</v>
      </c>
      <c r="G107" s="508" t="s">
        <v>1745</v>
      </c>
      <c r="H107" s="421" t="s">
        <v>829</v>
      </c>
      <c r="I107" s="421" t="s">
        <v>839</v>
      </c>
      <c r="J107" s="421" t="s">
        <v>829</v>
      </c>
      <c r="K107" s="421" t="s">
        <v>839</v>
      </c>
      <c r="L107" s="422">
        <v>610000</v>
      </c>
      <c r="M107" s="422">
        <v>500000</v>
      </c>
      <c r="N107" s="422">
        <v>212500</v>
      </c>
      <c r="O107" s="422">
        <v>37500</v>
      </c>
      <c r="P107" s="431">
        <f>SUM(N107+O107)</f>
        <v>250000</v>
      </c>
      <c r="Q107" s="509">
        <v>0.5</v>
      </c>
      <c r="R107" s="431">
        <v>60</v>
      </c>
      <c r="S107" s="432">
        <v>38.5</v>
      </c>
      <c r="T107" s="432">
        <v>35</v>
      </c>
      <c r="U107" s="434">
        <v>28</v>
      </c>
      <c r="V107" s="432">
        <v>95</v>
      </c>
      <c r="W107" s="433">
        <f t="shared" si="6"/>
        <v>66.5</v>
      </c>
      <c r="X107" s="446">
        <f t="shared" si="7"/>
        <v>0.7</v>
      </c>
      <c r="Y107" s="110"/>
      <c r="Z107" s="110"/>
      <c r="AA107" s="110"/>
    </row>
    <row r="108" spans="1:27" s="401" customFormat="1" ht="139.5">
      <c r="A108" s="429">
        <v>105</v>
      </c>
      <c r="B108" s="423" t="s">
        <v>931</v>
      </c>
      <c r="C108" s="423" t="s">
        <v>932</v>
      </c>
      <c r="D108" s="423" t="s">
        <v>933</v>
      </c>
      <c r="E108" s="423" t="s">
        <v>934</v>
      </c>
      <c r="F108" s="430" t="s">
        <v>890</v>
      </c>
      <c r="G108" s="508" t="s">
        <v>1745</v>
      </c>
      <c r="H108" s="421" t="s">
        <v>841</v>
      </c>
      <c r="I108" s="421" t="s">
        <v>930</v>
      </c>
      <c r="J108" s="421" t="s">
        <v>841</v>
      </c>
      <c r="K108" s="421" t="s">
        <v>930</v>
      </c>
      <c r="L108" s="422">
        <v>1650000</v>
      </c>
      <c r="M108" s="422">
        <v>1650000</v>
      </c>
      <c r="N108" s="422">
        <v>701250</v>
      </c>
      <c r="O108" s="422">
        <v>123750</v>
      </c>
      <c r="P108" s="431">
        <v>825000</v>
      </c>
      <c r="Q108" s="509">
        <v>0.5</v>
      </c>
      <c r="R108" s="431">
        <v>60</v>
      </c>
      <c r="S108" s="432">
        <v>39</v>
      </c>
      <c r="T108" s="432">
        <v>35</v>
      </c>
      <c r="U108" s="434">
        <v>27.5</v>
      </c>
      <c r="V108" s="432">
        <v>95</v>
      </c>
      <c r="W108" s="433">
        <f t="shared" ref="W108:W139" si="8">SUM(S108+U108)</f>
        <v>66.5</v>
      </c>
      <c r="X108" s="446">
        <f t="shared" si="7"/>
        <v>0.7</v>
      </c>
      <c r="Y108" s="110"/>
      <c r="Z108" s="110"/>
      <c r="AA108" s="110"/>
    </row>
    <row r="109" spans="1:27" s="401" customFormat="1" ht="137.25" customHeight="1">
      <c r="A109" s="513">
        <v>106</v>
      </c>
      <c r="B109" s="423" t="s">
        <v>1446</v>
      </c>
      <c r="C109" s="424" t="s">
        <v>1447</v>
      </c>
      <c r="D109" s="423" t="s">
        <v>1448</v>
      </c>
      <c r="E109" s="423" t="s">
        <v>1449</v>
      </c>
      <c r="F109" s="430" t="s">
        <v>890</v>
      </c>
      <c r="G109" s="508" t="s">
        <v>1745</v>
      </c>
      <c r="H109" s="421" t="s">
        <v>834</v>
      </c>
      <c r="I109" s="421" t="s">
        <v>1260</v>
      </c>
      <c r="J109" s="421" t="s">
        <v>834</v>
      </c>
      <c r="K109" s="421" t="s">
        <v>1260</v>
      </c>
      <c r="L109" s="422">
        <v>2583045</v>
      </c>
      <c r="M109" s="422">
        <v>2092250</v>
      </c>
      <c r="N109" s="422">
        <v>889206.25</v>
      </c>
      <c r="O109" s="422">
        <v>156918.75</v>
      </c>
      <c r="P109" s="431">
        <f>SUM(N109+O109)</f>
        <v>1046125</v>
      </c>
      <c r="Q109" s="509">
        <v>0.5</v>
      </c>
      <c r="R109" s="431">
        <v>60</v>
      </c>
      <c r="S109" s="432">
        <v>45.5</v>
      </c>
      <c r="T109" s="432">
        <v>35</v>
      </c>
      <c r="U109" s="434">
        <v>21</v>
      </c>
      <c r="V109" s="432">
        <v>95</v>
      </c>
      <c r="W109" s="433">
        <f t="shared" si="8"/>
        <v>66.5</v>
      </c>
      <c r="X109" s="446">
        <f t="shared" si="7"/>
        <v>0.7</v>
      </c>
      <c r="Y109" s="110"/>
      <c r="Z109" s="110"/>
      <c r="AA109" s="110"/>
    </row>
    <row r="110" spans="1:27" s="401" customFormat="1" ht="145.5" customHeight="1">
      <c r="A110" s="429">
        <v>107</v>
      </c>
      <c r="B110" s="423" t="s">
        <v>1216</v>
      </c>
      <c r="C110" s="424" t="s">
        <v>1217</v>
      </c>
      <c r="D110" s="423" t="s">
        <v>1218</v>
      </c>
      <c r="E110" s="423" t="s">
        <v>1219</v>
      </c>
      <c r="F110" s="424" t="s">
        <v>890</v>
      </c>
      <c r="G110" s="421" t="s">
        <v>910</v>
      </c>
      <c r="H110" s="421" t="s">
        <v>878</v>
      </c>
      <c r="I110" s="421" t="s">
        <v>879</v>
      </c>
      <c r="J110" s="421" t="s">
        <v>878</v>
      </c>
      <c r="K110" s="421" t="s">
        <v>879</v>
      </c>
      <c r="L110" s="422">
        <v>2315006</v>
      </c>
      <c r="M110" s="422">
        <v>2299006</v>
      </c>
      <c r="N110" s="422">
        <v>977077.55</v>
      </c>
      <c r="O110" s="422">
        <v>172425.45</v>
      </c>
      <c r="P110" s="431">
        <v>1149503</v>
      </c>
      <c r="Q110" s="509">
        <v>0.5</v>
      </c>
      <c r="R110" s="431">
        <v>60</v>
      </c>
      <c r="S110" s="432">
        <v>34</v>
      </c>
      <c r="T110" s="432">
        <v>35</v>
      </c>
      <c r="U110" s="434">
        <v>32</v>
      </c>
      <c r="V110" s="432">
        <v>95</v>
      </c>
      <c r="W110" s="433">
        <f t="shared" si="8"/>
        <v>66</v>
      </c>
      <c r="X110" s="446">
        <f t="shared" si="7"/>
        <v>0.69473684210526321</v>
      </c>
      <c r="Y110" s="110"/>
      <c r="Z110" s="110"/>
      <c r="AA110" s="110"/>
    </row>
    <row r="111" spans="1:27" s="401" customFormat="1" ht="117.75" customHeight="1">
      <c r="A111" s="513">
        <v>108</v>
      </c>
      <c r="B111" s="423" t="s">
        <v>1108</v>
      </c>
      <c r="C111" s="424" t="s">
        <v>1109</v>
      </c>
      <c r="D111" s="423" t="s">
        <v>1110</v>
      </c>
      <c r="E111" s="423" t="s">
        <v>1111</v>
      </c>
      <c r="F111" s="424" t="s">
        <v>890</v>
      </c>
      <c r="G111" s="508" t="s">
        <v>1746</v>
      </c>
      <c r="H111" s="421" t="s">
        <v>840</v>
      </c>
      <c r="I111" s="421" t="s">
        <v>833</v>
      </c>
      <c r="J111" s="421" t="s">
        <v>1287</v>
      </c>
      <c r="K111" s="421" t="s">
        <v>1288</v>
      </c>
      <c r="L111" s="422">
        <v>5722153.7999999998</v>
      </c>
      <c r="M111" s="422">
        <v>4445230</v>
      </c>
      <c r="N111" s="422">
        <v>1511378.2</v>
      </c>
      <c r="O111" s="422">
        <v>266713.8</v>
      </c>
      <c r="P111" s="431">
        <v>1778092</v>
      </c>
      <c r="Q111" s="509">
        <v>0.4</v>
      </c>
      <c r="R111" s="431">
        <v>60</v>
      </c>
      <c r="S111" s="432">
        <v>37</v>
      </c>
      <c r="T111" s="432">
        <v>35</v>
      </c>
      <c r="U111" s="434">
        <v>29</v>
      </c>
      <c r="V111" s="432">
        <v>95</v>
      </c>
      <c r="W111" s="433">
        <f t="shared" si="8"/>
        <v>66</v>
      </c>
      <c r="X111" s="446">
        <f t="shared" si="7"/>
        <v>0.69473684210526321</v>
      </c>
      <c r="Y111" s="110"/>
      <c r="Z111" s="110"/>
      <c r="AA111" s="110"/>
    </row>
    <row r="112" spans="1:27" s="401" customFormat="1" ht="129" customHeight="1">
      <c r="A112" s="429">
        <v>109</v>
      </c>
      <c r="B112" s="423" t="s">
        <v>1326</v>
      </c>
      <c r="C112" s="423" t="s">
        <v>1327</v>
      </c>
      <c r="D112" s="423" t="s">
        <v>1328</v>
      </c>
      <c r="E112" s="423" t="s">
        <v>1329</v>
      </c>
      <c r="F112" s="424" t="s">
        <v>890</v>
      </c>
      <c r="G112" s="508" t="s">
        <v>1745</v>
      </c>
      <c r="H112" s="421" t="s">
        <v>1250</v>
      </c>
      <c r="I112" s="421" t="s">
        <v>1285</v>
      </c>
      <c r="J112" s="421" t="s">
        <v>840</v>
      </c>
      <c r="K112" s="421" t="s">
        <v>833</v>
      </c>
      <c r="L112" s="422">
        <v>9256419.5399999991</v>
      </c>
      <c r="M112" s="422">
        <v>4000000</v>
      </c>
      <c r="N112" s="422">
        <v>1700000</v>
      </c>
      <c r="O112" s="422">
        <v>300000</v>
      </c>
      <c r="P112" s="431">
        <f>SUM(N112+O112)</f>
        <v>2000000</v>
      </c>
      <c r="Q112" s="509">
        <v>0.5</v>
      </c>
      <c r="R112" s="431">
        <v>50</v>
      </c>
      <c r="S112" s="432">
        <v>37.5</v>
      </c>
      <c r="T112" s="432">
        <v>35</v>
      </c>
      <c r="U112" s="434">
        <v>28.5</v>
      </c>
      <c r="V112" s="432">
        <v>95</v>
      </c>
      <c r="W112" s="433">
        <f t="shared" si="8"/>
        <v>66</v>
      </c>
      <c r="X112" s="446">
        <f t="shared" si="7"/>
        <v>0.69473684210526321</v>
      </c>
      <c r="Y112" s="110"/>
      <c r="Z112" s="110"/>
      <c r="AA112" s="110"/>
    </row>
    <row r="113" spans="1:27" s="401" customFormat="1" ht="171" customHeight="1">
      <c r="A113" s="513">
        <v>110</v>
      </c>
      <c r="B113" s="423" t="s">
        <v>1466</v>
      </c>
      <c r="C113" s="424" t="s">
        <v>1467</v>
      </c>
      <c r="D113" s="423" t="s">
        <v>1468</v>
      </c>
      <c r="E113" s="423" t="s">
        <v>1469</v>
      </c>
      <c r="F113" s="430" t="s">
        <v>890</v>
      </c>
      <c r="G113" s="508" t="s">
        <v>1745</v>
      </c>
      <c r="H113" s="421" t="s">
        <v>1250</v>
      </c>
      <c r="I113" s="421" t="s">
        <v>881</v>
      </c>
      <c r="J113" s="421" t="s">
        <v>1253</v>
      </c>
      <c r="K113" s="421" t="s">
        <v>1427</v>
      </c>
      <c r="L113" s="422">
        <v>2745000</v>
      </c>
      <c r="M113" s="422">
        <v>2090000</v>
      </c>
      <c r="N113" s="422">
        <v>888250</v>
      </c>
      <c r="O113" s="422">
        <v>156750</v>
      </c>
      <c r="P113" s="431">
        <f>SUM(N113+O113)</f>
        <v>1045000</v>
      </c>
      <c r="Q113" s="509">
        <v>0.5</v>
      </c>
      <c r="R113" s="431">
        <v>60</v>
      </c>
      <c r="S113" s="432">
        <v>38.5</v>
      </c>
      <c r="T113" s="432">
        <v>35</v>
      </c>
      <c r="U113" s="434">
        <v>27.5</v>
      </c>
      <c r="V113" s="432">
        <v>95</v>
      </c>
      <c r="W113" s="433">
        <f t="shared" si="8"/>
        <v>66</v>
      </c>
      <c r="X113" s="446">
        <f t="shared" si="7"/>
        <v>0.69473684210526321</v>
      </c>
      <c r="Y113" s="110"/>
      <c r="Z113" s="110"/>
      <c r="AA113" s="110"/>
    </row>
    <row r="114" spans="1:27" s="401" customFormat="1" ht="100.5" customHeight="1">
      <c r="A114" s="429">
        <v>111</v>
      </c>
      <c r="B114" s="423" t="s">
        <v>1141</v>
      </c>
      <c r="C114" s="424" t="s">
        <v>1142</v>
      </c>
      <c r="D114" s="423" t="s">
        <v>1143</v>
      </c>
      <c r="E114" s="423" t="s">
        <v>1144</v>
      </c>
      <c r="F114" s="424" t="s">
        <v>890</v>
      </c>
      <c r="G114" s="508" t="s">
        <v>1746</v>
      </c>
      <c r="H114" s="421" t="s">
        <v>840</v>
      </c>
      <c r="I114" s="421" t="s">
        <v>833</v>
      </c>
      <c r="J114" s="421" t="s">
        <v>840</v>
      </c>
      <c r="K114" s="421" t="s">
        <v>833</v>
      </c>
      <c r="L114" s="422">
        <v>945500</v>
      </c>
      <c r="M114" s="422">
        <v>775000</v>
      </c>
      <c r="N114" s="422">
        <v>263500</v>
      </c>
      <c r="O114" s="422">
        <v>46500</v>
      </c>
      <c r="P114" s="431">
        <v>310000</v>
      </c>
      <c r="Q114" s="509">
        <v>0.4</v>
      </c>
      <c r="R114" s="431">
        <v>60</v>
      </c>
      <c r="S114" s="432">
        <v>39</v>
      </c>
      <c r="T114" s="432">
        <v>35</v>
      </c>
      <c r="U114" s="434">
        <v>27</v>
      </c>
      <c r="V114" s="432">
        <v>95</v>
      </c>
      <c r="W114" s="433">
        <f t="shared" si="8"/>
        <v>66</v>
      </c>
      <c r="X114" s="446">
        <f t="shared" si="7"/>
        <v>0.69473684210526321</v>
      </c>
      <c r="Y114" s="110"/>
      <c r="Z114" s="110"/>
      <c r="AA114" s="110"/>
    </row>
    <row r="115" spans="1:27" s="401" customFormat="1" ht="131.25" customHeight="1">
      <c r="A115" s="513">
        <v>112</v>
      </c>
      <c r="B115" s="423" t="s">
        <v>1050</v>
      </c>
      <c r="C115" s="424" t="s">
        <v>1051</v>
      </c>
      <c r="D115" s="423" t="s">
        <v>1052</v>
      </c>
      <c r="E115" s="423" t="s">
        <v>1053</v>
      </c>
      <c r="F115" s="424" t="s">
        <v>890</v>
      </c>
      <c r="G115" s="508" t="s">
        <v>1745</v>
      </c>
      <c r="H115" s="421" t="s">
        <v>829</v>
      </c>
      <c r="I115" s="421" t="s">
        <v>1271</v>
      </c>
      <c r="J115" s="421" t="s">
        <v>829</v>
      </c>
      <c r="K115" s="421" t="s">
        <v>1272</v>
      </c>
      <c r="L115" s="422">
        <v>1586000</v>
      </c>
      <c r="M115" s="422">
        <v>1300000</v>
      </c>
      <c r="N115" s="422">
        <v>552500</v>
      </c>
      <c r="O115" s="422">
        <v>97500</v>
      </c>
      <c r="P115" s="431">
        <v>650000</v>
      </c>
      <c r="Q115" s="509">
        <v>0.5</v>
      </c>
      <c r="R115" s="431">
        <v>60</v>
      </c>
      <c r="S115" s="432">
        <v>40.5</v>
      </c>
      <c r="T115" s="432">
        <v>35</v>
      </c>
      <c r="U115" s="434">
        <v>25.5</v>
      </c>
      <c r="V115" s="432">
        <v>95</v>
      </c>
      <c r="W115" s="433">
        <f t="shared" si="8"/>
        <v>66</v>
      </c>
      <c r="X115" s="446">
        <f t="shared" si="7"/>
        <v>0.69473684210526321</v>
      </c>
      <c r="Y115" s="110"/>
      <c r="Z115" s="110"/>
      <c r="AA115" s="110"/>
    </row>
    <row r="116" spans="1:27" s="401" customFormat="1" ht="111.75" customHeight="1">
      <c r="A116" s="429">
        <v>113</v>
      </c>
      <c r="B116" s="423" t="s">
        <v>1007</v>
      </c>
      <c r="C116" s="423" t="s">
        <v>1008</v>
      </c>
      <c r="D116" s="423" t="s">
        <v>1664</v>
      </c>
      <c r="E116" s="423" t="s">
        <v>1009</v>
      </c>
      <c r="F116" s="424" t="s">
        <v>903</v>
      </c>
      <c r="G116" s="421" t="s">
        <v>910</v>
      </c>
      <c r="H116" s="421" t="s">
        <v>1263</v>
      </c>
      <c r="I116" s="421" t="s">
        <v>855</v>
      </c>
      <c r="J116" s="421" t="s">
        <v>1263</v>
      </c>
      <c r="K116" s="421" t="s">
        <v>855</v>
      </c>
      <c r="L116" s="422">
        <v>645352.99</v>
      </c>
      <c r="M116" s="422">
        <v>528977.86</v>
      </c>
      <c r="N116" s="422">
        <v>224815.59</v>
      </c>
      <c r="O116" s="422">
        <v>39673.339999999997</v>
      </c>
      <c r="P116" s="431">
        <v>264488.93</v>
      </c>
      <c r="Q116" s="509">
        <v>0.5</v>
      </c>
      <c r="R116" s="431">
        <v>60</v>
      </c>
      <c r="S116" s="432">
        <v>42</v>
      </c>
      <c r="T116" s="432">
        <v>35</v>
      </c>
      <c r="U116" s="434">
        <v>24</v>
      </c>
      <c r="V116" s="432">
        <v>95</v>
      </c>
      <c r="W116" s="433">
        <f t="shared" si="8"/>
        <v>66</v>
      </c>
      <c r="X116" s="446">
        <f t="shared" si="7"/>
        <v>0.69473684210526321</v>
      </c>
      <c r="Y116" s="110"/>
      <c r="Z116" s="110"/>
      <c r="AA116" s="110"/>
    </row>
    <row r="117" spans="1:27" s="401" customFormat="1" ht="112.5" customHeight="1">
      <c r="A117" s="513">
        <v>114</v>
      </c>
      <c r="B117" s="423" t="s">
        <v>1586</v>
      </c>
      <c r="C117" s="424" t="s">
        <v>1587</v>
      </c>
      <c r="D117" s="423" t="s">
        <v>1724</v>
      </c>
      <c r="E117" s="423" t="s">
        <v>1588</v>
      </c>
      <c r="F117" s="430" t="s">
        <v>890</v>
      </c>
      <c r="G117" s="508" t="s">
        <v>1745</v>
      </c>
      <c r="H117" s="421" t="s">
        <v>911</v>
      </c>
      <c r="I117" s="421" t="s">
        <v>850</v>
      </c>
      <c r="J117" s="421" t="s">
        <v>911</v>
      </c>
      <c r="K117" s="421" t="s">
        <v>850</v>
      </c>
      <c r="L117" s="422">
        <v>1384496.98</v>
      </c>
      <c r="M117" s="422">
        <v>1384496.98</v>
      </c>
      <c r="N117" s="422">
        <v>588411.22</v>
      </c>
      <c r="O117" s="422">
        <v>103837.27</v>
      </c>
      <c r="P117" s="431">
        <f>SUM(N117+O117)</f>
        <v>692248.49</v>
      </c>
      <c r="Q117" s="509">
        <v>0.5</v>
      </c>
      <c r="R117" s="431">
        <v>60</v>
      </c>
      <c r="S117" s="432">
        <v>45.5</v>
      </c>
      <c r="T117" s="432">
        <v>35</v>
      </c>
      <c r="U117" s="434">
        <v>20.5</v>
      </c>
      <c r="V117" s="432">
        <v>95</v>
      </c>
      <c r="W117" s="433">
        <f t="shared" si="8"/>
        <v>66</v>
      </c>
      <c r="X117" s="446">
        <f t="shared" si="7"/>
        <v>0.69473684210526321</v>
      </c>
      <c r="Y117" s="110"/>
      <c r="Z117" s="110"/>
      <c r="AA117" s="110"/>
    </row>
    <row r="118" spans="1:27" s="401" customFormat="1" ht="112.5" customHeight="1">
      <c r="A118" s="429">
        <v>115</v>
      </c>
      <c r="B118" s="423" t="s">
        <v>1792</v>
      </c>
      <c r="C118" s="424" t="s">
        <v>1775</v>
      </c>
      <c r="D118" s="423" t="s">
        <v>1772</v>
      </c>
      <c r="E118" s="423" t="s">
        <v>1773</v>
      </c>
      <c r="F118" s="430" t="s">
        <v>890</v>
      </c>
      <c r="G118" s="421" t="s">
        <v>910</v>
      </c>
      <c r="H118" s="421" t="s">
        <v>844</v>
      </c>
      <c r="I118" s="421" t="s">
        <v>1774</v>
      </c>
      <c r="J118" s="421" t="s">
        <v>844</v>
      </c>
      <c r="K118" s="421" t="s">
        <v>1774</v>
      </c>
      <c r="L118" s="422">
        <v>2779171.08</v>
      </c>
      <c r="M118" s="422">
        <v>2668819.9</v>
      </c>
      <c r="N118" s="422">
        <v>1134248.46</v>
      </c>
      <c r="O118" s="422">
        <v>200161.49</v>
      </c>
      <c r="P118" s="431">
        <f>SUM(N118+O118)</f>
        <v>1334409.95</v>
      </c>
      <c r="Q118" s="509">
        <v>0.5</v>
      </c>
      <c r="R118" s="431">
        <v>60</v>
      </c>
      <c r="S118" s="432">
        <v>41</v>
      </c>
      <c r="T118" s="432">
        <v>35</v>
      </c>
      <c r="U118" s="434">
        <v>25</v>
      </c>
      <c r="V118" s="432">
        <v>95</v>
      </c>
      <c r="W118" s="433">
        <f t="shared" si="8"/>
        <v>66</v>
      </c>
      <c r="X118" s="446">
        <f t="shared" si="7"/>
        <v>0.69473684210526321</v>
      </c>
      <c r="Y118" s="110"/>
      <c r="Z118" s="110"/>
      <c r="AA118" s="110"/>
    </row>
    <row r="119" spans="1:27" s="401" customFormat="1" ht="150.75" customHeight="1">
      <c r="A119" s="513">
        <v>116</v>
      </c>
      <c r="B119" s="423" t="s">
        <v>1149</v>
      </c>
      <c r="C119" s="424" t="s">
        <v>1150</v>
      </c>
      <c r="D119" s="423" t="s">
        <v>1151</v>
      </c>
      <c r="E119" s="423" t="s">
        <v>1152</v>
      </c>
      <c r="F119" s="424" t="s">
        <v>890</v>
      </c>
      <c r="G119" s="421" t="s">
        <v>910</v>
      </c>
      <c r="H119" s="421" t="s">
        <v>1253</v>
      </c>
      <c r="I119" s="421" t="s">
        <v>832</v>
      </c>
      <c r="J119" s="421" t="s">
        <v>1253</v>
      </c>
      <c r="K119" s="421" t="s">
        <v>832</v>
      </c>
      <c r="L119" s="422">
        <v>956958.8</v>
      </c>
      <c r="M119" s="422">
        <v>865540</v>
      </c>
      <c r="N119" s="422">
        <v>367854.5</v>
      </c>
      <c r="O119" s="422">
        <v>64915.5</v>
      </c>
      <c r="P119" s="431">
        <v>432770</v>
      </c>
      <c r="Q119" s="509">
        <v>0.5</v>
      </c>
      <c r="R119" s="431">
        <v>60</v>
      </c>
      <c r="S119" s="432">
        <v>36</v>
      </c>
      <c r="T119" s="432">
        <v>35</v>
      </c>
      <c r="U119" s="434">
        <v>29.5</v>
      </c>
      <c r="V119" s="432">
        <v>95</v>
      </c>
      <c r="W119" s="433">
        <f t="shared" si="8"/>
        <v>65.5</v>
      </c>
      <c r="X119" s="446">
        <f t="shared" si="7"/>
        <v>0.68947368421052635</v>
      </c>
      <c r="Y119" s="110"/>
      <c r="Z119" s="110"/>
      <c r="AA119" s="110"/>
    </row>
    <row r="120" spans="1:27" s="401" customFormat="1" ht="156.75" customHeight="1">
      <c r="A120" s="429">
        <v>117</v>
      </c>
      <c r="B120" s="423" t="s">
        <v>891</v>
      </c>
      <c r="C120" s="423" t="s">
        <v>892</v>
      </c>
      <c r="D120" s="423" t="s">
        <v>893</v>
      </c>
      <c r="E120" s="423" t="s">
        <v>894</v>
      </c>
      <c r="F120" s="430" t="s">
        <v>890</v>
      </c>
      <c r="G120" s="508" t="s">
        <v>1745</v>
      </c>
      <c r="H120" s="421" t="s">
        <v>907</v>
      </c>
      <c r="I120" s="421" t="s">
        <v>875</v>
      </c>
      <c r="J120" s="421" t="s">
        <v>907</v>
      </c>
      <c r="K120" s="421" t="s">
        <v>908</v>
      </c>
      <c r="L120" s="422">
        <v>2013000</v>
      </c>
      <c r="M120" s="422">
        <v>1650000</v>
      </c>
      <c r="N120" s="422">
        <v>701250</v>
      </c>
      <c r="O120" s="422">
        <v>123750</v>
      </c>
      <c r="P120" s="431">
        <v>825000</v>
      </c>
      <c r="Q120" s="509">
        <v>0.5</v>
      </c>
      <c r="R120" s="431">
        <v>60</v>
      </c>
      <c r="S120" s="432">
        <v>38.5</v>
      </c>
      <c r="T120" s="432">
        <v>35</v>
      </c>
      <c r="U120" s="434">
        <v>27</v>
      </c>
      <c r="V120" s="432">
        <v>95</v>
      </c>
      <c r="W120" s="433">
        <f t="shared" si="8"/>
        <v>65.5</v>
      </c>
      <c r="X120" s="446">
        <f t="shared" si="7"/>
        <v>0.68947368421052635</v>
      </c>
      <c r="Y120" s="110"/>
      <c r="Z120" s="110"/>
      <c r="AA120" s="110"/>
    </row>
    <row r="121" spans="1:27" s="401" customFormat="1" ht="117" customHeight="1">
      <c r="A121" s="513">
        <v>118</v>
      </c>
      <c r="B121" s="423" t="s">
        <v>1181</v>
      </c>
      <c r="C121" s="424" t="s">
        <v>1182</v>
      </c>
      <c r="D121" s="423" t="s">
        <v>1183</v>
      </c>
      <c r="E121" s="423" t="s">
        <v>1184</v>
      </c>
      <c r="F121" s="424" t="s">
        <v>890</v>
      </c>
      <c r="G121" s="508" t="s">
        <v>1745</v>
      </c>
      <c r="H121" s="421" t="s">
        <v>863</v>
      </c>
      <c r="I121" s="421" t="s">
        <v>864</v>
      </c>
      <c r="J121" s="421" t="s">
        <v>840</v>
      </c>
      <c r="K121" s="421" t="s">
        <v>833</v>
      </c>
      <c r="L121" s="431">
        <v>2257000</v>
      </c>
      <c r="M121" s="431">
        <v>1850000</v>
      </c>
      <c r="N121" s="431">
        <v>786250</v>
      </c>
      <c r="O121" s="431">
        <v>138750</v>
      </c>
      <c r="P121" s="431">
        <v>925000</v>
      </c>
      <c r="Q121" s="509">
        <v>0.5</v>
      </c>
      <c r="R121" s="431">
        <v>60</v>
      </c>
      <c r="S121" s="432">
        <v>40</v>
      </c>
      <c r="T121" s="432">
        <v>35</v>
      </c>
      <c r="U121" s="434">
        <v>25.5</v>
      </c>
      <c r="V121" s="432">
        <v>95</v>
      </c>
      <c r="W121" s="433">
        <f t="shared" si="8"/>
        <v>65.5</v>
      </c>
      <c r="X121" s="446">
        <f t="shared" si="7"/>
        <v>0.68947368421052635</v>
      </c>
      <c r="Y121" s="110"/>
      <c r="Z121" s="110"/>
      <c r="AA121" s="110"/>
    </row>
    <row r="122" spans="1:27" s="401" customFormat="1" ht="129" customHeight="1">
      <c r="A122" s="429">
        <v>119</v>
      </c>
      <c r="B122" s="423" t="s">
        <v>975</v>
      </c>
      <c r="C122" s="424" t="s">
        <v>976</v>
      </c>
      <c r="D122" s="423" t="s">
        <v>977</v>
      </c>
      <c r="E122" s="423" t="s">
        <v>978</v>
      </c>
      <c r="F122" s="430" t="s">
        <v>890</v>
      </c>
      <c r="G122" s="508" t="s">
        <v>1745</v>
      </c>
      <c r="H122" s="421" t="s">
        <v>1259</v>
      </c>
      <c r="I122" s="421" t="s">
        <v>838</v>
      </c>
      <c r="J122" s="421" t="s">
        <v>1255</v>
      </c>
      <c r="K122" s="421" t="s">
        <v>851</v>
      </c>
      <c r="L122" s="422">
        <v>6294900</v>
      </c>
      <c r="M122" s="422">
        <v>3890000</v>
      </c>
      <c r="N122" s="422">
        <v>1474037.7</v>
      </c>
      <c r="O122" s="422">
        <v>260124.3</v>
      </c>
      <c r="P122" s="431">
        <v>1734162</v>
      </c>
      <c r="Q122" s="509">
        <v>0.44579999999999997</v>
      </c>
      <c r="R122" s="431">
        <v>60</v>
      </c>
      <c r="S122" s="432">
        <v>42.5</v>
      </c>
      <c r="T122" s="432">
        <v>35</v>
      </c>
      <c r="U122" s="434">
        <v>23</v>
      </c>
      <c r="V122" s="432">
        <v>95</v>
      </c>
      <c r="W122" s="433">
        <f t="shared" si="8"/>
        <v>65.5</v>
      </c>
      <c r="X122" s="446">
        <f t="shared" si="7"/>
        <v>0.68947368421052635</v>
      </c>
      <c r="Y122" s="110"/>
      <c r="Z122" s="110"/>
      <c r="AA122" s="110"/>
    </row>
    <row r="123" spans="1:27" s="401" customFormat="1" ht="104.25" customHeight="1">
      <c r="A123" s="513">
        <v>120</v>
      </c>
      <c r="B123" s="423" t="s">
        <v>935</v>
      </c>
      <c r="C123" s="423" t="s">
        <v>936</v>
      </c>
      <c r="D123" s="423" t="s">
        <v>937</v>
      </c>
      <c r="E123" s="423" t="s">
        <v>938</v>
      </c>
      <c r="F123" s="430" t="s">
        <v>890</v>
      </c>
      <c r="G123" s="508" t="s">
        <v>1745</v>
      </c>
      <c r="H123" s="421" t="s">
        <v>943</v>
      </c>
      <c r="I123" s="421" t="s">
        <v>853</v>
      </c>
      <c r="J123" s="421" t="s">
        <v>943</v>
      </c>
      <c r="K123" s="421" t="s">
        <v>853</v>
      </c>
      <c r="L123" s="422">
        <v>915000</v>
      </c>
      <c r="M123" s="422">
        <v>750000</v>
      </c>
      <c r="N123" s="422">
        <v>318750</v>
      </c>
      <c r="O123" s="422">
        <v>56250</v>
      </c>
      <c r="P123" s="431">
        <v>375000</v>
      </c>
      <c r="Q123" s="509">
        <v>0.5</v>
      </c>
      <c r="R123" s="431">
        <v>60</v>
      </c>
      <c r="S123" s="432">
        <v>35.5</v>
      </c>
      <c r="T123" s="432">
        <v>35</v>
      </c>
      <c r="U123" s="434">
        <v>29.5</v>
      </c>
      <c r="V123" s="432">
        <v>95</v>
      </c>
      <c r="W123" s="433">
        <f t="shared" si="8"/>
        <v>65</v>
      </c>
      <c r="X123" s="446">
        <f t="shared" si="7"/>
        <v>0.68421052631578949</v>
      </c>
      <c r="Y123" s="110"/>
      <c r="Z123" s="110"/>
      <c r="AA123" s="110"/>
    </row>
    <row r="124" spans="1:27" s="401" customFormat="1" ht="159.75" customHeight="1">
      <c r="A124" s="429">
        <v>121</v>
      </c>
      <c r="B124" s="423" t="s">
        <v>1073</v>
      </c>
      <c r="C124" s="424" t="s">
        <v>1074</v>
      </c>
      <c r="D124" s="423" t="s">
        <v>1075</v>
      </c>
      <c r="E124" s="423" t="s">
        <v>1076</v>
      </c>
      <c r="F124" s="424" t="s">
        <v>890</v>
      </c>
      <c r="G124" s="421" t="s">
        <v>910</v>
      </c>
      <c r="H124" s="421" t="s">
        <v>882</v>
      </c>
      <c r="I124" s="421" t="s">
        <v>1278</v>
      </c>
      <c r="J124" s="421" t="s">
        <v>882</v>
      </c>
      <c r="K124" s="421" t="s">
        <v>1278</v>
      </c>
      <c r="L124" s="422">
        <v>941840</v>
      </c>
      <c r="M124" s="422">
        <v>760000</v>
      </c>
      <c r="N124" s="422">
        <v>323000</v>
      </c>
      <c r="O124" s="422">
        <v>57000</v>
      </c>
      <c r="P124" s="431">
        <v>380000</v>
      </c>
      <c r="Q124" s="509">
        <v>0.5</v>
      </c>
      <c r="R124" s="431">
        <v>60</v>
      </c>
      <c r="S124" s="432">
        <v>38.5</v>
      </c>
      <c r="T124" s="432">
        <v>35</v>
      </c>
      <c r="U124" s="434">
        <v>26.5</v>
      </c>
      <c r="V124" s="432">
        <v>95</v>
      </c>
      <c r="W124" s="433">
        <f t="shared" si="8"/>
        <v>65</v>
      </c>
      <c r="X124" s="446">
        <f t="shared" si="7"/>
        <v>0.68421052631578949</v>
      </c>
      <c r="Y124" s="110"/>
      <c r="Z124" s="110"/>
      <c r="AA124" s="110"/>
    </row>
    <row r="125" spans="1:27" s="401" customFormat="1" ht="120.75" customHeight="1">
      <c r="A125" s="513">
        <v>122</v>
      </c>
      <c r="B125" s="423" t="s">
        <v>948</v>
      </c>
      <c r="C125" s="423" t="s">
        <v>949</v>
      </c>
      <c r="D125" s="423" t="s">
        <v>950</v>
      </c>
      <c r="E125" s="423" t="s">
        <v>951</v>
      </c>
      <c r="F125" s="430" t="s">
        <v>903</v>
      </c>
      <c r="G125" s="421" t="s">
        <v>910</v>
      </c>
      <c r="H125" s="421" t="s">
        <v>840</v>
      </c>
      <c r="I125" s="421" t="s">
        <v>833</v>
      </c>
      <c r="J125" s="421" t="s">
        <v>840</v>
      </c>
      <c r="K125" s="421" t="s">
        <v>833</v>
      </c>
      <c r="L125" s="422">
        <v>667340</v>
      </c>
      <c r="M125" s="422">
        <v>544000</v>
      </c>
      <c r="N125" s="422">
        <v>231200</v>
      </c>
      <c r="O125" s="422">
        <v>40800</v>
      </c>
      <c r="P125" s="431">
        <v>272000</v>
      </c>
      <c r="Q125" s="509">
        <v>0.5</v>
      </c>
      <c r="R125" s="431">
        <v>60</v>
      </c>
      <c r="S125" s="432">
        <v>39</v>
      </c>
      <c r="T125" s="432">
        <v>35</v>
      </c>
      <c r="U125" s="434">
        <v>26</v>
      </c>
      <c r="V125" s="432">
        <v>95</v>
      </c>
      <c r="W125" s="433">
        <f t="shared" si="8"/>
        <v>65</v>
      </c>
      <c r="X125" s="446">
        <f t="shared" si="7"/>
        <v>0.68421052631578949</v>
      </c>
      <c r="Y125" s="110"/>
      <c r="Z125" s="110"/>
      <c r="AA125" s="110"/>
    </row>
    <row r="126" spans="1:27" s="401" customFormat="1" ht="164.25" customHeight="1">
      <c r="A126" s="429">
        <v>123</v>
      </c>
      <c r="B126" s="423" t="s">
        <v>1157</v>
      </c>
      <c r="C126" s="424" t="s">
        <v>1158</v>
      </c>
      <c r="D126" s="423" t="s">
        <v>1159</v>
      </c>
      <c r="E126" s="423" t="s">
        <v>1160</v>
      </c>
      <c r="F126" s="424" t="s">
        <v>890</v>
      </c>
      <c r="G126" s="421" t="s">
        <v>910</v>
      </c>
      <c r="H126" s="421" t="s">
        <v>882</v>
      </c>
      <c r="I126" s="421" t="s">
        <v>1251</v>
      </c>
      <c r="J126" s="421" t="s">
        <v>877</v>
      </c>
      <c r="K126" s="421" t="s">
        <v>1291</v>
      </c>
      <c r="L126" s="422">
        <v>4880000</v>
      </c>
      <c r="M126" s="422">
        <v>4000000</v>
      </c>
      <c r="N126" s="422">
        <v>1700000</v>
      </c>
      <c r="O126" s="422">
        <v>300000</v>
      </c>
      <c r="P126" s="431">
        <v>2000000</v>
      </c>
      <c r="Q126" s="509">
        <v>0.5</v>
      </c>
      <c r="R126" s="431">
        <v>60</v>
      </c>
      <c r="S126" s="432">
        <v>39.5</v>
      </c>
      <c r="T126" s="432">
        <v>35</v>
      </c>
      <c r="U126" s="434">
        <v>25.5</v>
      </c>
      <c r="V126" s="432">
        <v>95</v>
      </c>
      <c r="W126" s="433">
        <f t="shared" si="8"/>
        <v>65</v>
      </c>
      <c r="X126" s="446">
        <f t="shared" si="7"/>
        <v>0.68421052631578949</v>
      </c>
      <c r="Y126" s="110"/>
      <c r="Z126" s="110"/>
      <c r="AA126" s="110"/>
    </row>
    <row r="127" spans="1:27" s="401" customFormat="1" ht="136.5" customHeight="1">
      <c r="A127" s="513">
        <v>124</v>
      </c>
      <c r="B127" s="423" t="s">
        <v>1034</v>
      </c>
      <c r="C127" s="424" t="s">
        <v>1035</v>
      </c>
      <c r="D127" s="423" t="s">
        <v>1036</v>
      </c>
      <c r="E127" s="423" t="s">
        <v>1037</v>
      </c>
      <c r="F127" s="424" t="s">
        <v>890</v>
      </c>
      <c r="G127" s="508" t="s">
        <v>1745</v>
      </c>
      <c r="H127" s="421" t="s">
        <v>1269</v>
      </c>
      <c r="I127" s="421" t="s">
        <v>837</v>
      </c>
      <c r="J127" s="421" t="s">
        <v>1269</v>
      </c>
      <c r="K127" s="421" t="s">
        <v>837</v>
      </c>
      <c r="L127" s="422">
        <v>2440000</v>
      </c>
      <c r="M127" s="422">
        <v>2000000</v>
      </c>
      <c r="N127" s="422">
        <v>850000</v>
      </c>
      <c r="O127" s="422">
        <v>150000</v>
      </c>
      <c r="P127" s="431">
        <v>1000000</v>
      </c>
      <c r="Q127" s="509">
        <v>0.5</v>
      </c>
      <c r="R127" s="431">
        <v>60</v>
      </c>
      <c r="S127" s="432">
        <v>40</v>
      </c>
      <c r="T127" s="432">
        <v>35</v>
      </c>
      <c r="U127" s="434">
        <v>25</v>
      </c>
      <c r="V127" s="432">
        <v>95</v>
      </c>
      <c r="W127" s="433">
        <f t="shared" si="8"/>
        <v>65</v>
      </c>
      <c r="X127" s="446">
        <f t="shared" si="7"/>
        <v>0.68421052631578949</v>
      </c>
      <c r="Y127" s="110"/>
      <c r="Z127" s="110"/>
      <c r="AA127" s="110"/>
    </row>
    <row r="128" spans="1:27" s="401" customFormat="1" ht="81.75" customHeight="1">
      <c r="A128" s="429">
        <v>125</v>
      </c>
      <c r="B128" s="423" t="s">
        <v>1692</v>
      </c>
      <c r="C128" s="424" t="s">
        <v>1682</v>
      </c>
      <c r="D128" s="423" t="s">
        <v>1684</v>
      </c>
      <c r="E128" s="423" t="s">
        <v>1683</v>
      </c>
      <c r="F128" s="430" t="s">
        <v>890</v>
      </c>
      <c r="G128" s="421" t="s">
        <v>910</v>
      </c>
      <c r="H128" s="421" t="s">
        <v>844</v>
      </c>
      <c r="I128" s="421" t="s">
        <v>833</v>
      </c>
      <c r="J128" s="421" t="s">
        <v>840</v>
      </c>
      <c r="K128" s="421" t="s">
        <v>833</v>
      </c>
      <c r="L128" s="422">
        <v>1254928.54</v>
      </c>
      <c r="M128" s="422">
        <v>618010.28</v>
      </c>
      <c r="N128" s="422">
        <v>262654.37</v>
      </c>
      <c r="O128" s="422">
        <v>46350.77</v>
      </c>
      <c r="P128" s="431">
        <f>SUM(N128+O128)</f>
        <v>309005.14</v>
      </c>
      <c r="Q128" s="509">
        <v>0.5</v>
      </c>
      <c r="R128" s="431">
        <v>60</v>
      </c>
      <c r="S128" s="432">
        <v>32.5</v>
      </c>
      <c r="T128" s="432">
        <v>35</v>
      </c>
      <c r="U128" s="434">
        <v>32</v>
      </c>
      <c r="V128" s="432">
        <v>95</v>
      </c>
      <c r="W128" s="433">
        <f t="shared" si="8"/>
        <v>64.5</v>
      </c>
      <c r="X128" s="446">
        <f t="shared" si="7"/>
        <v>0.67894736842105263</v>
      </c>
      <c r="Y128" s="110"/>
      <c r="Z128" s="110"/>
      <c r="AA128" s="110"/>
    </row>
    <row r="129" spans="1:27" s="401" customFormat="1" ht="120.75" customHeight="1">
      <c r="A129" s="513">
        <v>126</v>
      </c>
      <c r="B129" s="423" t="s">
        <v>1410</v>
      </c>
      <c r="C129" s="424" t="s">
        <v>1411</v>
      </c>
      <c r="D129" s="423" t="s">
        <v>1412</v>
      </c>
      <c r="E129" s="423" t="s">
        <v>1413</v>
      </c>
      <c r="F129" s="430" t="s">
        <v>890</v>
      </c>
      <c r="G129" s="421" t="s">
        <v>910</v>
      </c>
      <c r="H129" s="421" t="s">
        <v>840</v>
      </c>
      <c r="I129" s="421" t="s">
        <v>833</v>
      </c>
      <c r="J129" s="421" t="s">
        <v>1439</v>
      </c>
      <c r="K129" s="421" t="s">
        <v>1440</v>
      </c>
      <c r="L129" s="422">
        <v>957700</v>
      </c>
      <c r="M129" s="422">
        <v>927200</v>
      </c>
      <c r="N129" s="422">
        <v>394060</v>
      </c>
      <c r="O129" s="422">
        <v>69540</v>
      </c>
      <c r="P129" s="431">
        <f>SUM(N129+O129)</f>
        <v>463600</v>
      </c>
      <c r="Q129" s="509">
        <v>0.5</v>
      </c>
      <c r="R129" s="431">
        <v>60</v>
      </c>
      <c r="S129" s="432">
        <v>33.5</v>
      </c>
      <c r="T129" s="432">
        <v>35</v>
      </c>
      <c r="U129" s="434">
        <v>31</v>
      </c>
      <c r="V129" s="432">
        <v>95</v>
      </c>
      <c r="W129" s="433">
        <f t="shared" si="8"/>
        <v>64.5</v>
      </c>
      <c r="X129" s="446">
        <f t="shared" si="7"/>
        <v>0.67894736842105263</v>
      </c>
      <c r="Y129" s="110"/>
      <c r="Z129" s="110"/>
      <c r="AA129" s="110"/>
    </row>
    <row r="130" spans="1:27" s="401" customFormat="1" ht="117.75" customHeight="1">
      <c r="A130" s="429">
        <v>127</v>
      </c>
      <c r="B130" s="423" t="s">
        <v>1354</v>
      </c>
      <c r="C130" s="424" t="s">
        <v>1355</v>
      </c>
      <c r="D130" s="423" t="s">
        <v>1356</v>
      </c>
      <c r="E130" s="423" t="s">
        <v>1357</v>
      </c>
      <c r="F130" s="424" t="s">
        <v>890</v>
      </c>
      <c r="G130" s="508" t="s">
        <v>1746</v>
      </c>
      <c r="H130" s="421" t="s">
        <v>1296</v>
      </c>
      <c r="I130" s="421" t="s">
        <v>1301</v>
      </c>
      <c r="J130" s="421" t="s">
        <v>1296</v>
      </c>
      <c r="K130" s="421" t="s">
        <v>1301</v>
      </c>
      <c r="L130" s="422">
        <v>1092510</v>
      </c>
      <c r="M130" s="422">
        <v>864900</v>
      </c>
      <c r="N130" s="422">
        <v>294066</v>
      </c>
      <c r="O130" s="422">
        <v>51894</v>
      </c>
      <c r="P130" s="431">
        <f>SUM(N130+O130)</f>
        <v>345960</v>
      </c>
      <c r="Q130" s="509">
        <v>0.4</v>
      </c>
      <c r="R130" s="431">
        <v>60</v>
      </c>
      <c r="S130" s="432">
        <v>34.5</v>
      </c>
      <c r="T130" s="432">
        <v>35</v>
      </c>
      <c r="U130" s="434">
        <v>30</v>
      </c>
      <c r="V130" s="432">
        <v>95</v>
      </c>
      <c r="W130" s="433">
        <f t="shared" si="8"/>
        <v>64.5</v>
      </c>
      <c r="X130" s="446">
        <f t="shared" si="7"/>
        <v>0.67894736842105263</v>
      </c>
      <c r="Y130" s="110"/>
      <c r="Z130" s="110"/>
      <c r="AA130" s="110"/>
    </row>
    <row r="131" spans="1:27" s="401" customFormat="1" ht="125.25" customHeight="1">
      <c r="A131" s="513">
        <v>128</v>
      </c>
      <c r="B131" s="423" t="s">
        <v>1486</v>
      </c>
      <c r="C131" s="424" t="s">
        <v>1487</v>
      </c>
      <c r="D131" s="423" t="s">
        <v>1488</v>
      </c>
      <c r="E131" s="423" t="s">
        <v>1489</v>
      </c>
      <c r="F131" s="430" t="s">
        <v>890</v>
      </c>
      <c r="G131" s="508" t="s">
        <v>1745</v>
      </c>
      <c r="H131" s="421" t="s">
        <v>1622</v>
      </c>
      <c r="I131" s="421" t="s">
        <v>847</v>
      </c>
      <c r="J131" s="421" t="s">
        <v>1622</v>
      </c>
      <c r="K131" s="421" t="s">
        <v>847</v>
      </c>
      <c r="L131" s="422">
        <v>2217235.61</v>
      </c>
      <c r="M131" s="422">
        <v>1742325</v>
      </c>
      <c r="N131" s="422">
        <v>740488.13</v>
      </c>
      <c r="O131" s="422">
        <v>130674.38</v>
      </c>
      <c r="P131" s="431">
        <v>871162.5</v>
      </c>
      <c r="Q131" s="509">
        <v>0.5</v>
      </c>
      <c r="R131" s="431">
        <v>60</v>
      </c>
      <c r="S131" s="432">
        <v>36</v>
      </c>
      <c r="T131" s="432">
        <v>35</v>
      </c>
      <c r="U131" s="434">
        <v>28.5</v>
      </c>
      <c r="V131" s="432">
        <v>95</v>
      </c>
      <c r="W131" s="433">
        <f t="shared" si="8"/>
        <v>64.5</v>
      </c>
      <c r="X131" s="446">
        <f t="shared" si="7"/>
        <v>0.67894736842105263</v>
      </c>
      <c r="Y131" s="110"/>
      <c r="Z131" s="110"/>
      <c r="AA131" s="110"/>
    </row>
    <row r="132" spans="1:27" s="401" customFormat="1" ht="114.75" customHeight="1">
      <c r="A132" s="429">
        <v>129</v>
      </c>
      <c r="B132" s="423" t="s">
        <v>1038</v>
      </c>
      <c r="C132" s="424" t="s">
        <v>1039</v>
      </c>
      <c r="D132" s="423" t="s">
        <v>1040</v>
      </c>
      <c r="E132" s="423" t="s">
        <v>1041</v>
      </c>
      <c r="F132" s="424" t="s">
        <v>903</v>
      </c>
      <c r="G132" s="421" t="s">
        <v>910</v>
      </c>
      <c r="H132" s="421" t="s">
        <v>840</v>
      </c>
      <c r="I132" s="421" t="s">
        <v>833</v>
      </c>
      <c r="J132" s="421" t="s">
        <v>840</v>
      </c>
      <c r="K132" s="421" t="s">
        <v>833</v>
      </c>
      <c r="L132" s="422">
        <v>2513200</v>
      </c>
      <c r="M132" s="422">
        <v>2000000</v>
      </c>
      <c r="N132" s="422">
        <v>850000</v>
      </c>
      <c r="O132" s="422">
        <v>150000</v>
      </c>
      <c r="P132" s="431">
        <v>1000000</v>
      </c>
      <c r="Q132" s="509">
        <v>0.5</v>
      </c>
      <c r="R132" s="431">
        <v>60</v>
      </c>
      <c r="S132" s="432">
        <v>37</v>
      </c>
      <c r="T132" s="432">
        <v>35</v>
      </c>
      <c r="U132" s="434">
        <v>27.5</v>
      </c>
      <c r="V132" s="432">
        <v>95</v>
      </c>
      <c r="W132" s="433">
        <f t="shared" si="8"/>
        <v>64.5</v>
      </c>
      <c r="X132" s="446">
        <f t="shared" si="7"/>
        <v>0.67894736842105263</v>
      </c>
      <c r="Y132" s="110"/>
      <c r="Z132" s="110"/>
      <c r="AA132" s="110"/>
    </row>
    <row r="133" spans="1:27" s="401" customFormat="1" ht="115.5" customHeight="1">
      <c r="A133" s="513">
        <v>130</v>
      </c>
      <c r="B133" s="425" t="s">
        <v>1482</v>
      </c>
      <c r="C133" s="425" t="s">
        <v>1483</v>
      </c>
      <c r="D133" s="425" t="s">
        <v>1484</v>
      </c>
      <c r="E133" s="425" t="s">
        <v>1485</v>
      </c>
      <c r="F133" s="430" t="s">
        <v>890</v>
      </c>
      <c r="G133" s="508" t="s">
        <v>1745</v>
      </c>
      <c r="H133" s="421" t="s">
        <v>877</v>
      </c>
      <c r="I133" s="421" t="s">
        <v>1291</v>
      </c>
      <c r="J133" s="421" t="s">
        <v>877</v>
      </c>
      <c r="K133" s="421" t="s">
        <v>1291</v>
      </c>
      <c r="L133" s="422">
        <v>4449096</v>
      </c>
      <c r="M133" s="422">
        <v>3646800</v>
      </c>
      <c r="N133" s="422">
        <v>1549890</v>
      </c>
      <c r="O133" s="422">
        <v>273510</v>
      </c>
      <c r="P133" s="431">
        <f>SUM(N133+O133)</f>
        <v>1823400</v>
      </c>
      <c r="Q133" s="509">
        <v>0.5</v>
      </c>
      <c r="R133" s="431">
        <v>60</v>
      </c>
      <c r="S133" s="432">
        <v>37</v>
      </c>
      <c r="T133" s="432">
        <v>35</v>
      </c>
      <c r="U133" s="434">
        <v>27.5</v>
      </c>
      <c r="V133" s="432">
        <v>95</v>
      </c>
      <c r="W133" s="433">
        <f t="shared" si="8"/>
        <v>64.5</v>
      </c>
      <c r="X133" s="446">
        <f t="shared" si="7"/>
        <v>0.67894736842105263</v>
      </c>
      <c r="Y133" s="110"/>
      <c r="Z133" s="110"/>
      <c r="AA133" s="110"/>
    </row>
    <row r="134" spans="1:27" s="401" customFormat="1" ht="72" customHeight="1">
      <c r="A134" s="429">
        <v>131</v>
      </c>
      <c r="B134" s="423" t="s">
        <v>1502</v>
      </c>
      <c r="C134" s="424" t="s">
        <v>1503</v>
      </c>
      <c r="D134" s="423" t="s">
        <v>1504</v>
      </c>
      <c r="E134" s="423" t="s">
        <v>1505</v>
      </c>
      <c r="F134" s="430" t="s">
        <v>890</v>
      </c>
      <c r="G134" s="508" t="s">
        <v>1746</v>
      </c>
      <c r="H134" s="421" t="s">
        <v>841</v>
      </c>
      <c r="I134" s="421" t="s">
        <v>842</v>
      </c>
      <c r="J134" s="421" t="s">
        <v>856</v>
      </c>
      <c r="K134" s="421" t="s">
        <v>842</v>
      </c>
      <c r="L134" s="422">
        <v>7320000</v>
      </c>
      <c r="M134" s="422">
        <v>6000000</v>
      </c>
      <c r="N134" s="422">
        <v>1699830</v>
      </c>
      <c r="O134" s="422">
        <v>299970</v>
      </c>
      <c r="P134" s="431">
        <f>SUM(N134+O134)</f>
        <v>1999800</v>
      </c>
      <c r="Q134" s="509">
        <v>0.33329999999999999</v>
      </c>
      <c r="R134" s="431">
        <v>60</v>
      </c>
      <c r="S134" s="432">
        <v>40</v>
      </c>
      <c r="T134" s="432">
        <v>35</v>
      </c>
      <c r="U134" s="434">
        <v>24.5</v>
      </c>
      <c r="V134" s="432">
        <v>95</v>
      </c>
      <c r="W134" s="433">
        <f t="shared" si="8"/>
        <v>64.5</v>
      </c>
      <c r="X134" s="446">
        <f t="shared" si="7"/>
        <v>0.67894736842105263</v>
      </c>
      <c r="Y134" s="110"/>
      <c r="Z134" s="110"/>
      <c r="AA134" s="110"/>
    </row>
    <row r="135" spans="1:27" s="401" customFormat="1" ht="75" customHeight="1">
      <c r="A135" s="513">
        <v>132</v>
      </c>
      <c r="B135" s="423" t="s">
        <v>1026</v>
      </c>
      <c r="C135" s="424" t="s">
        <v>1027</v>
      </c>
      <c r="D135" s="423" t="s">
        <v>1028</v>
      </c>
      <c r="E135" s="423" t="s">
        <v>1029</v>
      </c>
      <c r="F135" s="424" t="s">
        <v>890</v>
      </c>
      <c r="G135" s="508" t="s">
        <v>1746</v>
      </c>
      <c r="H135" s="421" t="s">
        <v>857</v>
      </c>
      <c r="I135" s="421" t="s">
        <v>1267</v>
      </c>
      <c r="J135" s="421" t="s">
        <v>857</v>
      </c>
      <c r="K135" s="421" t="s">
        <v>1267</v>
      </c>
      <c r="L135" s="456">
        <v>3183000</v>
      </c>
      <c r="M135" s="456">
        <v>3183000</v>
      </c>
      <c r="N135" s="456">
        <v>1082220</v>
      </c>
      <c r="O135" s="422">
        <v>190980</v>
      </c>
      <c r="P135" s="431">
        <v>1273200</v>
      </c>
      <c r="Q135" s="445">
        <v>0.4</v>
      </c>
      <c r="R135" s="431">
        <v>60</v>
      </c>
      <c r="S135" s="432">
        <v>40.5</v>
      </c>
      <c r="T135" s="432">
        <v>35</v>
      </c>
      <c r="U135" s="434">
        <v>24</v>
      </c>
      <c r="V135" s="432">
        <v>95</v>
      </c>
      <c r="W135" s="433">
        <f t="shared" si="8"/>
        <v>64.5</v>
      </c>
      <c r="X135" s="446">
        <f t="shared" si="7"/>
        <v>0.67894736842105263</v>
      </c>
      <c r="Y135" s="110"/>
      <c r="Z135" s="110"/>
      <c r="AA135" s="110"/>
    </row>
    <row r="136" spans="1:27" s="401" customFormat="1" ht="81" customHeight="1">
      <c r="A136" s="429">
        <v>133</v>
      </c>
      <c r="B136" s="426" t="s">
        <v>1650</v>
      </c>
      <c r="C136" s="424" t="s">
        <v>1652</v>
      </c>
      <c r="D136" s="423" t="s">
        <v>1726</v>
      </c>
      <c r="E136" s="423" t="s">
        <v>1653</v>
      </c>
      <c r="F136" s="430" t="s">
        <v>890</v>
      </c>
      <c r="G136" s="508" t="s">
        <v>1745</v>
      </c>
      <c r="H136" s="421" t="s">
        <v>844</v>
      </c>
      <c r="I136" s="421" t="s">
        <v>1654</v>
      </c>
      <c r="J136" s="421" t="s">
        <v>840</v>
      </c>
      <c r="K136" s="421" t="s">
        <v>833</v>
      </c>
      <c r="L136" s="422">
        <v>4889136.58</v>
      </c>
      <c r="M136" s="422">
        <v>4007489</v>
      </c>
      <c r="N136" s="422">
        <v>1699776.46</v>
      </c>
      <c r="O136" s="422">
        <v>299960.55</v>
      </c>
      <c r="P136" s="431">
        <f>SUM(N136+O136)</f>
        <v>1999737.01</v>
      </c>
      <c r="Q136" s="509">
        <v>0.499</v>
      </c>
      <c r="R136" s="431">
        <v>60</v>
      </c>
      <c r="S136" s="432">
        <v>42.5</v>
      </c>
      <c r="T136" s="432">
        <v>35</v>
      </c>
      <c r="U136" s="434">
        <v>22</v>
      </c>
      <c r="V136" s="432">
        <v>95</v>
      </c>
      <c r="W136" s="433">
        <f t="shared" si="8"/>
        <v>64.5</v>
      </c>
      <c r="X136" s="446">
        <f t="shared" si="7"/>
        <v>0.67894736842105263</v>
      </c>
      <c r="Y136" s="110"/>
      <c r="Z136" s="110"/>
      <c r="AA136" s="110"/>
    </row>
    <row r="137" spans="1:27" s="401" customFormat="1" ht="87" customHeight="1">
      <c r="A137" s="513">
        <v>134</v>
      </c>
      <c r="B137" s="423" t="s">
        <v>1490</v>
      </c>
      <c r="C137" s="424" t="s">
        <v>1491</v>
      </c>
      <c r="D137" s="423" t="s">
        <v>1492</v>
      </c>
      <c r="E137" s="423" t="s">
        <v>1493</v>
      </c>
      <c r="F137" s="430" t="s">
        <v>890</v>
      </c>
      <c r="G137" s="508" t="s">
        <v>1745</v>
      </c>
      <c r="H137" s="421" t="s">
        <v>1275</v>
      </c>
      <c r="I137" s="421" t="s">
        <v>1623</v>
      </c>
      <c r="J137" s="421" t="s">
        <v>1275</v>
      </c>
      <c r="K137" s="421" t="s">
        <v>1623</v>
      </c>
      <c r="L137" s="422">
        <v>6392800</v>
      </c>
      <c r="M137" s="422">
        <v>5240000</v>
      </c>
      <c r="N137" s="422">
        <v>1699646.4</v>
      </c>
      <c r="O137" s="422">
        <v>299937.59999999998</v>
      </c>
      <c r="P137" s="431">
        <f>SUM(N137+O137)</f>
        <v>1999584</v>
      </c>
      <c r="Q137" s="509">
        <v>0.38159999999999999</v>
      </c>
      <c r="R137" s="431">
        <v>60</v>
      </c>
      <c r="S137" s="432">
        <v>35</v>
      </c>
      <c r="T137" s="432">
        <v>35</v>
      </c>
      <c r="U137" s="434">
        <v>29</v>
      </c>
      <c r="V137" s="432">
        <v>95</v>
      </c>
      <c r="W137" s="433">
        <f t="shared" si="8"/>
        <v>64</v>
      </c>
      <c r="X137" s="446">
        <f t="shared" si="7"/>
        <v>0.67368421052631577</v>
      </c>
      <c r="Y137" s="110"/>
      <c r="Z137" s="110"/>
      <c r="AA137" s="110"/>
    </row>
    <row r="138" spans="1:27" s="401" customFormat="1" ht="120.75" customHeight="1">
      <c r="A138" s="429">
        <v>135</v>
      </c>
      <c r="B138" s="423" t="s">
        <v>1127</v>
      </c>
      <c r="C138" s="424" t="s">
        <v>1128</v>
      </c>
      <c r="D138" s="423" t="s">
        <v>1721</v>
      </c>
      <c r="E138" s="423" t="s">
        <v>1129</v>
      </c>
      <c r="F138" s="424" t="s">
        <v>890</v>
      </c>
      <c r="G138" s="508" t="s">
        <v>1746</v>
      </c>
      <c r="H138" s="421" t="s">
        <v>857</v>
      </c>
      <c r="I138" s="421" t="s">
        <v>1289</v>
      </c>
      <c r="J138" s="421" t="s">
        <v>857</v>
      </c>
      <c r="K138" s="421" t="s">
        <v>1289</v>
      </c>
      <c r="L138" s="422">
        <v>4200000</v>
      </c>
      <c r="M138" s="422">
        <v>4200000</v>
      </c>
      <c r="N138" s="422">
        <v>1428000</v>
      </c>
      <c r="O138" s="422">
        <v>252000</v>
      </c>
      <c r="P138" s="431">
        <v>1680000</v>
      </c>
      <c r="Q138" s="509">
        <v>0.4</v>
      </c>
      <c r="R138" s="431">
        <v>60</v>
      </c>
      <c r="S138" s="432">
        <v>35.5</v>
      </c>
      <c r="T138" s="432">
        <v>35</v>
      </c>
      <c r="U138" s="434">
        <v>28</v>
      </c>
      <c r="V138" s="432">
        <v>95</v>
      </c>
      <c r="W138" s="433">
        <f t="shared" si="8"/>
        <v>63.5</v>
      </c>
      <c r="X138" s="446">
        <f t="shared" si="7"/>
        <v>0.66842105263157892</v>
      </c>
      <c r="Y138" s="110"/>
      <c r="Z138" s="110"/>
      <c r="AA138" s="110"/>
    </row>
    <row r="139" spans="1:27" s="401" customFormat="1" ht="117" customHeight="1">
      <c r="A139" s="513">
        <v>136</v>
      </c>
      <c r="B139" s="423" t="s">
        <v>1510</v>
      </c>
      <c r="C139" s="424" t="s">
        <v>1511</v>
      </c>
      <c r="D139" s="423" t="s">
        <v>1708</v>
      </c>
      <c r="E139" s="423" t="s">
        <v>1512</v>
      </c>
      <c r="F139" s="430" t="s">
        <v>890</v>
      </c>
      <c r="G139" s="508" t="s">
        <v>1745</v>
      </c>
      <c r="H139" s="421" t="s">
        <v>861</v>
      </c>
      <c r="I139" s="421" t="s">
        <v>1270</v>
      </c>
      <c r="J139" s="421" t="s">
        <v>857</v>
      </c>
      <c r="K139" s="421" t="s">
        <v>1270</v>
      </c>
      <c r="L139" s="422">
        <v>3151260</v>
      </c>
      <c r="M139" s="422">
        <v>2583000</v>
      </c>
      <c r="N139" s="422">
        <v>1097775</v>
      </c>
      <c r="O139" s="422">
        <v>193725</v>
      </c>
      <c r="P139" s="431">
        <f>SUM(N139+O139)</f>
        <v>1291500</v>
      </c>
      <c r="Q139" s="509">
        <v>0.5</v>
      </c>
      <c r="R139" s="431">
        <v>60</v>
      </c>
      <c r="S139" s="432">
        <v>36</v>
      </c>
      <c r="T139" s="432">
        <v>35</v>
      </c>
      <c r="U139" s="434">
        <v>27.5</v>
      </c>
      <c r="V139" s="432">
        <v>95</v>
      </c>
      <c r="W139" s="433">
        <f t="shared" si="8"/>
        <v>63.5</v>
      </c>
      <c r="X139" s="446">
        <f t="shared" si="7"/>
        <v>0.66842105263157892</v>
      </c>
      <c r="Y139" s="110"/>
      <c r="Z139" s="110"/>
      <c r="AA139" s="110"/>
    </row>
    <row r="140" spans="1:27" s="401" customFormat="1" ht="135" customHeight="1">
      <c r="A140" s="429">
        <v>137</v>
      </c>
      <c r="B140" s="423" t="s">
        <v>1731</v>
      </c>
      <c r="C140" s="424" t="s">
        <v>1728</v>
      </c>
      <c r="D140" s="534" t="s">
        <v>1747</v>
      </c>
      <c r="E140" s="423" t="s">
        <v>1729</v>
      </c>
      <c r="F140" s="424" t="s">
        <v>890</v>
      </c>
      <c r="G140" s="421" t="s">
        <v>910</v>
      </c>
      <c r="H140" s="421" t="s">
        <v>1255</v>
      </c>
      <c r="I140" s="421" t="s">
        <v>1730</v>
      </c>
      <c r="J140" s="421" t="s">
        <v>885</v>
      </c>
      <c r="K140" s="421" t="s">
        <v>1274</v>
      </c>
      <c r="L140" s="422">
        <v>5889003.4100000001</v>
      </c>
      <c r="M140" s="422">
        <v>3046801.18</v>
      </c>
      <c r="N140" s="422">
        <v>1294890.5</v>
      </c>
      <c r="O140" s="422">
        <v>228510.09</v>
      </c>
      <c r="P140" s="431">
        <f>SUM(N140:O140)</f>
        <v>1523400.59</v>
      </c>
      <c r="Q140" s="509">
        <v>0.5</v>
      </c>
      <c r="R140" s="431">
        <v>60</v>
      </c>
      <c r="S140" s="432">
        <v>36.5</v>
      </c>
      <c r="T140" s="432">
        <v>35</v>
      </c>
      <c r="U140" s="434">
        <v>27</v>
      </c>
      <c r="V140" s="432">
        <v>95</v>
      </c>
      <c r="W140" s="433">
        <f>S140+U140</f>
        <v>63.5</v>
      </c>
      <c r="X140" s="446">
        <f t="shared" si="7"/>
        <v>0.66842105263157892</v>
      </c>
      <c r="Y140" s="110"/>
      <c r="Z140" s="110"/>
      <c r="AA140" s="110"/>
    </row>
    <row r="141" spans="1:27" s="401" customFormat="1" ht="130.5" customHeight="1">
      <c r="A141" s="513">
        <v>138</v>
      </c>
      <c r="B141" s="423" t="s">
        <v>1137</v>
      </c>
      <c r="C141" s="424" t="s">
        <v>1138</v>
      </c>
      <c r="D141" s="423" t="s">
        <v>1139</v>
      </c>
      <c r="E141" s="423" t="s">
        <v>1140</v>
      </c>
      <c r="F141" s="424" t="s">
        <v>890</v>
      </c>
      <c r="G141" s="508" t="s">
        <v>1746</v>
      </c>
      <c r="H141" s="421" t="s">
        <v>857</v>
      </c>
      <c r="I141" s="421" t="s">
        <v>1270</v>
      </c>
      <c r="J141" s="421" t="s">
        <v>857</v>
      </c>
      <c r="K141" s="421" t="s">
        <v>1270</v>
      </c>
      <c r="L141" s="431">
        <v>15119648.25</v>
      </c>
      <c r="M141" s="431">
        <v>8000000</v>
      </c>
      <c r="N141" s="431">
        <v>1700000</v>
      </c>
      <c r="O141" s="431">
        <v>300000</v>
      </c>
      <c r="P141" s="431">
        <v>2000000</v>
      </c>
      <c r="Q141" s="509">
        <v>0.25</v>
      </c>
      <c r="R141" s="431">
        <v>60</v>
      </c>
      <c r="S141" s="432">
        <v>44.5</v>
      </c>
      <c r="T141" s="432">
        <v>35</v>
      </c>
      <c r="U141" s="434">
        <v>19</v>
      </c>
      <c r="V141" s="432">
        <v>95</v>
      </c>
      <c r="W141" s="433">
        <f t="shared" ref="W141:W152" si="9">SUM(S141+U141)</f>
        <v>63.5</v>
      </c>
      <c r="X141" s="446">
        <f t="shared" si="7"/>
        <v>0.66842105263157892</v>
      </c>
      <c r="Y141" s="110"/>
      <c r="Z141" s="110"/>
      <c r="AA141" s="110"/>
    </row>
    <row r="142" spans="1:27" s="401" customFormat="1" ht="114" customHeight="1">
      <c r="A142" s="429">
        <v>139</v>
      </c>
      <c r="B142" s="423" t="s">
        <v>1398</v>
      </c>
      <c r="C142" s="424" t="s">
        <v>1399</v>
      </c>
      <c r="D142" s="423" t="s">
        <v>1400</v>
      </c>
      <c r="E142" s="423" t="s">
        <v>1401</v>
      </c>
      <c r="F142" s="424" t="s">
        <v>890</v>
      </c>
      <c r="G142" s="421" t="s">
        <v>910</v>
      </c>
      <c r="H142" s="421" t="s">
        <v>844</v>
      </c>
      <c r="I142" s="421" t="s">
        <v>833</v>
      </c>
      <c r="J142" s="421" t="s">
        <v>844</v>
      </c>
      <c r="K142" s="421" t="s">
        <v>833</v>
      </c>
      <c r="L142" s="422">
        <v>1262000</v>
      </c>
      <c r="M142" s="422">
        <v>1262000</v>
      </c>
      <c r="N142" s="422">
        <v>536350</v>
      </c>
      <c r="O142" s="422">
        <v>94650</v>
      </c>
      <c r="P142" s="431">
        <f>SUM(N142+O142)</f>
        <v>631000</v>
      </c>
      <c r="Q142" s="509">
        <v>0.5</v>
      </c>
      <c r="R142" s="431">
        <v>60</v>
      </c>
      <c r="S142" s="432">
        <v>39.5</v>
      </c>
      <c r="T142" s="432">
        <v>35</v>
      </c>
      <c r="U142" s="434">
        <v>23.5</v>
      </c>
      <c r="V142" s="432">
        <v>95</v>
      </c>
      <c r="W142" s="433">
        <f t="shared" si="9"/>
        <v>63</v>
      </c>
      <c r="X142" s="446">
        <f t="shared" si="7"/>
        <v>0.66315789473684206</v>
      </c>
      <c r="Y142" s="110"/>
      <c r="Z142" s="110"/>
      <c r="AA142" s="110"/>
    </row>
    <row r="143" spans="1:27" s="401" customFormat="1" ht="103.5" customHeight="1">
      <c r="A143" s="513">
        <v>140</v>
      </c>
      <c r="B143" s="423" t="s">
        <v>1370</v>
      </c>
      <c r="C143" s="424" t="s">
        <v>1371</v>
      </c>
      <c r="D143" s="423" t="s">
        <v>1372</v>
      </c>
      <c r="E143" s="423" t="s">
        <v>1373</v>
      </c>
      <c r="F143" s="424" t="s">
        <v>890</v>
      </c>
      <c r="G143" s="508" t="s">
        <v>1745</v>
      </c>
      <c r="H143" s="421" t="s">
        <v>840</v>
      </c>
      <c r="I143" s="421" t="s">
        <v>833</v>
      </c>
      <c r="J143" s="421" t="s">
        <v>840</v>
      </c>
      <c r="K143" s="421" t="s">
        <v>833</v>
      </c>
      <c r="L143" s="457">
        <v>4538400</v>
      </c>
      <c r="M143" s="457">
        <v>3100000</v>
      </c>
      <c r="N143" s="457">
        <v>1317500</v>
      </c>
      <c r="O143" s="422">
        <v>232500</v>
      </c>
      <c r="P143" s="431">
        <f>SUM(N143+O143)</f>
        <v>1550000</v>
      </c>
      <c r="Q143" s="509">
        <v>0.5</v>
      </c>
      <c r="R143" s="431">
        <v>60</v>
      </c>
      <c r="S143" s="432">
        <v>35</v>
      </c>
      <c r="T143" s="432">
        <v>35</v>
      </c>
      <c r="U143" s="434">
        <v>27.5</v>
      </c>
      <c r="V143" s="432">
        <v>95</v>
      </c>
      <c r="W143" s="433">
        <f t="shared" si="9"/>
        <v>62.5</v>
      </c>
      <c r="X143" s="446">
        <f t="shared" si="7"/>
        <v>0.65789473684210531</v>
      </c>
      <c r="Y143" s="110"/>
      <c r="Z143" s="110"/>
      <c r="AA143" s="110"/>
    </row>
    <row r="144" spans="1:27" s="401" customFormat="1" ht="89.25" customHeight="1">
      <c r="A144" s="429">
        <v>141</v>
      </c>
      <c r="B144" s="423" t="s">
        <v>1189</v>
      </c>
      <c r="C144" s="424" t="s">
        <v>1190</v>
      </c>
      <c r="D144" s="423" t="s">
        <v>1191</v>
      </c>
      <c r="E144" s="423" t="s">
        <v>1192</v>
      </c>
      <c r="F144" s="424" t="s">
        <v>890</v>
      </c>
      <c r="G144" s="421" t="s">
        <v>910</v>
      </c>
      <c r="H144" s="421" t="s">
        <v>882</v>
      </c>
      <c r="I144" s="421" t="s">
        <v>1251</v>
      </c>
      <c r="J144" s="421" t="s">
        <v>840</v>
      </c>
      <c r="K144" s="421" t="s">
        <v>833</v>
      </c>
      <c r="L144" s="422">
        <v>5053730.4400000004</v>
      </c>
      <c r="M144" s="422">
        <v>3894732</v>
      </c>
      <c r="N144" s="422">
        <v>1655261.1</v>
      </c>
      <c r="O144" s="422">
        <v>292104.90000000002</v>
      </c>
      <c r="P144" s="431">
        <v>1947366</v>
      </c>
      <c r="Q144" s="509">
        <v>0.5</v>
      </c>
      <c r="R144" s="431">
        <v>60</v>
      </c>
      <c r="S144" s="432">
        <v>35.5</v>
      </c>
      <c r="T144" s="432">
        <v>35</v>
      </c>
      <c r="U144" s="434">
        <v>27</v>
      </c>
      <c r="V144" s="432">
        <v>95</v>
      </c>
      <c r="W144" s="433">
        <f t="shared" si="9"/>
        <v>62.5</v>
      </c>
      <c r="X144" s="446">
        <f t="shared" si="7"/>
        <v>0.65789473684210531</v>
      </c>
      <c r="Y144" s="110"/>
      <c r="Z144" s="110"/>
      <c r="AA144" s="110"/>
    </row>
    <row r="145" spans="1:27" s="401" customFormat="1" ht="99" customHeight="1">
      <c r="A145" s="513">
        <v>142</v>
      </c>
      <c r="B145" s="423" t="s">
        <v>1506</v>
      </c>
      <c r="C145" s="424" t="s">
        <v>1507</v>
      </c>
      <c r="D145" s="423" t="s">
        <v>1508</v>
      </c>
      <c r="E145" s="423" t="s">
        <v>1509</v>
      </c>
      <c r="F145" s="430" t="s">
        <v>903</v>
      </c>
      <c r="G145" s="508" t="s">
        <v>1745</v>
      </c>
      <c r="H145" s="421" t="s">
        <v>1436</v>
      </c>
      <c r="I145" s="421" t="s">
        <v>1625</v>
      </c>
      <c r="J145" s="421" t="s">
        <v>1436</v>
      </c>
      <c r="K145" s="421" t="s">
        <v>1625</v>
      </c>
      <c r="L145" s="422">
        <v>3051220</v>
      </c>
      <c r="M145" s="422">
        <v>2236000</v>
      </c>
      <c r="N145" s="422">
        <v>950300</v>
      </c>
      <c r="O145" s="422">
        <v>167700</v>
      </c>
      <c r="P145" s="431">
        <f>SUM(N145+O145)</f>
        <v>1118000</v>
      </c>
      <c r="Q145" s="509">
        <v>0.5</v>
      </c>
      <c r="R145" s="431">
        <v>60</v>
      </c>
      <c r="S145" s="432">
        <v>36</v>
      </c>
      <c r="T145" s="432">
        <v>35</v>
      </c>
      <c r="U145" s="434">
        <v>26.5</v>
      </c>
      <c r="V145" s="432">
        <v>95</v>
      </c>
      <c r="W145" s="433">
        <f t="shared" si="9"/>
        <v>62.5</v>
      </c>
      <c r="X145" s="446">
        <f t="shared" si="7"/>
        <v>0.65789473684210531</v>
      </c>
      <c r="Y145" s="110"/>
      <c r="Z145" s="110"/>
      <c r="AA145" s="110"/>
    </row>
    <row r="146" spans="1:27" s="401" customFormat="1" ht="86.25" customHeight="1">
      <c r="A146" s="429">
        <v>143</v>
      </c>
      <c r="B146" s="423" t="s">
        <v>1310</v>
      </c>
      <c r="C146" s="423" t="s">
        <v>1311</v>
      </c>
      <c r="D146" s="423" t="s">
        <v>1312</v>
      </c>
      <c r="E146" s="423" t="s">
        <v>1313</v>
      </c>
      <c r="F146" s="430" t="s">
        <v>890</v>
      </c>
      <c r="G146" s="421" t="s">
        <v>910</v>
      </c>
      <c r="H146" s="421" t="s">
        <v>1428</v>
      </c>
      <c r="I146" s="421" t="s">
        <v>1429</v>
      </c>
      <c r="J146" s="421" t="s">
        <v>1428</v>
      </c>
      <c r="K146" s="421" t="s">
        <v>1429</v>
      </c>
      <c r="L146" s="422">
        <v>1383480</v>
      </c>
      <c r="M146" s="422">
        <v>1134000</v>
      </c>
      <c r="N146" s="422">
        <v>481950</v>
      </c>
      <c r="O146" s="422">
        <v>85050</v>
      </c>
      <c r="P146" s="431">
        <f>SUM(N146+O146)</f>
        <v>567000</v>
      </c>
      <c r="Q146" s="509">
        <v>0.5</v>
      </c>
      <c r="R146" s="431">
        <v>60</v>
      </c>
      <c r="S146" s="432">
        <v>45</v>
      </c>
      <c r="T146" s="432">
        <v>35</v>
      </c>
      <c r="U146" s="434">
        <v>17.5</v>
      </c>
      <c r="V146" s="432">
        <v>95</v>
      </c>
      <c r="W146" s="433">
        <f t="shared" si="9"/>
        <v>62.5</v>
      </c>
      <c r="X146" s="446">
        <f t="shared" si="7"/>
        <v>0.65789473684210531</v>
      </c>
      <c r="Y146" s="110"/>
      <c r="Z146" s="110"/>
      <c r="AA146" s="110"/>
    </row>
    <row r="147" spans="1:27" s="401" customFormat="1" ht="119.25" customHeight="1">
      <c r="A147" s="513">
        <v>144</v>
      </c>
      <c r="B147" s="423" t="s">
        <v>995</v>
      </c>
      <c r="C147" s="423" t="s">
        <v>996</v>
      </c>
      <c r="D147" s="423" t="s">
        <v>997</v>
      </c>
      <c r="E147" s="423" t="s">
        <v>998</v>
      </c>
      <c r="F147" s="424" t="s">
        <v>890</v>
      </c>
      <c r="G147" s="421" t="s">
        <v>910</v>
      </c>
      <c r="H147" s="421" t="s">
        <v>840</v>
      </c>
      <c r="I147" s="421" t="s">
        <v>833</v>
      </c>
      <c r="J147" s="421" t="s">
        <v>840</v>
      </c>
      <c r="K147" s="421" t="s">
        <v>833</v>
      </c>
      <c r="L147" s="422">
        <v>529320</v>
      </c>
      <c r="M147" s="422">
        <v>500000</v>
      </c>
      <c r="N147" s="422">
        <v>212500</v>
      </c>
      <c r="O147" s="422">
        <v>37500</v>
      </c>
      <c r="P147" s="431">
        <v>250000</v>
      </c>
      <c r="Q147" s="509">
        <v>0.5</v>
      </c>
      <c r="R147" s="431">
        <v>60</v>
      </c>
      <c r="S147" s="432">
        <v>46.5</v>
      </c>
      <c r="T147" s="432">
        <v>35</v>
      </c>
      <c r="U147" s="434">
        <v>16</v>
      </c>
      <c r="V147" s="432">
        <v>95</v>
      </c>
      <c r="W147" s="433">
        <f t="shared" si="9"/>
        <v>62.5</v>
      </c>
      <c r="X147" s="446">
        <f t="shared" si="7"/>
        <v>0.65789473684210531</v>
      </c>
      <c r="Y147" s="110"/>
      <c r="Z147" s="110"/>
      <c r="AA147" s="110"/>
    </row>
    <row r="148" spans="1:27" s="401" customFormat="1" ht="119.25" customHeight="1">
      <c r="A148" s="429">
        <v>145</v>
      </c>
      <c r="B148" s="423" t="s">
        <v>1793</v>
      </c>
      <c r="C148" s="423" t="s">
        <v>1778</v>
      </c>
      <c r="D148" s="423" t="s">
        <v>1779</v>
      </c>
      <c r="E148" s="423" t="s">
        <v>1780</v>
      </c>
      <c r="F148" s="424" t="s">
        <v>890</v>
      </c>
      <c r="G148" s="421" t="s">
        <v>910</v>
      </c>
      <c r="H148" s="421" t="s">
        <v>852</v>
      </c>
      <c r="I148" s="421" t="s">
        <v>835</v>
      </c>
      <c r="J148" s="421" t="s">
        <v>852</v>
      </c>
      <c r="K148" s="421" t="s">
        <v>835</v>
      </c>
      <c r="L148" s="422">
        <v>1251720</v>
      </c>
      <c r="M148" s="422">
        <v>1026000</v>
      </c>
      <c r="N148" s="422">
        <v>436050</v>
      </c>
      <c r="O148" s="422">
        <v>76950</v>
      </c>
      <c r="P148" s="431">
        <f>SUM(N148+O148)</f>
        <v>513000</v>
      </c>
      <c r="Q148" s="509">
        <v>0.5</v>
      </c>
      <c r="R148" s="431">
        <v>60</v>
      </c>
      <c r="S148" s="432">
        <v>36.5</v>
      </c>
      <c r="T148" s="432">
        <v>35</v>
      </c>
      <c r="U148" s="434">
        <v>26</v>
      </c>
      <c r="V148" s="432">
        <v>95</v>
      </c>
      <c r="W148" s="433">
        <f t="shared" si="9"/>
        <v>62.5</v>
      </c>
      <c r="X148" s="446">
        <f t="shared" si="7"/>
        <v>0.65789473684210531</v>
      </c>
      <c r="Y148" s="110"/>
      <c r="Z148" s="110"/>
      <c r="AA148" s="110"/>
    </row>
    <row r="149" spans="1:27" s="401" customFormat="1" ht="152.25" customHeight="1">
      <c r="A149" s="513">
        <v>146</v>
      </c>
      <c r="B149" s="423" t="s">
        <v>1346</v>
      </c>
      <c r="C149" s="424" t="s">
        <v>1347</v>
      </c>
      <c r="D149" s="423" t="s">
        <v>1348</v>
      </c>
      <c r="E149" s="423" t="s">
        <v>1349</v>
      </c>
      <c r="F149" s="424" t="s">
        <v>890</v>
      </c>
      <c r="G149" s="508" t="s">
        <v>1745</v>
      </c>
      <c r="H149" s="421" t="s">
        <v>857</v>
      </c>
      <c r="I149" s="421" t="s">
        <v>858</v>
      </c>
      <c r="J149" s="421" t="s">
        <v>857</v>
      </c>
      <c r="K149" s="421" t="s">
        <v>858</v>
      </c>
      <c r="L149" s="422">
        <v>2440488</v>
      </c>
      <c r="M149" s="422">
        <v>2000400</v>
      </c>
      <c r="N149" s="422">
        <v>850170</v>
      </c>
      <c r="O149" s="422">
        <v>150030</v>
      </c>
      <c r="P149" s="431">
        <f>SUM(N149+O149)</f>
        <v>1000200</v>
      </c>
      <c r="Q149" s="509">
        <v>0.5</v>
      </c>
      <c r="R149" s="431">
        <v>60</v>
      </c>
      <c r="S149" s="432">
        <v>35.5</v>
      </c>
      <c r="T149" s="432">
        <v>35</v>
      </c>
      <c r="U149" s="434">
        <v>26.5</v>
      </c>
      <c r="V149" s="432">
        <v>95</v>
      </c>
      <c r="W149" s="433">
        <f t="shared" si="9"/>
        <v>62</v>
      </c>
      <c r="X149" s="446">
        <f t="shared" si="7"/>
        <v>0.65263157894736845</v>
      </c>
      <c r="Y149" s="110"/>
      <c r="Z149" s="110"/>
      <c r="AA149" s="110"/>
    </row>
    <row r="150" spans="1:27" s="401" customFormat="1" ht="83.25" customHeight="1">
      <c r="A150" s="429">
        <v>147</v>
      </c>
      <c r="B150" s="423" t="s">
        <v>1220</v>
      </c>
      <c r="C150" s="423" t="s">
        <v>1221</v>
      </c>
      <c r="D150" s="423" t="s">
        <v>1222</v>
      </c>
      <c r="E150" s="423" t="s">
        <v>1223</v>
      </c>
      <c r="F150" s="430" t="s">
        <v>890</v>
      </c>
      <c r="G150" s="508" t="s">
        <v>1745</v>
      </c>
      <c r="H150" s="421" t="s">
        <v>840</v>
      </c>
      <c r="I150" s="421" t="s">
        <v>833</v>
      </c>
      <c r="J150" s="421" t="s">
        <v>840</v>
      </c>
      <c r="K150" s="421" t="s">
        <v>833</v>
      </c>
      <c r="L150" s="422">
        <v>5147180</v>
      </c>
      <c r="M150" s="422">
        <v>4219000</v>
      </c>
      <c r="N150" s="422">
        <v>1699835.1</v>
      </c>
      <c r="O150" s="422">
        <v>299970.90000000002</v>
      </c>
      <c r="P150" s="431">
        <v>1999806</v>
      </c>
      <c r="Q150" s="509">
        <v>0.47399999999999998</v>
      </c>
      <c r="R150" s="431">
        <v>60</v>
      </c>
      <c r="S150" s="432">
        <v>38.5</v>
      </c>
      <c r="T150" s="432">
        <v>35</v>
      </c>
      <c r="U150" s="434">
        <v>23.5</v>
      </c>
      <c r="V150" s="432">
        <v>95</v>
      </c>
      <c r="W150" s="433">
        <f t="shared" si="9"/>
        <v>62</v>
      </c>
      <c r="X150" s="446">
        <f t="shared" si="7"/>
        <v>0.65263157894736845</v>
      </c>
      <c r="Y150" s="110"/>
      <c r="Z150" s="110"/>
      <c r="AA150" s="110"/>
    </row>
    <row r="151" spans="1:27" s="401" customFormat="1" ht="128.25" customHeight="1">
      <c r="A151" s="513">
        <v>148</v>
      </c>
      <c r="B151" s="423" t="s">
        <v>1513</v>
      </c>
      <c r="C151" s="424" t="s">
        <v>1514</v>
      </c>
      <c r="D151" s="423" t="s">
        <v>1515</v>
      </c>
      <c r="E151" s="423" t="s">
        <v>1516</v>
      </c>
      <c r="F151" s="430" t="s">
        <v>890</v>
      </c>
      <c r="G151" s="421" t="s">
        <v>910</v>
      </c>
      <c r="H151" s="421" t="s">
        <v>840</v>
      </c>
      <c r="I151" s="421" t="s">
        <v>833</v>
      </c>
      <c r="J151" s="421" t="s">
        <v>877</v>
      </c>
      <c r="K151" s="421" t="s">
        <v>1626</v>
      </c>
      <c r="L151" s="422">
        <v>3478499.94</v>
      </c>
      <c r="M151" s="422">
        <v>3478499.94</v>
      </c>
      <c r="N151" s="422">
        <v>1478362.48</v>
      </c>
      <c r="O151" s="422">
        <v>260887.5</v>
      </c>
      <c r="P151" s="431">
        <f>SUM(N151+O151)</f>
        <v>1739249.98</v>
      </c>
      <c r="Q151" s="509">
        <v>0.5</v>
      </c>
      <c r="R151" s="431">
        <v>60</v>
      </c>
      <c r="S151" s="432">
        <v>35</v>
      </c>
      <c r="T151" s="432">
        <v>35</v>
      </c>
      <c r="U151" s="434">
        <v>26.5</v>
      </c>
      <c r="V151" s="432">
        <v>95</v>
      </c>
      <c r="W151" s="433">
        <f t="shared" si="9"/>
        <v>61.5</v>
      </c>
      <c r="X151" s="446">
        <f t="shared" si="7"/>
        <v>0.64736842105263159</v>
      </c>
      <c r="Y151" s="110"/>
      <c r="Z151" s="110"/>
      <c r="AA151" s="110"/>
    </row>
    <row r="152" spans="1:27" s="401" customFormat="1" ht="93.75" customHeight="1">
      <c r="A152" s="429">
        <v>149</v>
      </c>
      <c r="B152" s="426" t="s">
        <v>1649</v>
      </c>
      <c r="C152" s="424" t="s">
        <v>1659</v>
      </c>
      <c r="D152" s="423" t="s">
        <v>1660</v>
      </c>
      <c r="E152" s="423" t="s">
        <v>1748</v>
      </c>
      <c r="F152" s="430" t="s">
        <v>890</v>
      </c>
      <c r="G152" s="421" t="s">
        <v>910</v>
      </c>
      <c r="H152" s="421" t="s">
        <v>840</v>
      </c>
      <c r="I152" s="421" t="s">
        <v>833</v>
      </c>
      <c r="J152" s="421" t="s">
        <v>840</v>
      </c>
      <c r="K152" s="421" t="s">
        <v>833</v>
      </c>
      <c r="L152" s="422">
        <v>620162.6</v>
      </c>
      <c r="M152" s="422">
        <v>508330</v>
      </c>
      <c r="N152" s="422">
        <v>216040.25</v>
      </c>
      <c r="O152" s="422">
        <v>38124.75</v>
      </c>
      <c r="P152" s="431">
        <f>SUM(N152+O152)</f>
        <v>254165</v>
      </c>
      <c r="Q152" s="509">
        <v>0.5</v>
      </c>
      <c r="R152" s="431">
        <v>60</v>
      </c>
      <c r="S152" s="432">
        <v>35.5</v>
      </c>
      <c r="T152" s="432">
        <v>35</v>
      </c>
      <c r="U152" s="434">
        <v>26</v>
      </c>
      <c r="V152" s="432">
        <v>95</v>
      </c>
      <c r="W152" s="433">
        <f t="shared" si="9"/>
        <v>61.5</v>
      </c>
      <c r="X152" s="446">
        <f t="shared" si="7"/>
        <v>0.64736842105263159</v>
      </c>
      <c r="Y152" s="110"/>
      <c r="Z152" s="110"/>
      <c r="AA152" s="110"/>
    </row>
    <row r="153" spans="1:27" s="401" customFormat="1" ht="96" customHeight="1">
      <c r="A153" s="513">
        <v>150</v>
      </c>
      <c r="B153" s="423" t="s">
        <v>939</v>
      </c>
      <c r="C153" s="423" t="s">
        <v>940</v>
      </c>
      <c r="D153" s="423" t="s">
        <v>941</v>
      </c>
      <c r="E153" s="423" t="s">
        <v>942</v>
      </c>
      <c r="F153" s="430" t="s">
        <v>890</v>
      </c>
      <c r="G153" s="421" t="s">
        <v>910</v>
      </c>
      <c r="H153" s="421" t="s">
        <v>840</v>
      </c>
      <c r="I153" s="421" t="s">
        <v>833</v>
      </c>
      <c r="J153" s="421" t="s">
        <v>840</v>
      </c>
      <c r="K153" s="421" t="s">
        <v>833</v>
      </c>
      <c r="L153" s="422">
        <v>880840</v>
      </c>
      <c r="M153" s="422">
        <v>720000</v>
      </c>
      <c r="N153" s="422">
        <v>306000</v>
      </c>
      <c r="O153" s="422">
        <v>54000</v>
      </c>
      <c r="P153" s="431">
        <v>360000</v>
      </c>
      <c r="Q153" s="509">
        <v>0.5</v>
      </c>
      <c r="R153" s="431">
        <v>60</v>
      </c>
      <c r="S153" s="432">
        <v>37.5</v>
      </c>
      <c r="T153" s="432">
        <v>35</v>
      </c>
      <c r="U153" s="434">
        <v>24</v>
      </c>
      <c r="V153" s="432">
        <v>95</v>
      </c>
      <c r="W153" s="433">
        <f t="shared" ref="W153:W164" si="10">SUM(S153+U153)</f>
        <v>61.5</v>
      </c>
      <c r="X153" s="446">
        <f t="shared" si="7"/>
        <v>0.64736842105263159</v>
      </c>
      <c r="Y153" s="110"/>
      <c r="Z153" s="110"/>
      <c r="AA153" s="110"/>
    </row>
    <row r="154" spans="1:27" s="401" customFormat="1" ht="101.25" customHeight="1">
      <c r="A154" s="429">
        <v>151</v>
      </c>
      <c r="B154" s="423" t="s">
        <v>1338</v>
      </c>
      <c r="C154" s="424" t="s">
        <v>1339</v>
      </c>
      <c r="D154" s="423" t="s">
        <v>1340</v>
      </c>
      <c r="E154" s="423" t="s">
        <v>1341</v>
      </c>
      <c r="F154" s="424" t="s">
        <v>890</v>
      </c>
      <c r="G154" s="508" t="s">
        <v>1745</v>
      </c>
      <c r="H154" s="421" t="s">
        <v>844</v>
      </c>
      <c r="I154" s="421" t="s">
        <v>833</v>
      </c>
      <c r="J154" s="421" t="s">
        <v>844</v>
      </c>
      <c r="K154" s="421" t="s">
        <v>833</v>
      </c>
      <c r="L154" s="422">
        <v>2863645</v>
      </c>
      <c r="M154" s="422">
        <v>2347250</v>
      </c>
      <c r="N154" s="422">
        <v>997581.25</v>
      </c>
      <c r="O154" s="422">
        <v>176043.75</v>
      </c>
      <c r="P154" s="431">
        <f>SUM(N154+O154)</f>
        <v>1173625</v>
      </c>
      <c r="Q154" s="509">
        <v>0.5</v>
      </c>
      <c r="R154" s="431">
        <v>60</v>
      </c>
      <c r="S154" s="432">
        <v>41</v>
      </c>
      <c r="T154" s="432">
        <v>35</v>
      </c>
      <c r="U154" s="434">
        <v>20.5</v>
      </c>
      <c r="V154" s="432">
        <v>95</v>
      </c>
      <c r="W154" s="433">
        <f t="shared" si="10"/>
        <v>61.5</v>
      </c>
      <c r="X154" s="446">
        <f t="shared" si="7"/>
        <v>0.64736842105263159</v>
      </c>
      <c r="Y154" s="110"/>
      <c r="Z154" s="110"/>
      <c r="AA154" s="110"/>
    </row>
    <row r="155" spans="1:27" s="401" customFormat="1" ht="116.25">
      <c r="A155" s="513">
        <v>152</v>
      </c>
      <c r="B155" s="423" t="s">
        <v>1754</v>
      </c>
      <c r="C155" s="424" t="s">
        <v>1781</v>
      </c>
      <c r="D155" s="423" t="s">
        <v>1782</v>
      </c>
      <c r="E155" s="423" t="s">
        <v>1783</v>
      </c>
      <c r="F155" s="424" t="s">
        <v>890</v>
      </c>
      <c r="G155" s="508" t="s">
        <v>910</v>
      </c>
      <c r="H155" s="421" t="s">
        <v>880</v>
      </c>
      <c r="I155" s="421" t="s">
        <v>1784</v>
      </c>
      <c r="J155" s="421" t="s">
        <v>880</v>
      </c>
      <c r="K155" s="421" t="s">
        <v>1784</v>
      </c>
      <c r="L155" s="422">
        <v>5652509.3799999999</v>
      </c>
      <c r="M155" s="422">
        <v>4633204.42</v>
      </c>
      <c r="N155" s="422">
        <v>1699737.38</v>
      </c>
      <c r="O155" s="422">
        <v>299953.65000000002</v>
      </c>
      <c r="P155" s="431">
        <f>SUM(N155+O155)</f>
        <v>1999691.0299999998</v>
      </c>
      <c r="Q155" s="509">
        <v>0.43159999999999998</v>
      </c>
      <c r="R155" s="431">
        <v>60</v>
      </c>
      <c r="S155" s="432">
        <v>40</v>
      </c>
      <c r="T155" s="432">
        <v>35</v>
      </c>
      <c r="U155" s="434">
        <v>21.5</v>
      </c>
      <c r="V155" s="432">
        <v>95</v>
      </c>
      <c r="W155" s="433">
        <f t="shared" si="10"/>
        <v>61.5</v>
      </c>
      <c r="X155" s="446">
        <f t="shared" si="7"/>
        <v>0.64736842105263159</v>
      </c>
      <c r="Y155" s="110"/>
      <c r="Z155" s="110"/>
      <c r="AA155" s="110"/>
    </row>
    <row r="156" spans="1:27" s="401" customFormat="1" ht="115.5" customHeight="1">
      <c r="A156" s="429">
        <v>153</v>
      </c>
      <c r="B156" s="423" t="s">
        <v>1562</v>
      </c>
      <c r="C156" s="423" t="s">
        <v>1563</v>
      </c>
      <c r="D156" s="423" t="s">
        <v>1564</v>
      </c>
      <c r="E156" s="423" t="s">
        <v>1565</v>
      </c>
      <c r="F156" s="430" t="s">
        <v>890</v>
      </c>
      <c r="G156" s="508" t="s">
        <v>1745</v>
      </c>
      <c r="H156" s="421" t="s">
        <v>852</v>
      </c>
      <c r="I156" s="421" t="s">
        <v>848</v>
      </c>
      <c r="J156" s="421" t="s">
        <v>852</v>
      </c>
      <c r="K156" s="421" t="s">
        <v>848</v>
      </c>
      <c r="L156" s="422">
        <v>1533771.8</v>
      </c>
      <c r="M156" s="422">
        <v>1257190</v>
      </c>
      <c r="N156" s="422">
        <v>534305.75</v>
      </c>
      <c r="O156" s="422">
        <v>94289.25</v>
      </c>
      <c r="P156" s="431">
        <f>SUM(N156+O156)</f>
        <v>628595</v>
      </c>
      <c r="Q156" s="509">
        <v>0.5</v>
      </c>
      <c r="R156" s="431">
        <v>60</v>
      </c>
      <c r="S156" s="432">
        <v>29.5</v>
      </c>
      <c r="T156" s="432">
        <v>35</v>
      </c>
      <c r="U156" s="434">
        <v>31.5</v>
      </c>
      <c r="V156" s="432">
        <v>95</v>
      </c>
      <c r="W156" s="433">
        <f t="shared" si="10"/>
        <v>61</v>
      </c>
      <c r="X156" s="446">
        <f t="shared" si="7"/>
        <v>0.64210526315789473</v>
      </c>
      <c r="Y156" s="110"/>
      <c r="Z156" s="110"/>
      <c r="AA156" s="110"/>
    </row>
    <row r="157" spans="1:27" s="401" customFormat="1" ht="114.75" customHeight="1">
      <c r="A157" s="513">
        <v>154</v>
      </c>
      <c r="B157" s="423" t="s">
        <v>1066</v>
      </c>
      <c r="C157" s="424" t="s">
        <v>1067</v>
      </c>
      <c r="D157" s="423" t="s">
        <v>1068</v>
      </c>
      <c r="E157" s="423" t="s">
        <v>1069</v>
      </c>
      <c r="F157" s="424" t="s">
        <v>890</v>
      </c>
      <c r="G157" s="508" t="s">
        <v>1746</v>
      </c>
      <c r="H157" s="421" t="s">
        <v>872</v>
      </c>
      <c r="I157" s="421" t="s">
        <v>883</v>
      </c>
      <c r="J157" s="421" t="s">
        <v>872</v>
      </c>
      <c r="K157" s="421" t="s">
        <v>883</v>
      </c>
      <c r="L157" s="431">
        <v>851560</v>
      </c>
      <c r="M157" s="431">
        <v>698000</v>
      </c>
      <c r="N157" s="431">
        <v>237320</v>
      </c>
      <c r="O157" s="431">
        <v>41880</v>
      </c>
      <c r="P157" s="431">
        <v>279200</v>
      </c>
      <c r="Q157" s="509">
        <v>0.4</v>
      </c>
      <c r="R157" s="431">
        <v>60</v>
      </c>
      <c r="S157" s="432">
        <v>30.5</v>
      </c>
      <c r="T157" s="432">
        <v>35</v>
      </c>
      <c r="U157" s="434">
        <v>30.5</v>
      </c>
      <c r="V157" s="432">
        <v>95</v>
      </c>
      <c r="W157" s="433">
        <f t="shared" si="10"/>
        <v>61</v>
      </c>
      <c r="X157" s="446">
        <f t="shared" si="7"/>
        <v>0.64210526315789473</v>
      </c>
      <c r="Y157" s="110"/>
      <c r="Z157" s="110"/>
      <c r="AA157" s="110"/>
    </row>
    <row r="158" spans="1:27" s="401" customFormat="1" ht="138.75" customHeight="1">
      <c r="A158" s="429">
        <v>155</v>
      </c>
      <c r="B158" s="423" t="s">
        <v>1612</v>
      </c>
      <c r="C158" s="424" t="s">
        <v>1613</v>
      </c>
      <c r="D158" s="423" t="s">
        <v>1614</v>
      </c>
      <c r="E158" s="423" t="s">
        <v>1615</v>
      </c>
      <c r="F158" s="430" t="s">
        <v>890</v>
      </c>
      <c r="G158" s="508" t="s">
        <v>1746</v>
      </c>
      <c r="H158" s="421" t="s">
        <v>1253</v>
      </c>
      <c r="I158" s="421" t="s">
        <v>832</v>
      </c>
      <c r="J158" s="421" t="s">
        <v>877</v>
      </c>
      <c r="K158" s="421" t="s">
        <v>1291</v>
      </c>
      <c r="L158" s="422">
        <v>4477000</v>
      </c>
      <c r="M158" s="422">
        <v>4477000</v>
      </c>
      <c r="N158" s="422">
        <v>1522180</v>
      </c>
      <c r="O158" s="422">
        <v>268620</v>
      </c>
      <c r="P158" s="431">
        <f>SUM(N158+O158)</f>
        <v>1790800</v>
      </c>
      <c r="Q158" s="509">
        <v>0.4</v>
      </c>
      <c r="R158" s="431">
        <v>60</v>
      </c>
      <c r="S158" s="432">
        <v>36</v>
      </c>
      <c r="T158" s="432">
        <v>35</v>
      </c>
      <c r="U158" s="434">
        <v>25</v>
      </c>
      <c r="V158" s="432">
        <v>95</v>
      </c>
      <c r="W158" s="433">
        <f t="shared" si="10"/>
        <v>61</v>
      </c>
      <c r="X158" s="446">
        <f t="shared" ref="X158:X187" si="11">W158/V158</f>
        <v>0.64210526315789473</v>
      </c>
      <c r="Y158" s="110"/>
      <c r="Z158" s="110"/>
      <c r="AA158" s="110"/>
    </row>
    <row r="159" spans="1:27" s="401" customFormat="1" ht="138.75" customHeight="1">
      <c r="A159" s="513">
        <v>156</v>
      </c>
      <c r="B159" s="423" t="s">
        <v>1794</v>
      </c>
      <c r="C159" s="424" t="s">
        <v>1785</v>
      </c>
      <c r="D159" s="423" t="s">
        <v>1786</v>
      </c>
      <c r="E159" s="423" t="s">
        <v>1789</v>
      </c>
      <c r="F159" s="430" t="s">
        <v>890</v>
      </c>
      <c r="G159" s="508" t="s">
        <v>1746</v>
      </c>
      <c r="H159" s="421" t="s">
        <v>834</v>
      </c>
      <c r="I159" s="421" t="s">
        <v>1260</v>
      </c>
      <c r="J159" s="421" t="s">
        <v>834</v>
      </c>
      <c r="K159" s="421" t="s">
        <v>1274</v>
      </c>
      <c r="L159" s="422">
        <v>2365580</v>
      </c>
      <c r="M159" s="422">
        <v>1939000</v>
      </c>
      <c r="N159" s="422">
        <v>659260</v>
      </c>
      <c r="O159" s="422">
        <v>116340</v>
      </c>
      <c r="P159" s="431">
        <f>SUM(N159+O159)</f>
        <v>775600</v>
      </c>
      <c r="Q159" s="509">
        <v>0.4</v>
      </c>
      <c r="R159" s="431">
        <v>60</v>
      </c>
      <c r="S159" s="432">
        <v>31</v>
      </c>
      <c r="T159" s="432">
        <v>35</v>
      </c>
      <c r="U159" s="434">
        <v>30</v>
      </c>
      <c r="V159" s="432">
        <v>95</v>
      </c>
      <c r="W159" s="433">
        <f t="shared" si="10"/>
        <v>61</v>
      </c>
      <c r="X159" s="446">
        <f t="shared" si="11"/>
        <v>0.64210526315789473</v>
      </c>
      <c r="Y159" s="110"/>
      <c r="Z159" s="110"/>
      <c r="AA159" s="110"/>
    </row>
    <row r="160" spans="1:27" s="401" customFormat="1" ht="122.25" customHeight="1">
      <c r="A160" s="429">
        <v>157</v>
      </c>
      <c r="B160" s="423" t="s">
        <v>1536</v>
      </c>
      <c r="C160" s="424" t="s">
        <v>1537</v>
      </c>
      <c r="D160" s="423" t="s">
        <v>1723</v>
      </c>
      <c r="E160" s="423" t="s">
        <v>1538</v>
      </c>
      <c r="F160" s="430" t="s">
        <v>890</v>
      </c>
      <c r="G160" s="508" t="s">
        <v>1745</v>
      </c>
      <c r="H160" s="421" t="s">
        <v>885</v>
      </c>
      <c r="I160" s="421" t="s">
        <v>1629</v>
      </c>
      <c r="J160" s="421" t="s">
        <v>885</v>
      </c>
      <c r="K160" s="421" t="s">
        <v>1629</v>
      </c>
      <c r="L160" s="422">
        <v>1060790</v>
      </c>
      <c r="M160" s="422">
        <v>869500</v>
      </c>
      <c r="N160" s="422">
        <v>369537.5</v>
      </c>
      <c r="O160" s="422">
        <v>65212.5</v>
      </c>
      <c r="P160" s="431">
        <f>SUM(N160+O160)</f>
        <v>434750</v>
      </c>
      <c r="Q160" s="509">
        <v>0.5</v>
      </c>
      <c r="R160" s="431">
        <v>60</v>
      </c>
      <c r="S160" s="432">
        <v>33.5</v>
      </c>
      <c r="T160" s="432">
        <v>35</v>
      </c>
      <c r="U160" s="434">
        <v>27</v>
      </c>
      <c r="V160" s="432">
        <v>95</v>
      </c>
      <c r="W160" s="433">
        <f t="shared" si="10"/>
        <v>60.5</v>
      </c>
      <c r="X160" s="446">
        <f t="shared" si="11"/>
        <v>0.63684210526315788</v>
      </c>
      <c r="Y160" s="110"/>
      <c r="Z160" s="110"/>
      <c r="AA160" s="110"/>
    </row>
    <row r="161" spans="1:799" s="401" customFormat="1" ht="99.75" customHeight="1">
      <c r="A161" s="513">
        <v>158</v>
      </c>
      <c r="B161" s="423" t="s">
        <v>960</v>
      </c>
      <c r="C161" s="423" t="s">
        <v>961</v>
      </c>
      <c r="D161" s="423" t="s">
        <v>962</v>
      </c>
      <c r="E161" s="423" t="s">
        <v>1663</v>
      </c>
      <c r="F161" s="430" t="s">
        <v>890</v>
      </c>
      <c r="G161" s="508" t="s">
        <v>1745</v>
      </c>
      <c r="H161" s="421" t="s">
        <v>1253</v>
      </c>
      <c r="I161" s="421" t="s">
        <v>832</v>
      </c>
      <c r="J161" s="421" t="s">
        <v>1253</v>
      </c>
      <c r="K161" s="421" t="s">
        <v>832</v>
      </c>
      <c r="L161" s="422">
        <v>2553869.7000000002</v>
      </c>
      <c r="M161" s="422">
        <v>2553869.7000000002</v>
      </c>
      <c r="N161" s="422">
        <v>1085394.6200000001</v>
      </c>
      <c r="O161" s="422">
        <v>191540.23</v>
      </c>
      <c r="P161" s="431">
        <v>1276934.8500000001</v>
      </c>
      <c r="Q161" s="509">
        <v>0.5</v>
      </c>
      <c r="R161" s="431">
        <v>60</v>
      </c>
      <c r="S161" s="432">
        <v>34.5</v>
      </c>
      <c r="T161" s="432">
        <v>35</v>
      </c>
      <c r="U161" s="434">
        <v>26</v>
      </c>
      <c r="V161" s="432">
        <v>95</v>
      </c>
      <c r="W161" s="433">
        <f t="shared" si="10"/>
        <v>60.5</v>
      </c>
      <c r="X161" s="446">
        <f t="shared" si="11"/>
        <v>0.63684210526315788</v>
      </c>
      <c r="Y161" s="110"/>
      <c r="Z161" s="110"/>
      <c r="AA161" s="110"/>
    </row>
    <row r="162" spans="1:799" s="401" customFormat="1" ht="112.5" customHeight="1">
      <c r="A162" s="429">
        <v>159</v>
      </c>
      <c r="B162" s="423" t="s">
        <v>1133</v>
      </c>
      <c r="C162" s="424" t="s">
        <v>1134</v>
      </c>
      <c r="D162" s="423" t="s">
        <v>1135</v>
      </c>
      <c r="E162" s="423" t="s">
        <v>1136</v>
      </c>
      <c r="F162" s="424" t="s">
        <v>890</v>
      </c>
      <c r="G162" s="421" t="s">
        <v>910</v>
      </c>
      <c r="H162" s="421" t="s">
        <v>840</v>
      </c>
      <c r="I162" s="421" t="s">
        <v>1290</v>
      </c>
      <c r="J162" s="421" t="s">
        <v>840</v>
      </c>
      <c r="K162" s="421" t="s">
        <v>833</v>
      </c>
      <c r="L162" s="422">
        <v>785310.34</v>
      </c>
      <c r="M162" s="422">
        <v>643697</v>
      </c>
      <c r="N162" s="422">
        <v>273571.21999999997</v>
      </c>
      <c r="O162" s="422">
        <v>48277.279999999999</v>
      </c>
      <c r="P162" s="431">
        <v>321848.5</v>
      </c>
      <c r="Q162" s="509">
        <v>0.5</v>
      </c>
      <c r="R162" s="431">
        <v>60</v>
      </c>
      <c r="S162" s="432">
        <v>38</v>
      </c>
      <c r="T162" s="432">
        <v>35</v>
      </c>
      <c r="U162" s="434">
        <v>22.5</v>
      </c>
      <c r="V162" s="432">
        <v>95</v>
      </c>
      <c r="W162" s="433">
        <f t="shared" si="10"/>
        <v>60.5</v>
      </c>
      <c r="X162" s="446">
        <f t="shared" si="11"/>
        <v>0.63684210526315788</v>
      </c>
      <c r="Y162" s="110"/>
      <c r="Z162" s="110"/>
      <c r="AA162" s="110"/>
    </row>
    <row r="163" spans="1:799" s="401" customFormat="1" ht="117.75" customHeight="1">
      <c r="A163" s="513">
        <v>160</v>
      </c>
      <c r="B163" s="423" t="s">
        <v>1145</v>
      </c>
      <c r="C163" s="424" t="s">
        <v>1146</v>
      </c>
      <c r="D163" s="423" t="s">
        <v>1147</v>
      </c>
      <c r="E163" s="423" t="s">
        <v>1148</v>
      </c>
      <c r="F163" s="424" t="s">
        <v>890</v>
      </c>
      <c r="G163" s="508" t="s">
        <v>1745</v>
      </c>
      <c r="H163" s="421" t="s">
        <v>840</v>
      </c>
      <c r="I163" s="421" t="s">
        <v>833</v>
      </c>
      <c r="J163" s="421" t="s">
        <v>840</v>
      </c>
      <c r="K163" s="421" t="s">
        <v>833</v>
      </c>
      <c r="L163" s="422">
        <v>1037463.6</v>
      </c>
      <c r="M163" s="422">
        <v>850380</v>
      </c>
      <c r="N163" s="422">
        <v>361411.5</v>
      </c>
      <c r="O163" s="422">
        <v>63778.5</v>
      </c>
      <c r="P163" s="431">
        <v>425190</v>
      </c>
      <c r="Q163" s="509">
        <v>0.5</v>
      </c>
      <c r="R163" s="431">
        <v>60</v>
      </c>
      <c r="S163" s="432">
        <v>33</v>
      </c>
      <c r="T163" s="432">
        <v>35</v>
      </c>
      <c r="U163" s="434">
        <v>27</v>
      </c>
      <c r="V163" s="432">
        <v>95</v>
      </c>
      <c r="W163" s="433">
        <f t="shared" si="10"/>
        <v>60</v>
      </c>
      <c r="X163" s="446">
        <f t="shared" si="11"/>
        <v>0.63157894736842102</v>
      </c>
      <c r="Y163" s="110"/>
      <c r="Z163" s="110"/>
      <c r="AA163" s="110"/>
    </row>
    <row r="164" spans="1:799" s="401" customFormat="1" ht="137.25" customHeight="1">
      <c r="A164" s="429">
        <v>161</v>
      </c>
      <c r="B164" s="423" t="s">
        <v>1362</v>
      </c>
      <c r="C164" s="424" t="s">
        <v>1363</v>
      </c>
      <c r="D164" s="423" t="s">
        <v>1364</v>
      </c>
      <c r="E164" s="423" t="s">
        <v>1365</v>
      </c>
      <c r="F164" s="424" t="s">
        <v>890</v>
      </c>
      <c r="G164" s="508" t="s">
        <v>1745</v>
      </c>
      <c r="H164" s="421" t="s">
        <v>1433</v>
      </c>
      <c r="I164" s="421" t="s">
        <v>879</v>
      </c>
      <c r="J164" s="421" t="s">
        <v>1433</v>
      </c>
      <c r="K164" s="421" t="s">
        <v>879</v>
      </c>
      <c r="L164" s="422">
        <v>662460</v>
      </c>
      <c r="M164" s="422">
        <v>543000</v>
      </c>
      <c r="N164" s="422">
        <v>230775</v>
      </c>
      <c r="O164" s="422">
        <v>40725</v>
      </c>
      <c r="P164" s="431">
        <f>SUM(N164+O164)</f>
        <v>271500</v>
      </c>
      <c r="Q164" s="509">
        <v>0.5</v>
      </c>
      <c r="R164" s="431">
        <v>60</v>
      </c>
      <c r="S164" s="432">
        <v>33</v>
      </c>
      <c r="T164" s="432">
        <v>35</v>
      </c>
      <c r="U164" s="434">
        <v>27</v>
      </c>
      <c r="V164" s="432">
        <v>95</v>
      </c>
      <c r="W164" s="433">
        <f t="shared" si="10"/>
        <v>60</v>
      </c>
      <c r="X164" s="446">
        <f t="shared" si="11"/>
        <v>0.63157894736842102</v>
      </c>
      <c r="Y164" s="110"/>
      <c r="Z164" s="110"/>
      <c r="AA164" s="110"/>
    </row>
    <row r="165" spans="1:799" s="401" customFormat="1" ht="105" customHeight="1">
      <c r="A165" s="513">
        <v>162</v>
      </c>
      <c r="B165" s="423" t="s">
        <v>1639</v>
      </c>
      <c r="C165" s="424" t="s">
        <v>1640</v>
      </c>
      <c r="D165" s="423" t="s">
        <v>1641</v>
      </c>
      <c r="E165" s="423" t="s">
        <v>1642</v>
      </c>
      <c r="F165" s="424" t="s">
        <v>890</v>
      </c>
      <c r="G165" s="508" t="s">
        <v>1746</v>
      </c>
      <c r="H165" s="421" t="s">
        <v>1250</v>
      </c>
      <c r="I165" s="421" t="s">
        <v>1674</v>
      </c>
      <c r="J165" s="421" t="s">
        <v>880</v>
      </c>
      <c r="K165" s="421" t="s">
        <v>1285</v>
      </c>
      <c r="L165" s="422">
        <v>1603080</v>
      </c>
      <c r="M165" s="422">
        <v>1314000</v>
      </c>
      <c r="N165" s="422">
        <v>446760</v>
      </c>
      <c r="O165" s="422">
        <v>78840</v>
      </c>
      <c r="P165" s="431">
        <f>SUM(N165+O165)</f>
        <v>525600</v>
      </c>
      <c r="Q165" s="509">
        <v>0.4</v>
      </c>
      <c r="R165" s="431">
        <v>60</v>
      </c>
      <c r="S165" s="432">
        <v>33</v>
      </c>
      <c r="T165" s="432">
        <v>35</v>
      </c>
      <c r="U165" s="434">
        <v>27</v>
      </c>
      <c r="V165" s="432">
        <v>95</v>
      </c>
      <c r="W165" s="433">
        <f>S165+U165</f>
        <v>60</v>
      </c>
      <c r="X165" s="446">
        <f t="shared" si="11"/>
        <v>0.63157894736842102</v>
      </c>
      <c r="Y165" s="110"/>
      <c r="Z165" s="110"/>
      <c r="AA165" s="110"/>
    </row>
    <row r="166" spans="1:799" s="401" customFormat="1" ht="89.25" customHeight="1">
      <c r="A166" s="429">
        <v>163</v>
      </c>
      <c r="B166" s="423" t="s">
        <v>1693</v>
      </c>
      <c r="C166" s="424" t="s">
        <v>1685</v>
      </c>
      <c r="D166" s="423" t="s">
        <v>1686</v>
      </c>
      <c r="E166" s="423" t="s">
        <v>1687</v>
      </c>
      <c r="F166" s="430" t="s">
        <v>890</v>
      </c>
      <c r="G166" s="421" t="s">
        <v>910</v>
      </c>
      <c r="H166" s="421" t="s">
        <v>1436</v>
      </c>
      <c r="I166" s="421" t="s">
        <v>1625</v>
      </c>
      <c r="J166" s="421" t="s">
        <v>1436</v>
      </c>
      <c r="K166" s="421" t="s">
        <v>1688</v>
      </c>
      <c r="L166" s="422">
        <v>732000</v>
      </c>
      <c r="M166" s="422">
        <v>600000</v>
      </c>
      <c r="N166" s="422">
        <v>255000</v>
      </c>
      <c r="O166" s="422">
        <v>45000</v>
      </c>
      <c r="P166" s="431">
        <f>SUM(N166+O166)</f>
        <v>300000</v>
      </c>
      <c r="Q166" s="509">
        <v>0.5</v>
      </c>
      <c r="R166" s="431">
        <v>60</v>
      </c>
      <c r="S166" s="432">
        <v>34</v>
      </c>
      <c r="T166" s="432">
        <v>35</v>
      </c>
      <c r="U166" s="434">
        <v>26</v>
      </c>
      <c r="V166" s="432">
        <v>95</v>
      </c>
      <c r="W166" s="433">
        <f t="shared" ref="W166:W177" si="12">SUM(S166+U166)</f>
        <v>60</v>
      </c>
      <c r="X166" s="446">
        <f t="shared" si="11"/>
        <v>0.63157894736842102</v>
      </c>
      <c r="Y166" s="110"/>
      <c r="Z166" s="110"/>
      <c r="AA166" s="110"/>
    </row>
    <row r="167" spans="1:799" s="401" customFormat="1" ht="123.75" customHeight="1">
      <c r="A167" s="513">
        <v>164</v>
      </c>
      <c r="B167" s="423" t="s">
        <v>1070</v>
      </c>
      <c r="C167" s="424" t="s">
        <v>1071</v>
      </c>
      <c r="D167" s="423" t="s">
        <v>1072</v>
      </c>
      <c r="E167" s="423" t="s">
        <v>1749</v>
      </c>
      <c r="F167" s="424" t="s">
        <v>890</v>
      </c>
      <c r="G167" s="508" t="s">
        <v>1746</v>
      </c>
      <c r="H167" s="421" t="s">
        <v>1253</v>
      </c>
      <c r="I167" s="455" t="s">
        <v>1277</v>
      </c>
      <c r="J167" s="421" t="s">
        <v>840</v>
      </c>
      <c r="K167" s="421" t="s">
        <v>833</v>
      </c>
      <c r="L167" s="422">
        <v>3299730</v>
      </c>
      <c r="M167" s="422">
        <v>2688000</v>
      </c>
      <c r="N167" s="422">
        <v>913920</v>
      </c>
      <c r="O167" s="422">
        <v>161280</v>
      </c>
      <c r="P167" s="431">
        <v>1075200</v>
      </c>
      <c r="Q167" s="509">
        <v>0.4</v>
      </c>
      <c r="R167" s="431">
        <v>60</v>
      </c>
      <c r="S167" s="432">
        <v>34.5</v>
      </c>
      <c r="T167" s="432">
        <v>35</v>
      </c>
      <c r="U167" s="434">
        <v>25.5</v>
      </c>
      <c r="V167" s="432">
        <v>95</v>
      </c>
      <c r="W167" s="433">
        <f t="shared" si="12"/>
        <v>60</v>
      </c>
      <c r="X167" s="446">
        <f t="shared" si="11"/>
        <v>0.63157894736842102</v>
      </c>
      <c r="Y167" s="110"/>
      <c r="Z167" s="110"/>
      <c r="AA167" s="110"/>
    </row>
    <row r="168" spans="1:799" s="401" customFormat="1" ht="126" customHeight="1">
      <c r="A168" s="429">
        <v>165</v>
      </c>
      <c r="B168" s="423" t="s">
        <v>1054</v>
      </c>
      <c r="C168" s="424" t="s">
        <v>1055</v>
      </c>
      <c r="D168" s="423" t="s">
        <v>1056</v>
      </c>
      <c r="E168" s="423" t="s">
        <v>1057</v>
      </c>
      <c r="F168" s="424" t="s">
        <v>890</v>
      </c>
      <c r="G168" s="508" t="s">
        <v>1745</v>
      </c>
      <c r="H168" s="421" t="s">
        <v>885</v>
      </c>
      <c r="I168" s="421" t="s">
        <v>1273</v>
      </c>
      <c r="J168" s="421" t="s">
        <v>840</v>
      </c>
      <c r="K168" s="421" t="s">
        <v>833</v>
      </c>
      <c r="L168" s="422">
        <v>3904000</v>
      </c>
      <c r="M168" s="422">
        <v>3200000</v>
      </c>
      <c r="N168" s="422">
        <v>1360000</v>
      </c>
      <c r="O168" s="422">
        <v>240000</v>
      </c>
      <c r="P168" s="431">
        <v>1600000</v>
      </c>
      <c r="Q168" s="509">
        <v>0.5</v>
      </c>
      <c r="R168" s="431">
        <v>60</v>
      </c>
      <c r="S168" s="432">
        <v>37</v>
      </c>
      <c r="T168" s="432">
        <v>35</v>
      </c>
      <c r="U168" s="434">
        <v>23</v>
      </c>
      <c r="V168" s="432">
        <v>95</v>
      </c>
      <c r="W168" s="433">
        <f t="shared" si="12"/>
        <v>60</v>
      </c>
      <c r="X168" s="446">
        <f t="shared" si="11"/>
        <v>0.63157894736842102</v>
      </c>
      <c r="Y168" s="110"/>
      <c r="Z168" s="110"/>
      <c r="AA168" s="110"/>
    </row>
    <row r="169" spans="1:799" s="401" customFormat="1" ht="165.75" customHeight="1">
      <c r="A169" s="513">
        <v>166</v>
      </c>
      <c r="B169" s="423" t="s">
        <v>1236</v>
      </c>
      <c r="C169" s="424" t="s">
        <v>1237</v>
      </c>
      <c r="D169" s="423" t="s">
        <v>1238</v>
      </c>
      <c r="E169" s="423" t="s">
        <v>1239</v>
      </c>
      <c r="F169" s="430" t="s">
        <v>890</v>
      </c>
      <c r="G169" s="508" t="s">
        <v>1746</v>
      </c>
      <c r="H169" s="421" t="s">
        <v>840</v>
      </c>
      <c r="I169" s="421" t="s">
        <v>833</v>
      </c>
      <c r="J169" s="421" t="s">
        <v>840</v>
      </c>
      <c r="K169" s="421" t="s">
        <v>833</v>
      </c>
      <c r="L169" s="422">
        <v>2130339.6</v>
      </c>
      <c r="M169" s="422">
        <v>1602000</v>
      </c>
      <c r="N169" s="422">
        <v>544680</v>
      </c>
      <c r="O169" s="422">
        <v>96120</v>
      </c>
      <c r="P169" s="431">
        <v>640800</v>
      </c>
      <c r="Q169" s="509">
        <v>0.4</v>
      </c>
      <c r="R169" s="431">
        <v>60</v>
      </c>
      <c r="S169" s="432">
        <v>29.5</v>
      </c>
      <c r="T169" s="432">
        <v>35</v>
      </c>
      <c r="U169" s="434">
        <v>30</v>
      </c>
      <c r="V169" s="432">
        <v>95</v>
      </c>
      <c r="W169" s="433">
        <f t="shared" si="12"/>
        <v>59.5</v>
      </c>
      <c r="X169" s="446">
        <f t="shared" si="11"/>
        <v>0.62631578947368416</v>
      </c>
      <c r="Y169" s="110"/>
      <c r="Z169" s="110"/>
      <c r="AA169" s="110"/>
    </row>
    <row r="170" spans="1:799" s="401" customFormat="1" ht="168" customHeight="1">
      <c r="A170" s="429">
        <v>167</v>
      </c>
      <c r="B170" s="423" t="s">
        <v>963</v>
      </c>
      <c r="C170" s="423" t="s">
        <v>964</v>
      </c>
      <c r="D170" s="423" t="s">
        <v>965</v>
      </c>
      <c r="E170" s="423" t="s">
        <v>966</v>
      </c>
      <c r="F170" s="430" t="s">
        <v>890</v>
      </c>
      <c r="G170" s="508" t="s">
        <v>1745</v>
      </c>
      <c r="H170" s="421" t="s">
        <v>882</v>
      </c>
      <c r="I170" s="421" t="s">
        <v>1258</v>
      </c>
      <c r="J170" s="421" t="s">
        <v>882</v>
      </c>
      <c r="K170" s="421" t="s">
        <v>1258</v>
      </c>
      <c r="L170" s="422">
        <v>2867000</v>
      </c>
      <c r="M170" s="422">
        <v>2350000</v>
      </c>
      <c r="N170" s="422">
        <v>998750</v>
      </c>
      <c r="O170" s="422">
        <v>176250</v>
      </c>
      <c r="P170" s="431">
        <v>1175000</v>
      </c>
      <c r="Q170" s="509">
        <v>0.5</v>
      </c>
      <c r="R170" s="431">
        <v>60</v>
      </c>
      <c r="S170" s="432">
        <v>33.5</v>
      </c>
      <c r="T170" s="432">
        <v>35</v>
      </c>
      <c r="U170" s="434">
        <v>26</v>
      </c>
      <c r="V170" s="432">
        <v>95</v>
      </c>
      <c r="W170" s="433">
        <f t="shared" si="12"/>
        <v>59.5</v>
      </c>
      <c r="X170" s="446">
        <f t="shared" si="11"/>
        <v>0.62631578947368416</v>
      </c>
      <c r="Y170" s="110"/>
      <c r="Z170" s="110"/>
      <c r="AA170" s="110"/>
    </row>
    <row r="171" spans="1:799" s="401" customFormat="1" ht="128.25" customHeight="1">
      <c r="A171" s="513">
        <v>168</v>
      </c>
      <c r="B171" s="423" t="s">
        <v>1366</v>
      </c>
      <c r="C171" s="424" t="s">
        <v>1367</v>
      </c>
      <c r="D171" s="423" t="s">
        <v>1368</v>
      </c>
      <c r="E171" s="423" t="s">
        <v>1369</v>
      </c>
      <c r="F171" s="424" t="s">
        <v>890</v>
      </c>
      <c r="G171" s="508" t="s">
        <v>1745</v>
      </c>
      <c r="H171" s="421" t="s">
        <v>840</v>
      </c>
      <c r="I171" s="421" t="s">
        <v>833</v>
      </c>
      <c r="J171" s="421" t="s">
        <v>840</v>
      </c>
      <c r="K171" s="421" t="s">
        <v>833</v>
      </c>
      <c r="L171" s="422">
        <v>5490000</v>
      </c>
      <c r="M171" s="422">
        <v>4500000</v>
      </c>
      <c r="N171" s="422">
        <v>1699830</v>
      </c>
      <c r="O171" s="422">
        <v>299970</v>
      </c>
      <c r="P171" s="431">
        <f>SUM(N171+O171)</f>
        <v>1999800</v>
      </c>
      <c r="Q171" s="509">
        <v>0.44440000000000002</v>
      </c>
      <c r="R171" s="431">
        <v>60</v>
      </c>
      <c r="S171" s="432">
        <v>33.5</v>
      </c>
      <c r="T171" s="432">
        <v>35</v>
      </c>
      <c r="U171" s="434">
        <v>26</v>
      </c>
      <c r="V171" s="432">
        <v>95</v>
      </c>
      <c r="W171" s="433">
        <f t="shared" si="12"/>
        <v>59.5</v>
      </c>
      <c r="X171" s="446">
        <f t="shared" si="11"/>
        <v>0.62631578947368416</v>
      </c>
      <c r="Y171" s="110"/>
      <c r="Z171" s="110"/>
      <c r="AA171" s="110"/>
    </row>
    <row r="172" spans="1:799" s="401" customFormat="1" ht="133.5" customHeight="1">
      <c r="A172" s="429">
        <v>169</v>
      </c>
      <c r="B172" s="423" t="s">
        <v>1551</v>
      </c>
      <c r="C172" s="424" t="s">
        <v>1552</v>
      </c>
      <c r="D172" s="423" t="s">
        <v>1709</v>
      </c>
      <c r="E172" s="423" t="s">
        <v>1553</v>
      </c>
      <c r="F172" s="430" t="s">
        <v>890</v>
      </c>
      <c r="G172" s="508" t="s">
        <v>1746</v>
      </c>
      <c r="H172" s="421" t="s">
        <v>885</v>
      </c>
      <c r="I172" s="421" t="s">
        <v>1630</v>
      </c>
      <c r="J172" s="421" t="s">
        <v>885</v>
      </c>
      <c r="K172" s="421" t="s">
        <v>1630</v>
      </c>
      <c r="L172" s="422">
        <v>7896000</v>
      </c>
      <c r="M172" s="422">
        <v>6472131.1500000004</v>
      </c>
      <c r="N172" s="422">
        <v>1699905.25</v>
      </c>
      <c r="O172" s="422">
        <v>299983.28000000003</v>
      </c>
      <c r="P172" s="431">
        <f>SUM(N172+O172)</f>
        <v>1999888.53</v>
      </c>
      <c r="Q172" s="509">
        <v>0.309</v>
      </c>
      <c r="R172" s="431">
        <v>60</v>
      </c>
      <c r="S172" s="432">
        <v>34</v>
      </c>
      <c r="T172" s="432">
        <v>35</v>
      </c>
      <c r="U172" s="434">
        <v>25.5</v>
      </c>
      <c r="V172" s="432">
        <v>95</v>
      </c>
      <c r="W172" s="433">
        <f t="shared" si="12"/>
        <v>59.5</v>
      </c>
      <c r="X172" s="446">
        <f t="shared" si="11"/>
        <v>0.62631578947368416</v>
      </c>
      <c r="Y172" s="110"/>
      <c r="Z172" s="110"/>
      <c r="AA172" s="110"/>
    </row>
    <row r="173" spans="1:799" s="401" customFormat="1" ht="124.5" customHeight="1">
      <c r="A173" s="513">
        <v>170</v>
      </c>
      <c r="B173" s="423" t="s">
        <v>1120</v>
      </c>
      <c r="C173" s="424" t="s">
        <v>1121</v>
      </c>
      <c r="D173" s="423" t="s">
        <v>1725</v>
      </c>
      <c r="E173" s="423" t="s">
        <v>1122</v>
      </c>
      <c r="F173" s="424" t="s">
        <v>890</v>
      </c>
      <c r="G173" s="508" t="s">
        <v>1745</v>
      </c>
      <c r="H173" s="421" t="s">
        <v>866</v>
      </c>
      <c r="I173" s="421" t="s">
        <v>867</v>
      </c>
      <c r="J173" s="421" t="s">
        <v>866</v>
      </c>
      <c r="K173" s="421" t="s">
        <v>867</v>
      </c>
      <c r="L173" s="422">
        <v>4842966.6100000003</v>
      </c>
      <c r="M173" s="422">
        <v>3954644.77</v>
      </c>
      <c r="N173" s="422">
        <v>1680724.03</v>
      </c>
      <c r="O173" s="422">
        <v>296598.36</v>
      </c>
      <c r="P173" s="431">
        <v>1977322.39</v>
      </c>
      <c r="Q173" s="509">
        <v>0.5</v>
      </c>
      <c r="R173" s="431">
        <v>60</v>
      </c>
      <c r="S173" s="432">
        <v>36</v>
      </c>
      <c r="T173" s="432">
        <v>35</v>
      </c>
      <c r="U173" s="434">
        <v>23.5</v>
      </c>
      <c r="V173" s="432">
        <v>95</v>
      </c>
      <c r="W173" s="433">
        <f t="shared" si="12"/>
        <v>59.5</v>
      </c>
      <c r="X173" s="446">
        <f t="shared" si="11"/>
        <v>0.62631578947368416</v>
      </c>
      <c r="Y173" s="110"/>
      <c r="Z173" s="110"/>
      <c r="AA173" s="110"/>
    </row>
    <row r="174" spans="1:799" s="401" customFormat="1" ht="110.25" customHeight="1">
      <c r="A174" s="429">
        <v>171</v>
      </c>
      <c r="B174" s="423" t="s">
        <v>983</v>
      </c>
      <c r="C174" s="423" t="s">
        <v>984</v>
      </c>
      <c r="D174" s="423" t="s">
        <v>985</v>
      </c>
      <c r="E174" s="423" t="s">
        <v>986</v>
      </c>
      <c r="F174" s="424" t="s">
        <v>890</v>
      </c>
      <c r="G174" s="421" t="s">
        <v>910</v>
      </c>
      <c r="H174" s="421" t="s">
        <v>1253</v>
      </c>
      <c r="I174" s="421" t="s">
        <v>832</v>
      </c>
      <c r="J174" s="421" t="s">
        <v>1253</v>
      </c>
      <c r="K174" s="421" t="s">
        <v>832</v>
      </c>
      <c r="L174" s="422">
        <v>649310.54</v>
      </c>
      <c r="M174" s="422">
        <v>525407</v>
      </c>
      <c r="N174" s="422">
        <v>223297.98</v>
      </c>
      <c r="O174" s="422">
        <v>39405.53</v>
      </c>
      <c r="P174" s="431">
        <v>262703.5</v>
      </c>
      <c r="Q174" s="509">
        <v>0.5</v>
      </c>
      <c r="R174" s="431">
        <v>60</v>
      </c>
      <c r="S174" s="432">
        <v>40</v>
      </c>
      <c r="T174" s="432">
        <v>35</v>
      </c>
      <c r="U174" s="434">
        <v>19</v>
      </c>
      <c r="V174" s="432">
        <v>95</v>
      </c>
      <c r="W174" s="433">
        <f t="shared" si="12"/>
        <v>59</v>
      </c>
      <c r="X174" s="446">
        <f t="shared" si="11"/>
        <v>0.62105263157894741</v>
      </c>
      <c r="Y174" s="110"/>
      <c r="Z174" s="110"/>
      <c r="AA174" s="110"/>
    </row>
    <row r="175" spans="1:799" s="401" customFormat="1" ht="162.75" customHeight="1">
      <c r="A175" s="513">
        <v>172</v>
      </c>
      <c r="B175" s="423" t="s">
        <v>1062</v>
      </c>
      <c r="C175" s="424" t="s">
        <v>1063</v>
      </c>
      <c r="D175" s="423" t="s">
        <v>1064</v>
      </c>
      <c r="E175" s="423" t="s">
        <v>1065</v>
      </c>
      <c r="F175" s="424" t="s">
        <v>890</v>
      </c>
      <c r="G175" s="508" t="s">
        <v>1745</v>
      </c>
      <c r="H175" s="421" t="s">
        <v>1275</v>
      </c>
      <c r="I175" s="421" t="s">
        <v>1276</v>
      </c>
      <c r="J175" s="421" t="s">
        <v>840</v>
      </c>
      <c r="K175" s="421" t="s">
        <v>833</v>
      </c>
      <c r="L175" s="431">
        <v>2301820</v>
      </c>
      <c r="M175" s="431">
        <v>1870000</v>
      </c>
      <c r="N175" s="431">
        <v>794750</v>
      </c>
      <c r="O175" s="431">
        <v>140250</v>
      </c>
      <c r="P175" s="431">
        <v>935000</v>
      </c>
      <c r="Q175" s="509">
        <v>0.5</v>
      </c>
      <c r="R175" s="431">
        <v>60</v>
      </c>
      <c r="S175" s="432">
        <v>31</v>
      </c>
      <c r="T175" s="432">
        <v>35</v>
      </c>
      <c r="U175" s="434">
        <v>27.5</v>
      </c>
      <c r="V175" s="432">
        <v>95</v>
      </c>
      <c r="W175" s="433">
        <f t="shared" si="12"/>
        <v>58.5</v>
      </c>
      <c r="X175" s="446">
        <f t="shared" si="11"/>
        <v>0.61578947368421055</v>
      </c>
      <c r="Y175" s="110"/>
      <c r="Z175" s="110"/>
      <c r="AA175" s="110"/>
    </row>
    <row r="176" spans="1:799" s="401" customFormat="1" ht="120.75" customHeight="1">
      <c r="A176" s="429">
        <v>173</v>
      </c>
      <c r="B176" s="423" t="s">
        <v>1130</v>
      </c>
      <c r="C176" s="424" t="s">
        <v>1131</v>
      </c>
      <c r="D176" s="423" t="s">
        <v>1722</v>
      </c>
      <c r="E176" s="423" t="s">
        <v>1132</v>
      </c>
      <c r="F176" s="424" t="s">
        <v>890</v>
      </c>
      <c r="G176" s="508" t="s">
        <v>1745</v>
      </c>
      <c r="H176" s="421" t="s">
        <v>852</v>
      </c>
      <c r="I176" s="421" t="s">
        <v>835</v>
      </c>
      <c r="J176" s="421" t="s">
        <v>852</v>
      </c>
      <c r="K176" s="421" t="s">
        <v>835</v>
      </c>
      <c r="L176" s="422">
        <v>1251720</v>
      </c>
      <c r="M176" s="422">
        <v>1026000</v>
      </c>
      <c r="N176" s="422">
        <v>436050</v>
      </c>
      <c r="O176" s="422">
        <v>76950</v>
      </c>
      <c r="P176" s="431">
        <v>513000</v>
      </c>
      <c r="Q176" s="509">
        <v>0.5</v>
      </c>
      <c r="R176" s="431">
        <v>60</v>
      </c>
      <c r="S176" s="432">
        <v>34</v>
      </c>
      <c r="T176" s="432">
        <v>35</v>
      </c>
      <c r="U176" s="434">
        <v>24.5</v>
      </c>
      <c r="V176" s="432">
        <v>95</v>
      </c>
      <c r="W176" s="433">
        <f t="shared" si="12"/>
        <v>58.5</v>
      </c>
      <c r="X176" s="446">
        <f t="shared" si="11"/>
        <v>0.61578947368421055</v>
      </c>
      <c r="Y176" s="110"/>
      <c r="Z176" s="110"/>
      <c r="AA176" s="110"/>
      <c r="AB176" s="463"/>
      <c r="AC176" s="463"/>
      <c r="AD176" s="463"/>
      <c r="AE176" s="463"/>
      <c r="AF176" s="463"/>
      <c r="AG176" s="463"/>
      <c r="AH176" s="463"/>
      <c r="AI176" s="463"/>
      <c r="AJ176" s="463"/>
      <c r="AK176" s="463"/>
      <c r="AL176" s="463"/>
      <c r="AM176" s="463"/>
      <c r="AN176" s="463"/>
      <c r="AO176" s="463"/>
      <c r="AP176" s="463"/>
      <c r="AQ176" s="463"/>
      <c r="AR176" s="463"/>
      <c r="AS176" s="463"/>
      <c r="AT176" s="463"/>
      <c r="AU176" s="463"/>
      <c r="AV176" s="463"/>
      <c r="AW176" s="463"/>
      <c r="AX176" s="463"/>
      <c r="AY176" s="463"/>
      <c r="AZ176" s="463"/>
      <c r="BA176" s="463"/>
      <c r="BB176" s="463"/>
      <c r="BC176" s="463"/>
      <c r="BD176" s="463"/>
      <c r="BE176" s="463"/>
      <c r="BF176" s="463"/>
      <c r="BG176" s="463"/>
      <c r="BH176" s="463"/>
      <c r="BI176" s="463"/>
      <c r="BJ176" s="463"/>
      <c r="BK176" s="463"/>
      <c r="BL176" s="463"/>
      <c r="BM176" s="463"/>
      <c r="BN176" s="463"/>
      <c r="BO176" s="463"/>
      <c r="BP176" s="463"/>
      <c r="BQ176" s="463"/>
      <c r="BR176" s="463"/>
      <c r="BS176" s="463"/>
      <c r="BT176" s="463"/>
      <c r="BU176" s="463"/>
      <c r="BV176" s="463"/>
      <c r="BW176" s="463"/>
      <c r="BX176" s="463"/>
      <c r="BY176" s="463"/>
      <c r="BZ176" s="463"/>
      <c r="CA176" s="463"/>
      <c r="CB176" s="463"/>
      <c r="CC176" s="463"/>
      <c r="CD176" s="463"/>
      <c r="CE176" s="463"/>
      <c r="CF176" s="463"/>
      <c r="CG176" s="463"/>
      <c r="CH176" s="463"/>
      <c r="CI176" s="463"/>
      <c r="CJ176" s="463"/>
      <c r="CK176" s="463"/>
      <c r="CL176" s="463"/>
      <c r="CM176" s="463"/>
      <c r="CN176" s="463"/>
      <c r="CO176" s="463"/>
      <c r="CP176" s="463"/>
      <c r="CQ176" s="463"/>
      <c r="CR176" s="463"/>
      <c r="CS176" s="463"/>
      <c r="CT176" s="463"/>
      <c r="CU176" s="463"/>
      <c r="CV176" s="463"/>
      <c r="CW176" s="463"/>
      <c r="CX176" s="463"/>
      <c r="CY176" s="463"/>
      <c r="CZ176" s="463"/>
      <c r="DA176" s="463"/>
      <c r="DB176" s="463"/>
      <c r="DC176" s="463"/>
      <c r="DD176" s="463"/>
      <c r="DE176" s="463"/>
      <c r="DF176" s="463"/>
      <c r="DG176" s="463"/>
      <c r="DH176" s="463"/>
      <c r="DI176" s="463"/>
      <c r="DJ176" s="463"/>
      <c r="DK176" s="463"/>
      <c r="DL176" s="463"/>
      <c r="DM176" s="463"/>
      <c r="DN176" s="463"/>
      <c r="DO176" s="463"/>
      <c r="DP176" s="463"/>
      <c r="DQ176" s="463"/>
      <c r="DR176" s="463"/>
      <c r="DS176" s="463"/>
      <c r="DT176" s="463"/>
      <c r="DU176" s="463"/>
      <c r="DV176" s="463"/>
      <c r="DW176" s="463"/>
      <c r="DX176" s="463"/>
      <c r="DY176" s="463"/>
      <c r="DZ176" s="463"/>
      <c r="EA176" s="463"/>
      <c r="EB176" s="463"/>
      <c r="EC176" s="463"/>
      <c r="ED176" s="463"/>
      <c r="EE176" s="463"/>
      <c r="EF176" s="463"/>
      <c r="EG176" s="463"/>
      <c r="EH176" s="463"/>
      <c r="EI176" s="463"/>
      <c r="EJ176" s="463"/>
      <c r="EK176" s="463"/>
      <c r="EL176" s="463"/>
      <c r="EM176" s="463"/>
      <c r="EN176" s="463"/>
      <c r="EO176" s="463"/>
      <c r="EP176" s="463"/>
      <c r="EQ176" s="463"/>
      <c r="ER176" s="463"/>
      <c r="ES176" s="463"/>
      <c r="ET176" s="463"/>
      <c r="EU176" s="463"/>
      <c r="EV176" s="463"/>
      <c r="EW176" s="463"/>
      <c r="EX176" s="463"/>
      <c r="EY176" s="463"/>
      <c r="EZ176" s="463"/>
      <c r="FA176" s="463"/>
      <c r="FB176" s="463"/>
      <c r="FC176" s="463"/>
      <c r="FD176" s="463"/>
      <c r="FE176" s="463"/>
      <c r="FF176" s="463"/>
      <c r="FG176" s="463"/>
      <c r="FH176" s="463"/>
      <c r="FI176" s="463"/>
      <c r="FJ176" s="463"/>
      <c r="FK176" s="463"/>
      <c r="FL176" s="463"/>
      <c r="FM176" s="463"/>
      <c r="FN176" s="463"/>
      <c r="FO176" s="463"/>
      <c r="FP176" s="463"/>
      <c r="FQ176" s="463"/>
      <c r="FR176" s="463"/>
      <c r="FS176" s="463"/>
      <c r="FT176" s="463"/>
      <c r="FU176" s="463"/>
      <c r="FV176" s="463"/>
      <c r="FW176" s="463"/>
      <c r="FX176" s="463"/>
      <c r="FY176" s="463"/>
      <c r="FZ176" s="463"/>
      <c r="GA176" s="463"/>
      <c r="GB176" s="463"/>
      <c r="GC176" s="463"/>
      <c r="GD176" s="463"/>
      <c r="GE176" s="463"/>
      <c r="GF176" s="463"/>
      <c r="GG176" s="463"/>
      <c r="GH176" s="463"/>
      <c r="GI176" s="463"/>
      <c r="GJ176" s="463"/>
      <c r="GK176" s="463"/>
      <c r="GL176" s="463"/>
      <c r="GM176" s="463"/>
      <c r="GN176" s="463"/>
      <c r="GO176" s="463"/>
      <c r="GP176" s="463"/>
      <c r="GQ176" s="463"/>
      <c r="GR176" s="463"/>
      <c r="GS176" s="463"/>
      <c r="GT176" s="463"/>
      <c r="GU176" s="463"/>
      <c r="GV176" s="463"/>
      <c r="GW176" s="463"/>
      <c r="GX176" s="463"/>
      <c r="GY176" s="463"/>
      <c r="GZ176" s="463"/>
      <c r="HA176" s="463"/>
      <c r="HB176" s="463"/>
      <c r="HC176" s="463"/>
      <c r="HD176" s="463"/>
      <c r="HE176" s="463"/>
      <c r="HF176" s="463"/>
      <c r="HG176" s="463"/>
      <c r="HH176" s="463"/>
      <c r="HI176" s="463"/>
      <c r="HJ176" s="463"/>
      <c r="HK176" s="463"/>
      <c r="HL176" s="463"/>
      <c r="HM176" s="463"/>
      <c r="HN176" s="463"/>
      <c r="HO176" s="463"/>
      <c r="HP176" s="463"/>
      <c r="HQ176" s="463"/>
      <c r="HR176" s="463"/>
      <c r="HS176" s="463"/>
      <c r="HT176" s="463"/>
      <c r="HU176" s="463"/>
      <c r="HV176" s="463"/>
      <c r="HW176" s="463"/>
      <c r="HX176" s="463"/>
      <c r="HY176" s="463"/>
      <c r="HZ176" s="463"/>
      <c r="IA176" s="463"/>
      <c r="IB176" s="463"/>
      <c r="IC176" s="463"/>
      <c r="ID176" s="463"/>
      <c r="IE176" s="463"/>
      <c r="IF176" s="463"/>
      <c r="IG176" s="463"/>
      <c r="IH176" s="463"/>
      <c r="II176" s="463"/>
      <c r="IJ176" s="463"/>
      <c r="IK176" s="463"/>
      <c r="IL176" s="463"/>
      <c r="IM176" s="463"/>
      <c r="IN176" s="463"/>
      <c r="IO176" s="463"/>
      <c r="IP176" s="463"/>
      <c r="IQ176" s="463"/>
      <c r="IR176" s="463"/>
      <c r="IS176" s="463"/>
      <c r="IT176" s="463"/>
      <c r="IU176" s="463"/>
      <c r="IV176" s="463"/>
      <c r="IW176" s="463"/>
      <c r="IX176" s="463"/>
      <c r="IY176" s="463"/>
      <c r="IZ176" s="463"/>
      <c r="JA176" s="463"/>
      <c r="JB176" s="463"/>
      <c r="JC176" s="463"/>
      <c r="JD176" s="463"/>
      <c r="JE176" s="463"/>
      <c r="JF176" s="463"/>
      <c r="JG176" s="463"/>
      <c r="JH176" s="463"/>
      <c r="JI176" s="463"/>
      <c r="JJ176" s="463"/>
      <c r="JK176" s="463"/>
      <c r="JL176" s="463"/>
      <c r="JM176" s="463"/>
      <c r="JN176" s="463"/>
      <c r="JO176" s="463"/>
      <c r="JP176" s="463"/>
      <c r="JQ176" s="463"/>
      <c r="JR176" s="463"/>
      <c r="JS176" s="463"/>
      <c r="JT176" s="463"/>
      <c r="JU176" s="463"/>
      <c r="JV176" s="463"/>
      <c r="JW176" s="463"/>
      <c r="JX176" s="463"/>
      <c r="JY176" s="463"/>
      <c r="JZ176" s="463"/>
      <c r="KA176" s="463"/>
      <c r="KB176" s="463"/>
      <c r="KC176" s="463"/>
      <c r="KD176" s="463"/>
      <c r="KE176" s="463"/>
      <c r="KF176" s="463"/>
      <c r="KG176" s="463"/>
      <c r="KH176" s="463"/>
      <c r="KI176" s="463"/>
      <c r="KJ176" s="463"/>
      <c r="KK176" s="463"/>
      <c r="KL176" s="463"/>
      <c r="KM176" s="463"/>
      <c r="KN176" s="463"/>
      <c r="KO176" s="463"/>
      <c r="KP176" s="463"/>
      <c r="KQ176" s="463"/>
      <c r="KR176" s="463"/>
      <c r="KS176" s="463"/>
      <c r="KT176" s="463"/>
      <c r="KU176" s="463"/>
      <c r="KV176" s="463"/>
      <c r="KW176" s="463"/>
      <c r="KX176" s="463"/>
      <c r="KY176" s="463"/>
      <c r="KZ176" s="463"/>
      <c r="LA176" s="463"/>
      <c r="LB176" s="463"/>
      <c r="LC176" s="463"/>
      <c r="LD176" s="463"/>
      <c r="LE176" s="463"/>
      <c r="LF176" s="463"/>
      <c r="LG176" s="463"/>
      <c r="LH176" s="463"/>
      <c r="LI176" s="463"/>
      <c r="LJ176" s="463"/>
      <c r="LK176" s="463"/>
      <c r="LL176" s="463"/>
      <c r="LM176" s="463"/>
      <c r="LN176" s="463"/>
      <c r="LO176" s="463"/>
      <c r="LP176" s="463"/>
      <c r="LQ176" s="463"/>
      <c r="LR176" s="463"/>
      <c r="LS176" s="463"/>
      <c r="LT176" s="463"/>
      <c r="LU176" s="463"/>
      <c r="LV176" s="463"/>
      <c r="LW176" s="463"/>
      <c r="LX176" s="463"/>
      <c r="LY176" s="463"/>
      <c r="LZ176" s="463"/>
      <c r="MA176" s="463"/>
      <c r="MB176" s="463"/>
      <c r="MC176" s="463"/>
      <c r="MD176" s="463"/>
      <c r="ME176" s="463"/>
      <c r="MF176" s="463"/>
      <c r="MG176" s="463"/>
      <c r="MH176" s="463"/>
      <c r="MI176" s="463"/>
      <c r="MJ176" s="463"/>
      <c r="MK176" s="463"/>
      <c r="ML176" s="463"/>
      <c r="MM176" s="463"/>
      <c r="MN176" s="463"/>
      <c r="MO176" s="463"/>
      <c r="MP176" s="463"/>
      <c r="MQ176" s="463"/>
      <c r="MR176" s="463"/>
      <c r="MS176" s="463"/>
      <c r="MT176" s="463"/>
      <c r="MU176" s="463"/>
      <c r="MV176" s="463"/>
      <c r="MW176" s="463"/>
      <c r="MX176" s="463"/>
      <c r="MY176" s="463"/>
      <c r="MZ176" s="463"/>
      <c r="NA176" s="463"/>
      <c r="NB176" s="463"/>
      <c r="NC176" s="463"/>
      <c r="ND176" s="463"/>
      <c r="NE176" s="463"/>
      <c r="NF176" s="463"/>
      <c r="NG176" s="463"/>
      <c r="NH176" s="463"/>
      <c r="NI176" s="463"/>
      <c r="NJ176" s="463"/>
      <c r="NK176" s="463"/>
      <c r="NL176" s="463"/>
      <c r="NM176" s="463"/>
      <c r="NN176" s="463"/>
      <c r="NO176" s="463"/>
      <c r="NP176" s="463"/>
      <c r="NQ176" s="463"/>
      <c r="NR176" s="463"/>
      <c r="NS176" s="463"/>
      <c r="NT176" s="463"/>
      <c r="NU176" s="463"/>
      <c r="NV176" s="463"/>
      <c r="NW176" s="463"/>
      <c r="NX176" s="463"/>
      <c r="NY176" s="463"/>
      <c r="NZ176" s="463"/>
      <c r="OA176" s="463"/>
      <c r="OB176" s="463"/>
      <c r="OC176" s="463"/>
      <c r="OD176" s="463"/>
      <c r="OE176" s="463"/>
      <c r="OF176" s="463"/>
      <c r="OG176" s="463"/>
      <c r="OH176" s="463"/>
      <c r="OI176" s="463"/>
      <c r="OJ176" s="463"/>
      <c r="OK176" s="463"/>
      <c r="OL176" s="463"/>
      <c r="OM176" s="463"/>
      <c r="ON176" s="463"/>
      <c r="OO176" s="463"/>
      <c r="OP176" s="463"/>
      <c r="OQ176" s="463"/>
      <c r="OR176" s="463"/>
      <c r="OS176" s="463"/>
      <c r="OT176" s="463"/>
      <c r="OU176" s="463"/>
      <c r="OV176" s="463"/>
      <c r="OW176" s="463"/>
      <c r="OX176" s="463"/>
      <c r="OY176" s="463"/>
      <c r="OZ176" s="463"/>
      <c r="PA176" s="463"/>
      <c r="PB176" s="463"/>
      <c r="PC176" s="463"/>
      <c r="PD176" s="463"/>
      <c r="PE176" s="463"/>
      <c r="PF176" s="463"/>
      <c r="PG176" s="463"/>
      <c r="PH176" s="463"/>
      <c r="PI176" s="463"/>
      <c r="PJ176" s="463"/>
      <c r="PK176" s="463"/>
      <c r="PL176" s="463"/>
      <c r="PM176" s="463"/>
      <c r="PN176" s="463"/>
      <c r="PO176" s="463"/>
      <c r="PP176" s="463"/>
      <c r="PQ176" s="463"/>
      <c r="PR176" s="463"/>
      <c r="PS176" s="463"/>
      <c r="PT176" s="463"/>
      <c r="PU176" s="463"/>
      <c r="PV176" s="463"/>
      <c r="PW176" s="463"/>
      <c r="PX176" s="463"/>
      <c r="PY176" s="463"/>
      <c r="PZ176" s="463"/>
      <c r="QA176" s="463"/>
      <c r="QB176" s="463"/>
      <c r="QC176" s="463"/>
      <c r="QD176" s="463"/>
      <c r="QE176" s="463"/>
      <c r="QF176" s="463"/>
      <c r="QG176" s="463"/>
      <c r="QH176" s="463"/>
      <c r="QI176" s="463"/>
      <c r="QJ176" s="463"/>
      <c r="QK176" s="463"/>
      <c r="QL176" s="463"/>
      <c r="QM176" s="463"/>
      <c r="QN176" s="463"/>
      <c r="QO176" s="463"/>
      <c r="QP176" s="463"/>
      <c r="QQ176" s="463"/>
      <c r="QR176" s="463"/>
      <c r="QS176" s="463"/>
      <c r="QT176" s="463"/>
      <c r="QU176" s="463"/>
      <c r="QV176" s="463"/>
      <c r="QW176" s="463"/>
      <c r="QX176" s="463"/>
      <c r="QY176" s="463"/>
      <c r="QZ176" s="463"/>
      <c r="RA176" s="463"/>
      <c r="RB176" s="463"/>
      <c r="RC176" s="463"/>
      <c r="RD176" s="463"/>
      <c r="RE176" s="463"/>
      <c r="RF176" s="463"/>
      <c r="RG176" s="463"/>
      <c r="RH176" s="463"/>
      <c r="RI176" s="463"/>
      <c r="RJ176" s="463"/>
      <c r="RK176" s="463"/>
      <c r="RL176" s="463"/>
      <c r="RM176" s="463"/>
      <c r="RN176" s="463"/>
      <c r="RO176" s="463"/>
      <c r="RP176" s="463"/>
      <c r="RQ176" s="463"/>
      <c r="RR176" s="463"/>
      <c r="RS176" s="463"/>
      <c r="RT176" s="463"/>
      <c r="RU176" s="463"/>
      <c r="RV176" s="463"/>
      <c r="RW176" s="463"/>
      <c r="RX176" s="463"/>
      <c r="RY176" s="463"/>
      <c r="RZ176" s="463"/>
      <c r="SA176" s="463"/>
      <c r="SB176" s="463"/>
      <c r="SC176" s="463"/>
      <c r="SD176" s="463"/>
      <c r="SE176" s="463"/>
      <c r="SF176" s="463"/>
      <c r="SG176" s="463"/>
      <c r="SH176" s="463"/>
      <c r="SI176" s="463"/>
      <c r="SJ176" s="463"/>
      <c r="SK176" s="463"/>
      <c r="SL176" s="463"/>
      <c r="SM176" s="463"/>
      <c r="SN176" s="463"/>
      <c r="SO176" s="463"/>
      <c r="SP176" s="463"/>
      <c r="SQ176" s="463"/>
      <c r="SR176" s="463"/>
      <c r="SS176" s="463"/>
      <c r="ST176" s="463"/>
      <c r="SU176" s="463"/>
      <c r="SV176" s="463"/>
      <c r="SW176" s="463"/>
      <c r="SX176" s="463"/>
      <c r="SY176" s="463"/>
      <c r="SZ176" s="463"/>
      <c r="TA176" s="463"/>
      <c r="TB176" s="463"/>
      <c r="TC176" s="463"/>
      <c r="TD176" s="463"/>
      <c r="TE176" s="463"/>
      <c r="TF176" s="463"/>
      <c r="TG176" s="463"/>
      <c r="TH176" s="463"/>
      <c r="TI176" s="463"/>
      <c r="TJ176" s="463"/>
      <c r="TK176" s="463"/>
      <c r="TL176" s="463"/>
      <c r="TM176" s="463"/>
      <c r="TN176" s="463"/>
      <c r="TO176" s="463"/>
      <c r="TP176" s="463"/>
      <c r="TQ176" s="463"/>
      <c r="TR176" s="463"/>
      <c r="TS176" s="463"/>
      <c r="TT176" s="463"/>
      <c r="TU176" s="463"/>
      <c r="TV176" s="463"/>
      <c r="TW176" s="463"/>
      <c r="TX176" s="463"/>
      <c r="TY176" s="463"/>
      <c r="TZ176" s="463"/>
      <c r="UA176" s="463"/>
      <c r="UB176" s="463"/>
      <c r="UC176" s="463"/>
      <c r="UD176" s="463"/>
      <c r="UE176" s="463"/>
      <c r="UF176" s="463"/>
      <c r="UG176" s="463"/>
      <c r="UH176" s="463"/>
      <c r="UI176" s="463"/>
      <c r="UJ176" s="463"/>
      <c r="UK176" s="463"/>
      <c r="UL176" s="463"/>
      <c r="UM176" s="463"/>
      <c r="UN176" s="463"/>
      <c r="UO176" s="463"/>
      <c r="UP176" s="463"/>
      <c r="UQ176" s="463"/>
      <c r="UR176" s="463"/>
      <c r="US176" s="463"/>
      <c r="UT176" s="463"/>
      <c r="UU176" s="463"/>
      <c r="UV176" s="463"/>
      <c r="UW176" s="463"/>
      <c r="UX176" s="463"/>
      <c r="UY176" s="463"/>
      <c r="UZ176" s="463"/>
      <c r="VA176" s="463"/>
      <c r="VB176" s="463"/>
      <c r="VC176" s="463"/>
      <c r="VD176" s="463"/>
      <c r="VE176" s="463"/>
      <c r="VF176" s="463"/>
      <c r="VG176" s="463"/>
      <c r="VH176" s="463"/>
      <c r="VI176" s="463"/>
      <c r="VJ176" s="463"/>
      <c r="VK176" s="463"/>
      <c r="VL176" s="463"/>
      <c r="VM176" s="463"/>
      <c r="VN176" s="463"/>
      <c r="VO176" s="463"/>
      <c r="VP176" s="463"/>
      <c r="VQ176" s="463"/>
      <c r="VR176" s="463"/>
      <c r="VS176" s="463"/>
      <c r="VT176" s="463"/>
      <c r="VU176" s="463"/>
      <c r="VV176" s="463"/>
      <c r="VW176" s="463"/>
      <c r="VX176" s="463"/>
      <c r="VY176" s="463"/>
      <c r="VZ176" s="463"/>
      <c r="WA176" s="463"/>
      <c r="WB176" s="463"/>
      <c r="WC176" s="463"/>
      <c r="WD176" s="463"/>
      <c r="WE176" s="463"/>
      <c r="WF176" s="463"/>
      <c r="WG176" s="463"/>
      <c r="WH176" s="463"/>
      <c r="WI176" s="463"/>
      <c r="WJ176" s="463"/>
      <c r="WK176" s="463"/>
      <c r="WL176" s="463"/>
      <c r="WM176" s="463"/>
      <c r="WN176" s="463"/>
      <c r="WO176" s="463"/>
      <c r="WP176" s="463"/>
      <c r="WQ176" s="463"/>
      <c r="WR176" s="463"/>
      <c r="WS176" s="463"/>
      <c r="WT176" s="463"/>
      <c r="WU176" s="463"/>
      <c r="WV176" s="463"/>
      <c r="WW176" s="463"/>
      <c r="WX176" s="463"/>
      <c r="WY176" s="463"/>
      <c r="WZ176" s="463"/>
      <c r="XA176" s="463"/>
      <c r="XB176" s="463"/>
      <c r="XC176" s="463"/>
      <c r="XD176" s="463"/>
      <c r="XE176" s="463"/>
      <c r="XF176" s="463"/>
      <c r="XG176" s="463"/>
      <c r="XH176" s="463"/>
      <c r="XI176" s="463"/>
      <c r="XJ176" s="463"/>
      <c r="XK176" s="463"/>
      <c r="XL176" s="463"/>
      <c r="XM176" s="463"/>
      <c r="XN176" s="463"/>
      <c r="XO176" s="463"/>
      <c r="XP176" s="463"/>
      <c r="XQ176" s="463"/>
      <c r="XR176" s="463"/>
      <c r="XS176" s="463"/>
      <c r="XT176" s="463"/>
      <c r="XU176" s="463"/>
      <c r="XV176" s="463"/>
      <c r="XW176" s="463"/>
      <c r="XX176" s="463"/>
      <c r="XY176" s="463"/>
      <c r="XZ176" s="463"/>
      <c r="YA176" s="463"/>
      <c r="YB176" s="463"/>
      <c r="YC176" s="463"/>
      <c r="YD176" s="463"/>
      <c r="YE176" s="463"/>
      <c r="YF176" s="463"/>
      <c r="YG176" s="463"/>
      <c r="YH176" s="463"/>
      <c r="YI176" s="463"/>
      <c r="YJ176" s="463"/>
      <c r="YK176" s="463"/>
      <c r="YL176" s="463"/>
      <c r="YM176" s="463"/>
      <c r="YN176" s="463"/>
      <c r="YO176" s="463"/>
      <c r="YP176" s="463"/>
      <c r="YQ176" s="463"/>
      <c r="YR176" s="463"/>
      <c r="YS176" s="463"/>
      <c r="YT176" s="463"/>
      <c r="YU176" s="463"/>
      <c r="YV176" s="463"/>
      <c r="YW176" s="463"/>
      <c r="YX176" s="463"/>
      <c r="YY176" s="463"/>
      <c r="YZ176" s="463"/>
      <c r="ZA176" s="463"/>
      <c r="ZB176" s="463"/>
      <c r="ZC176" s="463"/>
      <c r="ZD176" s="463"/>
      <c r="ZE176" s="463"/>
      <c r="ZF176" s="463"/>
      <c r="ZG176" s="463"/>
      <c r="ZH176" s="463"/>
      <c r="ZI176" s="463"/>
      <c r="ZJ176" s="463"/>
      <c r="ZK176" s="463"/>
      <c r="ZL176" s="463"/>
      <c r="ZM176" s="463"/>
      <c r="ZN176" s="463"/>
      <c r="ZO176" s="463"/>
      <c r="ZP176" s="463"/>
      <c r="ZQ176" s="463"/>
      <c r="ZR176" s="463"/>
      <c r="ZS176" s="463"/>
      <c r="ZT176" s="463"/>
      <c r="ZU176" s="463"/>
      <c r="ZV176" s="463"/>
      <c r="ZW176" s="463"/>
      <c r="ZX176" s="463"/>
      <c r="ZY176" s="463"/>
      <c r="ZZ176" s="463"/>
      <c r="AAA176" s="463"/>
      <c r="AAB176" s="463"/>
      <c r="AAC176" s="463"/>
      <c r="AAD176" s="463"/>
      <c r="AAE176" s="463"/>
      <c r="AAF176" s="463"/>
      <c r="AAG176" s="463"/>
      <c r="AAH176" s="463"/>
      <c r="AAI176" s="463"/>
      <c r="AAJ176" s="463"/>
      <c r="AAK176" s="463"/>
      <c r="AAL176" s="463"/>
      <c r="AAM176" s="463"/>
      <c r="AAN176" s="463"/>
      <c r="AAO176" s="463"/>
      <c r="AAP176" s="463"/>
      <c r="AAQ176" s="463"/>
      <c r="AAR176" s="463"/>
      <c r="AAS176" s="463"/>
      <c r="AAT176" s="463"/>
      <c r="AAU176" s="463"/>
      <c r="AAV176" s="463"/>
      <c r="AAW176" s="463"/>
      <c r="AAX176" s="463"/>
      <c r="AAY176" s="463"/>
      <c r="AAZ176" s="463"/>
      <c r="ABA176" s="463"/>
      <c r="ABB176" s="463"/>
      <c r="ABC176" s="463"/>
      <c r="ABD176" s="463"/>
      <c r="ABE176" s="463"/>
      <c r="ABF176" s="463"/>
      <c r="ABG176" s="463"/>
      <c r="ABH176" s="463"/>
      <c r="ABI176" s="463"/>
      <c r="ABJ176" s="463"/>
      <c r="ABK176" s="463"/>
      <c r="ABL176" s="463"/>
      <c r="ABM176" s="463"/>
      <c r="ABN176" s="463"/>
      <c r="ABO176" s="463"/>
      <c r="ABP176" s="463"/>
      <c r="ABQ176" s="463"/>
      <c r="ABR176" s="463"/>
      <c r="ABS176" s="463"/>
      <c r="ABT176" s="463"/>
      <c r="ABU176" s="463"/>
      <c r="ABV176" s="463"/>
      <c r="ABW176" s="463"/>
      <c r="ABX176" s="463"/>
      <c r="ABY176" s="463"/>
      <c r="ABZ176" s="463"/>
      <c r="ACA176" s="463"/>
      <c r="ACB176" s="463"/>
      <c r="ACC176" s="463"/>
      <c r="ACD176" s="463"/>
      <c r="ACE176" s="463"/>
      <c r="ACF176" s="463"/>
      <c r="ACG176" s="463"/>
      <c r="ACH176" s="463"/>
      <c r="ACI176" s="463"/>
      <c r="ACJ176" s="463"/>
      <c r="ACK176" s="463"/>
      <c r="ACL176" s="463"/>
      <c r="ACM176" s="463"/>
      <c r="ACN176" s="463"/>
      <c r="ACO176" s="463"/>
      <c r="ACP176" s="463"/>
      <c r="ACQ176" s="463"/>
      <c r="ACR176" s="463"/>
      <c r="ACS176" s="463"/>
      <c r="ACT176" s="463"/>
      <c r="ACU176" s="463"/>
      <c r="ACV176" s="463"/>
      <c r="ACW176" s="463"/>
      <c r="ACX176" s="463"/>
      <c r="ACY176" s="463"/>
      <c r="ACZ176" s="463"/>
      <c r="ADA176" s="463"/>
      <c r="ADB176" s="463"/>
      <c r="ADC176" s="463"/>
      <c r="ADD176" s="463"/>
      <c r="ADE176" s="463"/>
      <c r="ADF176" s="463"/>
      <c r="ADG176" s="463"/>
      <c r="ADH176" s="463"/>
      <c r="ADI176" s="463"/>
      <c r="ADJ176" s="463"/>
      <c r="ADK176" s="463"/>
      <c r="ADL176" s="463"/>
      <c r="ADM176" s="463"/>
      <c r="ADN176" s="463"/>
      <c r="ADO176" s="463"/>
      <c r="ADP176" s="463"/>
      <c r="ADQ176" s="463"/>
      <c r="ADR176" s="463"/>
      <c r="ADS176" s="463"/>
    </row>
    <row r="177" spans="1:799" s="401" customFormat="1" ht="117" customHeight="1">
      <c r="A177" s="513">
        <v>174</v>
      </c>
      <c r="B177" s="423" t="s">
        <v>1058</v>
      </c>
      <c r="C177" s="424" t="s">
        <v>1059</v>
      </c>
      <c r="D177" s="423" t="s">
        <v>1060</v>
      </c>
      <c r="E177" s="423" t="s">
        <v>1061</v>
      </c>
      <c r="F177" s="424" t="s">
        <v>890</v>
      </c>
      <c r="G177" s="421" t="s">
        <v>1254</v>
      </c>
      <c r="H177" s="421" t="s">
        <v>885</v>
      </c>
      <c r="I177" s="421" t="s">
        <v>1274</v>
      </c>
      <c r="J177" s="421" t="s">
        <v>885</v>
      </c>
      <c r="K177" s="421" t="s">
        <v>1274</v>
      </c>
      <c r="L177" s="422">
        <v>1905030</v>
      </c>
      <c r="M177" s="422">
        <v>1561500</v>
      </c>
      <c r="N177" s="422">
        <v>663637.5</v>
      </c>
      <c r="O177" s="422">
        <v>117112.5</v>
      </c>
      <c r="P177" s="431">
        <v>780750</v>
      </c>
      <c r="Q177" s="509">
        <v>0.5</v>
      </c>
      <c r="R177" s="431">
        <v>60</v>
      </c>
      <c r="S177" s="432">
        <v>38</v>
      </c>
      <c r="T177" s="432">
        <v>35</v>
      </c>
      <c r="U177" s="434">
        <v>20.5</v>
      </c>
      <c r="V177" s="432">
        <v>95</v>
      </c>
      <c r="W177" s="433">
        <f t="shared" si="12"/>
        <v>58.5</v>
      </c>
      <c r="X177" s="446">
        <f t="shared" si="11"/>
        <v>0.61578947368421055</v>
      </c>
      <c r="Y177" s="110"/>
      <c r="Z177" s="110"/>
      <c r="AA177" s="110"/>
    </row>
    <row r="178" spans="1:799" s="463" customFormat="1" ht="166.5" customHeight="1">
      <c r="A178" s="429">
        <v>175</v>
      </c>
      <c r="B178" s="423" t="s">
        <v>991</v>
      </c>
      <c r="C178" s="423" t="s">
        <v>992</v>
      </c>
      <c r="D178" s="423" t="s">
        <v>993</v>
      </c>
      <c r="E178" s="423" t="s">
        <v>994</v>
      </c>
      <c r="F178" s="424" t="s">
        <v>890</v>
      </c>
      <c r="G178" s="421" t="s">
        <v>910</v>
      </c>
      <c r="H178" s="421" t="s">
        <v>840</v>
      </c>
      <c r="I178" s="421" t="s">
        <v>833</v>
      </c>
      <c r="J178" s="421" t="s">
        <v>840</v>
      </c>
      <c r="K178" s="421" t="s">
        <v>833</v>
      </c>
      <c r="L178" s="422">
        <v>4216320</v>
      </c>
      <c r="M178" s="422">
        <v>3456000</v>
      </c>
      <c r="N178" s="422">
        <v>1468800</v>
      </c>
      <c r="O178" s="422">
        <v>259200</v>
      </c>
      <c r="P178" s="422">
        <v>1728000</v>
      </c>
      <c r="Q178" s="509">
        <v>0.5</v>
      </c>
      <c r="R178" s="431">
        <v>60</v>
      </c>
      <c r="S178" s="432">
        <v>40.5</v>
      </c>
      <c r="T178" s="432">
        <v>35</v>
      </c>
      <c r="U178" s="434">
        <v>18</v>
      </c>
      <c r="V178" s="432">
        <v>95</v>
      </c>
      <c r="W178" s="433">
        <f t="shared" ref="W178:W186" si="13">SUM(S178+U178)</f>
        <v>58.5</v>
      </c>
      <c r="X178" s="446">
        <f t="shared" si="11"/>
        <v>0.61578947368421055</v>
      </c>
      <c r="Y178" s="110"/>
      <c r="Z178" s="110"/>
      <c r="AA178" s="110"/>
      <c r="AB178" s="401"/>
      <c r="AC178" s="401"/>
      <c r="AD178" s="401"/>
      <c r="AE178" s="401"/>
      <c r="AF178" s="401"/>
      <c r="AG178" s="401"/>
      <c r="AH178" s="401"/>
      <c r="AI178" s="401"/>
      <c r="AJ178" s="401"/>
      <c r="AK178" s="401"/>
      <c r="AL178" s="401"/>
      <c r="AM178" s="401"/>
      <c r="AN178" s="401"/>
      <c r="AO178" s="401"/>
      <c r="AP178" s="401"/>
      <c r="AQ178" s="401"/>
      <c r="AR178" s="401"/>
      <c r="AS178" s="401"/>
      <c r="AT178" s="401"/>
      <c r="AU178" s="401"/>
      <c r="AV178" s="401"/>
      <c r="AW178" s="401"/>
      <c r="AX178" s="401"/>
      <c r="AY178" s="401"/>
      <c r="AZ178" s="401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1"/>
      <c r="DF178" s="401"/>
      <c r="DG178" s="401"/>
      <c r="DH178" s="401"/>
      <c r="DI178" s="401"/>
      <c r="DJ178" s="401"/>
      <c r="DK178" s="401"/>
      <c r="DL178" s="401"/>
      <c r="DM178" s="401"/>
      <c r="DN178" s="401"/>
      <c r="DO178" s="401"/>
      <c r="DP178" s="401"/>
      <c r="DQ178" s="401"/>
      <c r="DR178" s="401"/>
      <c r="DS178" s="401"/>
      <c r="DT178" s="401"/>
      <c r="DU178" s="401"/>
      <c r="DV178" s="401"/>
      <c r="DW178" s="401"/>
      <c r="DX178" s="401"/>
      <c r="DY178" s="401"/>
      <c r="DZ178" s="401"/>
      <c r="EA178" s="401"/>
      <c r="EB178" s="401"/>
      <c r="EC178" s="401"/>
      <c r="ED178" s="401"/>
      <c r="EE178" s="401"/>
      <c r="EF178" s="401"/>
      <c r="EG178" s="401"/>
      <c r="EH178" s="401"/>
      <c r="EI178" s="401"/>
      <c r="EJ178" s="401"/>
      <c r="EK178" s="401"/>
      <c r="EL178" s="401"/>
      <c r="EM178" s="401"/>
      <c r="EN178" s="401"/>
      <c r="EO178" s="401"/>
      <c r="EP178" s="401"/>
      <c r="EQ178" s="401"/>
      <c r="ER178" s="401"/>
      <c r="ES178" s="401"/>
      <c r="ET178" s="401"/>
      <c r="EU178" s="401"/>
      <c r="EV178" s="401"/>
      <c r="EW178" s="401"/>
      <c r="EX178" s="401"/>
      <c r="EY178" s="401"/>
      <c r="EZ178" s="401"/>
      <c r="FA178" s="401"/>
      <c r="FB178" s="401"/>
      <c r="FC178" s="401"/>
      <c r="FD178" s="401"/>
      <c r="FE178" s="401"/>
      <c r="FF178" s="401"/>
      <c r="FG178" s="401"/>
      <c r="FH178" s="401"/>
      <c r="FI178" s="401"/>
      <c r="FJ178" s="401"/>
      <c r="FK178" s="401"/>
      <c r="FL178" s="401"/>
      <c r="FM178" s="401"/>
      <c r="FN178" s="401"/>
      <c r="FO178" s="401"/>
      <c r="FP178" s="401"/>
      <c r="FQ178" s="401"/>
      <c r="FR178" s="401"/>
      <c r="FS178" s="401"/>
      <c r="FT178" s="401"/>
      <c r="FU178" s="401"/>
      <c r="FV178" s="401"/>
      <c r="FW178" s="401"/>
      <c r="FX178" s="401"/>
      <c r="FY178" s="401"/>
      <c r="FZ178" s="401"/>
      <c r="GA178" s="401"/>
      <c r="GB178" s="401"/>
      <c r="GC178" s="401"/>
      <c r="GD178" s="401"/>
      <c r="GE178" s="401"/>
      <c r="GF178" s="401"/>
      <c r="GG178" s="401"/>
      <c r="GH178" s="401"/>
      <c r="GI178" s="401"/>
      <c r="GJ178" s="401"/>
      <c r="GK178" s="401"/>
      <c r="GL178" s="401"/>
      <c r="GM178" s="401"/>
      <c r="GN178" s="401"/>
      <c r="GO178" s="401"/>
      <c r="GP178" s="401"/>
      <c r="GQ178" s="401"/>
      <c r="GR178" s="401"/>
      <c r="GS178" s="401"/>
      <c r="GT178" s="401"/>
      <c r="GU178" s="401"/>
      <c r="GV178" s="401"/>
      <c r="GW178" s="401"/>
      <c r="GX178" s="401"/>
      <c r="GY178" s="401"/>
      <c r="GZ178" s="401"/>
      <c r="HA178" s="401"/>
      <c r="HB178" s="401"/>
      <c r="HC178" s="401"/>
      <c r="HD178" s="401"/>
      <c r="HE178" s="401"/>
      <c r="HF178" s="401"/>
      <c r="HG178" s="401"/>
      <c r="HH178" s="401"/>
      <c r="HI178" s="401"/>
      <c r="HJ178" s="401"/>
      <c r="HK178" s="401"/>
      <c r="HL178" s="401"/>
      <c r="HM178" s="401"/>
      <c r="HN178" s="401"/>
      <c r="HO178" s="401"/>
      <c r="HP178" s="401"/>
      <c r="HQ178" s="401"/>
      <c r="HR178" s="401"/>
      <c r="HS178" s="401"/>
      <c r="HT178" s="401"/>
      <c r="HU178" s="401"/>
      <c r="HV178" s="401"/>
      <c r="HW178" s="401"/>
      <c r="HX178" s="401"/>
      <c r="HY178" s="401"/>
      <c r="HZ178" s="401"/>
      <c r="IA178" s="401"/>
      <c r="IB178" s="401"/>
      <c r="IC178" s="401"/>
      <c r="ID178" s="401"/>
      <c r="IE178" s="401"/>
      <c r="IF178" s="401"/>
      <c r="IG178" s="401"/>
      <c r="IH178" s="401"/>
      <c r="II178" s="401"/>
      <c r="IJ178" s="401"/>
      <c r="IK178" s="401"/>
      <c r="IL178" s="401"/>
      <c r="IM178" s="401"/>
      <c r="IN178" s="401"/>
      <c r="IO178" s="401"/>
      <c r="IP178" s="401"/>
      <c r="IQ178" s="401"/>
      <c r="IR178" s="401"/>
      <c r="IS178" s="401"/>
      <c r="IT178" s="401"/>
      <c r="IU178" s="401"/>
      <c r="IV178" s="401"/>
      <c r="IW178" s="401"/>
      <c r="IX178" s="401"/>
      <c r="IY178" s="401"/>
      <c r="IZ178" s="401"/>
      <c r="JA178" s="401"/>
      <c r="JB178" s="401"/>
      <c r="JC178" s="401"/>
      <c r="JD178" s="401"/>
      <c r="JE178" s="401"/>
      <c r="JF178" s="401"/>
      <c r="JG178" s="401"/>
      <c r="JH178" s="401"/>
      <c r="JI178" s="401"/>
      <c r="JJ178" s="401"/>
      <c r="JK178" s="401"/>
      <c r="JL178" s="401"/>
      <c r="JM178" s="401"/>
      <c r="JN178" s="401"/>
      <c r="JO178" s="401"/>
      <c r="JP178" s="401"/>
      <c r="JQ178" s="401"/>
      <c r="JR178" s="401"/>
      <c r="JS178" s="401"/>
      <c r="JT178" s="401"/>
      <c r="JU178" s="401"/>
      <c r="JV178" s="401"/>
      <c r="JW178" s="401"/>
      <c r="JX178" s="401"/>
      <c r="JY178" s="401"/>
      <c r="JZ178" s="401"/>
      <c r="KA178" s="401"/>
      <c r="KB178" s="401"/>
      <c r="KC178" s="401"/>
      <c r="KD178" s="401"/>
      <c r="KE178" s="401"/>
      <c r="KF178" s="401"/>
      <c r="KG178" s="401"/>
      <c r="KH178" s="401"/>
      <c r="KI178" s="401"/>
      <c r="KJ178" s="401"/>
      <c r="KK178" s="401"/>
      <c r="KL178" s="401"/>
      <c r="KM178" s="401"/>
      <c r="KN178" s="401"/>
      <c r="KO178" s="401"/>
      <c r="KP178" s="401"/>
      <c r="KQ178" s="401"/>
      <c r="KR178" s="401"/>
      <c r="KS178" s="401"/>
      <c r="KT178" s="401"/>
      <c r="KU178" s="401"/>
      <c r="KV178" s="401"/>
      <c r="KW178" s="401"/>
      <c r="KX178" s="401"/>
      <c r="KY178" s="401"/>
      <c r="KZ178" s="401"/>
      <c r="LA178" s="401"/>
      <c r="LB178" s="401"/>
      <c r="LC178" s="401"/>
      <c r="LD178" s="401"/>
      <c r="LE178" s="401"/>
      <c r="LF178" s="401"/>
      <c r="LG178" s="401"/>
      <c r="LH178" s="401"/>
      <c r="LI178" s="401"/>
      <c r="LJ178" s="401"/>
      <c r="LK178" s="401"/>
      <c r="LL178" s="401"/>
      <c r="LM178" s="401"/>
      <c r="LN178" s="401"/>
      <c r="LO178" s="401"/>
      <c r="LP178" s="401"/>
      <c r="LQ178" s="401"/>
      <c r="LR178" s="401"/>
      <c r="LS178" s="401"/>
      <c r="LT178" s="401"/>
      <c r="LU178" s="401"/>
      <c r="LV178" s="401"/>
      <c r="LW178" s="401"/>
      <c r="LX178" s="401"/>
      <c r="LY178" s="401"/>
      <c r="LZ178" s="401"/>
      <c r="MA178" s="401"/>
      <c r="MB178" s="401"/>
      <c r="MC178" s="401"/>
      <c r="MD178" s="401"/>
      <c r="ME178" s="401"/>
      <c r="MF178" s="401"/>
      <c r="MG178" s="401"/>
      <c r="MH178" s="401"/>
      <c r="MI178" s="401"/>
      <c r="MJ178" s="401"/>
      <c r="MK178" s="401"/>
      <c r="ML178" s="401"/>
      <c r="MM178" s="401"/>
      <c r="MN178" s="401"/>
      <c r="MO178" s="401"/>
      <c r="MP178" s="401"/>
      <c r="MQ178" s="401"/>
      <c r="MR178" s="401"/>
      <c r="MS178" s="401"/>
      <c r="MT178" s="401"/>
      <c r="MU178" s="401"/>
      <c r="MV178" s="401"/>
      <c r="MW178" s="401"/>
      <c r="MX178" s="401"/>
      <c r="MY178" s="401"/>
      <c r="MZ178" s="401"/>
      <c r="NA178" s="401"/>
      <c r="NB178" s="401"/>
      <c r="NC178" s="401"/>
      <c r="ND178" s="401"/>
      <c r="NE178" s="401"/>
      <c r="NF178" s="401"/>
      <c r="NG178" s="401"/>
      <c r="NH178" s="401"/>
      <c r="NI178" s="401"/>
      <c r="NJ178" s="401"/>
      <c r="NK178" s="401"/>
      <c r="NL178" s="401"/>
      <c r="NM178" s="401"/>
      <c r="NN178" s="401"/>
      <c r="NO178" s="401"/>
      <c r="NP178" s="401"/>
      <c r="NQ178" s="401"/>
      <c r="NR178" s="401"/>
      <c r="NS178" s="401"/>
      <c r="NT178" s="401"/>
      <c r="NU178" s="401"/>
      <c r="NV178" s="401"/>
      <c r="NW178" s="401"/>
      <c r="NX178" s="401"/>
      <c r="NY178" s="401"/>
      <c r="NZ178" s="401"/>
      <c r="OA178" s="401"/>
      <c r="OB178" s="401"/>
      <c r="OC178" s="401"/>
      <c r="OD178" s="401"/>
      <c r="OE178" s="401"/>
      <c r="OF178" s="401"/>
      <c r="OG178" s="401"/>
      <c r="OH178" s="401"/>
      <c r="OI178" s="401"/>
      <c r="OJ178" s="401"/>
      <c r="OK178" s="401"/>
      <c r="OL178" s="401"/>
      <c r="OM178" s="401"/>
      <c r="ON178" s="401"/>
      <c r="OO178" s="401"/>
      <c r="OP178" s="401"/>
      <c r="OQ178" s="401"/>
      <c r="OR178" s="401"/>
      <c r="OS178" s="401"/>
      <c r="OT178" s="401"/>
      <c r="OU178" s="401"/>
      <c r="OV178" s="401"/>
      <c r="OW178" s="401"/>
      <c r="OX178" s="401"/>
      <c r="OY178" s="401"/>
      <c r="OZ178" s="401"/>
      <c r="PA178" s="401"/>
      <c r="PB178" s="401"/>
      <c r="PC178" s="401"/>
      <c r="PD178" s="401"/>
      <c r="PE178" s="401"/>
      <c r="PF178" s="401"/>
      <c r="PG178" s="401"/>
      <c r="PH178" s="401"/>
      <c r="PI178" s="401"/>
      <c r="PJ178" s="401"/>
      <c r="PK178" s="401"/>
      <c r="PL178" s="401"/>
      <c r="PM178" s="401"/>
      <c r="PN178" s="401"/>
      <c r="PO178" s="401"/>
      <c r="PP178" s="401"/>
      <c r="PQ178" s="401"/>
      <c r="PR178" s="401"/>
      <c r="PS178" s="401"/>
      <c r="PT178" s="401"/>
      <c r="PU178" s="401"/>
      <c r="PV178" s="401"/>
      <c r="PW178" s="401"/>
      <c r="PX178" s="401"/>
      <c r="PY178" s="401"/>
      <c r="PZ178" s="401"/>
      <c r="QA178" s="401"/>
      <c r="QB178" s="401"/>
      <c r="QC178" s="401"/>
      <c r="QD178" s="401"/>
      <c r="QE178" s="401"/>
      <c r="QF178" s="401"/>
      <c r="QG178" s="401"/>
      <c r="QH178" s="401"/>
      <c r="QI178" s="401"/>
      <c r="QJ178" s="401"/>
      <c r="QK178" s="401"/>
      <c r="QL178" s="401"/>
      <c r="QM178" s="401"/>
      <c r="QN178" s="401"/>
      <c r="QO178" s="401"/>
      <c r="QP178" s="401"/>
      <c r="QQ178" s="401"/>
      <c r="QR178" s="401"/>
      <c r="QS178" s="401"/>
      <c r="QT178" s="401"/>
      <c r="QU178" s="401"/>
      <c r="QV178" s="401"/>
      <c r="QW178" s="401"/>
      <c r="QX178" s="401"/>
      <c r="QY178" s="401"/>
      <c r="QZ178" s="401"/>
      <c r="RA178" s="401"/>
      <c r="RB178" s="401"/>
      <c r="RC178" s="401"/>
      <c r="RD178" s="401"/>
      <c r="RE178" s="401"/>
      <c r="RF178" s="401"/>
      <c r="RG178" s="401"/>
      <c r="RH178" s="401"/>
      <c r="RI178" s="401"/>
      <c r="RJ178" s="401"/>
      <c r="RK178" s="401"/>
      <c r="RL178" s="401"/>
      <c r="RM178" s="401"/>
      <c r="RN178" s="401"/>
      <c r="RO178" s="401"/>
      <c r="RP178" s="401"/>
      <c r="RQ178" s="401"/>
      <c r="RR178" s="401"/>
      <c r="RS178" s="401"/>
      <c r="RT178" s="401"/>
      <c r="RU178" s="401"/>
      <c r="RV178" s="401"/>
      <c r="RW178" s="401"/>
      <c r="RX178" s="401"/>
      <c r="RY178" s="401"/>
      <c r="RZ178" s="401"/>
      <c r="SA178" s="401"/>
      <c r="SB178" s="401"/>
      <c r="SC178" s="401"/>
      <c r="SD178" s="401"/>
      <c r="SE178" s="401"/>
      <c r="SF178" s="401"/>
      <c r="SG178" s="401"/>
      <c r="SH178" s="401"/>
      <c r="SI178" s="401"/>
      <c r="SJ178" s="401"/>
      <c r="SK178" s="401"/>
      <c r="SL178" s="401"/>
      <c r="SM178" s="401"/>
      <c r="SN178" s="401"/>
      <c r="SO178" s="401"/>
      <c r="SP178" s="401"/>
      <c r="SQ178" s="401"/>
      <c r="SR178" s="401"/>
      <c r="SS178" s="401"/>
      <c r="ST178" s="401"/>
      <c r="SU178" s="401"/>
      <c r="SV178" s="401"/>
      <c r="SW178" s="401"/>
      <c r="SX178" s="401"/>
      <c r="SY178" s="401"/>
      <c r="SZ178" s="401"/>
      <c r="TA178" s="401"/>
      <c r="TB178" s="401"/>
      <c r="TC178" s="401"/>
      <c r="TD178" s="401"/>
      <c r="TE178" s="401"/>
      <c r="TF178" s="401"/>
      <c r="TG178" s="401"/>
      <c r="TH178" s="401"/>
      <c r="TI178" s="401"/>
      <c r="TJ178" s="401"/>
      <c r="TK178" s="401"/>
      <c r="TL178" s="401"/>
      <c r="TM178" s="401"/>
      <c r="TN178" s="401"/>
      <c r="TO178" s="401"/>
      <c r="TP178" s="401"/>
      <c r="TQ178" s="401"/>
      <c r="TR178" s="401"/>
      <c r="TS178" s="401"/>
      <c r="TT178" s="401"/>
      <c r="TU178" s="401"/>
      <c r="TV178" s="401"/>
      <c r="TW178" s="401"/>
      <c r="TX178" s="401"/>
      <c r="TY178" s="401"/>
      <c r="TZ178" s="401"/>
      <c r="UA178" s="401"/>
      <c r="UB178" s="401"/>
      <c r="UC178" s="401"/>
      <c r="UD178" s="401"/>
      <c r="UE178" s="401"/>
      <c r="UF178" s="401"/>
      <c r="UG178" s="401"/>
      <c r="UH178" s="401"/>
      <c r="UI178" s="401"/>
      <c r="UJ178" s="401"/>
      <c r="UK178" s="401"/>
      <c r="UL178" s="401"/>
      <c r="UM178" s="401"/>
      <c r="UN178" s="401"/>
      <c r="UO178" s="401"/>
      <c r="UP178" s="401"/>
      <c r="UQ178" s="401"/>
      <c r="UR178" s="401"/>
      <c r="US178" s="401"/>
      <c r="UT178" s="401"/>
      <c r="UU178" s="401"/>
      <c r="UV178" s="401"/>
      <c r="UW178" s="401"/>
      <c r="UX178" s="401"/>
      <c r="UY178" s="401"/>
      <c r="UZ178" s="401"/>
      <c r="VA178" s="401"/>
      <c r="VB178" s="401"/>
      <c r="VC178" s="401"/>
      <c r="VD178" s="401"/>
      <c r="VE178" s="401"/>
      <c r="VF178" s="401"/>
      <c r="VG178" s="401"/>
      <c r="VH178" s="401"/>
      <c r="VI178" s="401"/>
      <c r="VJ178" s="401"/>
      <c r="VK178" s="401"/>
      <c r="VL178" s="401"/>
      <c r="VM178" s="401"/>
      <c r="VN178" s="401"/>
      <c r="VO178" s="401"/>
      <c r="VP178" s="401"/>
      <c r="VQ178" s="401"/>
      <c r="VR178" s="401"/>
      <c r="VS178" s="401"/>
      <c r="VT178" s="401"/>
      <c r="VU178" s="401"/>
      <c r="VV178" s="401"/>
      <c r="VW178" s="401"/>
      <c r="VX178" s="401"/>
      <c r="VY178" s="401"/>
      <c r="VZ178" s="401"/>
      <c r="WA178" s="401"/>
      <c r="WB178" s="401"/>
      <c r="WC178" s="401"/>
      <c r="WD178" s="401"/>
      <c r="WE178" s="401"/>
      <c r="WF178" s="401"/>
      <c r="WG178" s="401"/>
      <c r="WH178" s="401"/>
      <c r="WI178" s="401"/>
      <c r="WJ178" s="401"/>
      <c r="WK178" s="401"/>
      <c r="WL178" s="401"/>
      <c r="WM178" s="401"/>
      <c r="WN178" s="401"/>
      <c r="WO178" s="401"/>
      <c r="WP178" s="401"/>
      <c r="WQ178" s="401"/>
      <c r="WR178" s="401"/>
      <c r="WS178" s="401"/>
      <c r="WT178" s="401"/>
      <c r="WU178" s="401"/>
      <c r="WV178" s="401"/>
      <c r="WW178" s="401"/>
      <c r="WX178" s="401"/>
      <c r="WY178" s="401"/>
      <c r="WZ178" s="401"/>
      <c r="XA178" s="401"/>
      <c r="XB178" s="401"/>
      <c r="XC178" s="401"/>
      <c r="XD178" s="401"/>
      <c r="XE178" s="401"/>
      <c r="XF178" s="401"/>
      <c r="XG178" s="401"/>
      <c r="XH178" s="401"/>
      <c r="XI178" s="401"/>
      <c r="XJ178" s="401"/>
      <c r="XK178" s="401"/>
      <c r="XL178" s="401"/>
      <c r="XM178" s="401"/>
      <c r="XN178" s="401"/>
      <c r="XO178" s="401"/>
      <c r="XP178" s="401"/>
      <c r="XQ178" s="401"/>
      <c r="XR178" s="401"/>
      <c r="XS178" s="401"/>
      <c r="XT178" s="401"/>
      <c r="XU178" s="401"/>
      <c r="XV178" s="401"/>
      <c r="XW178" s="401"/>
      <c r="XX178" s="401"/>
      <c r="XY178" s="401"/>
      <c r="XZ178" s="401"/>
      <c r="YA178" s="401"/>
      <c r="YB178" s="401"/>
      <c r="YC178" s="401"/>
      <c r="YD178" s="401"/>
      <c r="YE178" s="401"/>
      <c r="YF178" s="401"/>
      <c r="YG178" s="401"/>
      <c r="YH178" s="401"/>
      <c r="YI178" s="401"/>
      <c r="YJ178" s="401"/>
      <c r="YK178" s="401"/>
      <c r="YL178" s="401"/>
      <c r="YM178" s="401"/>
      <c r="YN178" s="401"/>
      <c r="YO178" s="401"/>
      <c r="YP178" s="401"/>
      <c r="YQ178" s="401"/>
      <c r="YR178" s="401"/>
      <c r="YS178" s="401"/>
      <c r="YT178" s="401"/>
      <c r="YU178" s="401"/>
      <c r="YV178" s="401"/>
      <c r="YW178" s="401"/>
      <c r="YX178" s="401"/>
      <c r="YY178" s="401"/>
      <c r="YZ178" s="401"/>
      <c r="ZA178" s="401"/>
      <c r="ZB178" s="401"/>
      <c r="ZC178" s="401"/>
      <c r="ZD178" s="401"/>
      <c r="ZE178" s="401"/>
      <c r="ZF178" s="401"/>
      <c r="ZG178" s="401"/>
      <c r="ZH178" s="401"/>
      <c r="ZI178" s="401"/>
      <c r="ZJ178" s="401"/>
      <c r="ZK178" s="401"/>
      <c r="ZL178" s="401"/>
      <c r="ZM178" s="401"/>
      <c r="ZN178" s="401"/>
      <c r="ZO178" s="401"/>
      <c r="ZP178" s="401"/>
      <c r="ZQ178" s="401"/>
      <c r="ZR178" s="401"/>
      <c r="ZS178" s="401"/>
      <c r="ZT178" s="401"/>
      <c r="ZU178" s="401"/>
      <c r="ZV178" s="401"/>
      <c r="ZW178" s="401"/>
      <c r="ZX178" s="401"/>
      <c r="ZY178" s="401"/>
      <c r="ZZ178" s="401"/>
      <c r="AAA178" s="401"/>
      <c r="AAB178" s="401"/>
      <c r="AAC178" s="401"/>
      <c r="AAD178" s="401"/>
      <c r="AAE178" s="401"/>
      <c r="AAF178" s="401"/>
      <c r="AAG178" s="401"/>
      <c r="AAH178" s="401"/>
      <c r="AAI178" s="401"/>
      <c r="AAJ178" s="401"/>
      <c r="AAK178" s="401"/>
      <c r="AAL178" s="401"/>
      <c r="AAM178" s="401"/>
      <c r="AAN178" s="401"/>
      <c r="AAO178" s="401"/>
      <c r="AAP178" s="401"/>
      <c r="AAQ178" s="401"/>
      <c r="AAR178" s="401"/>
      <c r="AAS178" s="401"/>
      <c r="AAT178" s="401"/>
      <c r="AAU178" s="401"/>
      <c r="AAV178" s="401"/>
      <c r="AAW178" s="401"/>
      <c r="AAX178" s="401"/>
      <c r="AAY178" s="401"/>
      <c r="AAZ178" s="401"/>
      <c r="ABA178" s="401"/>
      <c r="ABB178" s="401"/>
      <c r="ABC178" s="401"/>
      <c r="ABD178" s="401"/>
      <c r="ABE178" s="401"/>
      <c r="ABF178" s="401"/>
      <c r="ABG178" s="401"/>
      <c r="ABH178" s="401"/>
      <c r="ABI178" s="401"/>
      <c r="ABJ178" s="401"/>
      <c r="ABK178" s="401"/>
      <c r="ABL178" s="401"/>
      <c r="ABM178" s="401"/>
      <c r="ABN178" s="401"/>
      <c r="ABO178" s="401"/>
      <c r="ABP178" s="401"/>
      <c r="ABQ178" s="401"/>
      <c r="ABR178" s="401"/>
      <c r="ABS178" s="401"/>
      <c r="ABT178" s="401"/>
      <c r="ABU178" s="401"/>
      <c r="ABV178" s="401"/>
      <c r="ABW178" s="401"/>
      <c r="ABX178" s="401"/>
      <c r="ABY178" s="401"/>
      <c r="ABZ178" s="401"/>
      <c r="ACA178" s="401"/>
      <c r="ACB178" s="401"/>
      <c r="ACC178" s="401"/>
      <c r="ACD178" s="401"/>
      <c r="ACE178" s="401"/>
      <c r="ACF178" s="401"/>
      <c r="ACG178" s="401"/>
      <c r="ACH178" s="401"/>
      <c r="ACI178" s="401"/>
      <c r="ACJ178" s="401"/>
      <c r="ACK178" s="401"/>
      <c r="ACL178" s="401"/>
      <c r="ACM178" s="401"/>
      <c r="ACN178" s="401"/>
      <c r="ACO178" s="401"/>
      <c r="ACP178" s="401"/>
      <c r="ACQ178" s="401"/>
      <c r="ACR178" s="401"/>
      <c r="ACS178" s="401"/>
      <c r="ACT178" s="401"/>
      <c r="ACU178" s="401"/>
      <c r="ACV178" s="401"/>
      <c r="ACW178" s="401"/>
      <c r="ACX178" s="401"/>
      <c r="ACY178" s="401"/>
      <c r="ACZ178" s="401"/>
      <c r="ADA178" s="401"/>
      <c r="ADB178" s="401"/>
      <c r="ADC178" s="401"/>
      <c r="ADD178" s="401"/>
      <c r="ADE178" s="401"/>
      <c r="ADF178" s="401"/>
      <c r="ADG178" s="401"/>
      <c r="ADH178" s="401"/>
      <c r="ADI178" s="401"/>
      <c r="ADJ178" s="401"/>
      <c r="ADK178" s="401"/>
      <c r="ADL178" s="401"/>
      <c r="ADM178" s="401"/>
      <c r="ADN178" s="401"/>
      <c r="ADO178" s="401"/>
      <c r="ADP178" s="401"/>
      <c r="ADQ178" s="401"/>
      <c r="ADR178" s="401"/>
      <c r="ADS178" s="401"/>
    </row>
    <row r="179" spans="1:799" s="463" customFormat="1" ht="165" customHeight="1">
      <c r="A179" s="513">
        <v>176</v>
      </c>
      <c r="B179" s="423" t="s">
        <v>1306</v>
      </c>
      <c r="C179" s="423" t="s">
        <v>1307</v>
      </c>
      <c r="D179" s="423" t="s">
        <v>1308</v>
      </c>
      <c r="E179" s="423" t="s">
        <v>1309</v>
      </c>
      <c r="F179" s="430" t="s">
        <v>903</v>
      </c>
      <c r="G179" s="508" t="s">
        <v>1745</v>
      </c>
      <c r="H179" s="421" t="s">
        <v>1426</v>
      </c>
      <c r="I179" s="421" t="s">
        <v>1427</v>
      </c>
      <c r="J179" s="421" t="s">
        <v>1426</v>
      </c>
      <c r="K179" s="421" t="s">
        <v>1427</v>
      </c>
      <c r="L179" s="422">
        <v>804760</v>
      </c>
      <c r="M179" s="422">
        <v>730300</v>
      </c>
      <c r="N179" s="422">
        <v>310377.5</v>
      </c>
      <c r="O179" s="422">
        <v>54772.5</v>
      </c>
      <c r="P179" s="422">
        <f>SUM(N179+O179)</f>
        <v>365150</v>
      </c>
      <c r="Q179" s="509">
        <v>0.5</v>
      </c>
      <c r="R179" s="431">
        <v>60</v>
      </c>
      <c r="S179" s="432">
        <v>28</v>
      </c>
      <c r="T179" s="432">
        <v>35</v>
      </c>
      <c r="U179" s="434">
        <v>30</v>
      </c>
      <c r="V179" s="432">
        <v>95</v>
      </c>
      <c r="W179" s="433">
        <f t="shared" si="13"/>
        <v>58</v>
      </c>
      <c r="X179" s="446">
        <f t="shared" si="11"/>
        <v>0.61052631578947369</v>
      </c>
      <c r="Y179" s="110"/>
      <c r="Z179" s="110"/>
      <c r="AA179" s="110"/>
      <c r="AB179" s="401"/>
      <c r="AC179" s="401"/>
      <c r="AD179" s="401"/>
      <c r="AE179" s="401"/>
      <c r="AF179" s="401"/>
      <c r="AG179" s="401"/>
      <c r="AH179" s="401"/>
      <c r="AI179" s="401"/>
      <c r="AJ179" s="401"/>
      <c r="AK179" s="401"/>
      <c r="AL179" s="401"/>
      <c r="AM179" s="401"/>
      <c r="AN179" s="401"/>
      <c r="AO179" s="401"/>
      <c r="AP179" s="401"/>
      <c r="AQ179" s="401"/>
      <c r="AR179" s="401"/>
      <c r="AS179" s="401"/>
      <c r="AT179" s="401"/>
      <c r="AU179" s="401"/>
      <c r="AV179" s="401"/>
      <c r="AW179" s="401"/>
      <c r="AX179" s="401"/>
      <c r="AY179" s="401"/>
      <c r="AZ179" s="401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1"/>
      <c r="DF179" s="401"/>
      <c r="DG179" s="401"/>
      <c r="DH179" s="401"/>
      <c r="DI179" s="401"/>
      <c r="DJ179" s="401"/>
      <c r="DK179" s="401"/>
      <c r="DL179" s="401"/>
      <c r="DM179" s="401"/>
      <c r="DN179" s="401"/>
      <c r="DO179" s="401"/>
      <c r="DP179" s="401"/>
      <c r="DQ179" s="401"/>
      <c r="DR179" s="401"/>
      <c r="DS179" s="401"/>
      <c r="DT179" s="401"/>
      <c r="DU179" s="401"/>
      <c r="DV179" s="401"/>
      <c r="DW179" s="401"/>
      <c r="DX179" s="401"/>
      <c r="DY179" s="401"/>
      <c r="DZ179" s="401"/>
      <c r="EA179" s="401"/>
      <c r="EB179" s="401"/>
      <c r="EC179" s="401"/>
      <c r="ED179" s="401"/>
      <c r="EE179" s="401"/>
      <c r="EF179" s="401"/>
      <c r="EG179" s="401"/>
      <c r="EH179" s="401"/>
      <c r="EI179" s="401"/>
      <c r="EJ179" s="401"/>
      <c r="EK179" s="401"/>
      <c r="EL179" s="401"/>
      <c r="EM179" s="401"/>
      <c r="EN179" s="401"/>
      <c r="EO179" s="401"/>
      <c r="EP179" s="401"/>
      <c r="EQ179" s="401"/>
      <c r="ER179" s="401"/>
      <c r="ES179" s="401"/>
      <c r="ET179" s="401"/>
      <c r="EU179" s="401"/>
      <c r="EV179" s="401"/>
      <c r="EW179" s="401"/>
      <c r="EX179" s="401"/>
      <c r="EY179" s="401"/>
      <c r="EZ179" s="401"/>
      <c r="FA179" s="401"/>
      <c r="FB179" s="401"/>
      <c r="FC179" s="401"/>
      <c r="FD179" s="401"/>
      <c r="FE179" s="401"/>
      <c r="FF179" s="401"/>
      <c r="FG179" s="401"/>
      <c r="FH179" s="401"/>
      <c r="FI179" s="401"/>
      <c r="FJ179" s="401"/>
      <c r="FK179" s="401"/>
      <c r="FL179" s="401"/>
      <c r="FM179" s="401"/>
      <c r="FN179" s="401"/>
      <c r="FO179" s="401"/>
      <c r="FP179" s="401"/>
      <c r="FQ179" s="401"/>
      <c r="FR179" s="401"/>
      <c r="FS179" s="401"/>
      <c r="FT179" s="401"/>
      <c r="FU179" s="401"/>
      <c r="FV179" s="401"/>
      <c r="FW179" s="401"/>
      <c r="FX179" s="401"/>
      <c r="FY179" s="401"/>
      <c r="FZ179" s="401"/>
      <c r="GA179" s="401"/>
      <c r="GB179" s="401"/>
      <c r="GC179" s="401"/>
      <c r="GD179" s="401"/>
      <c r="GE179" s="401"/>
      <c r="GF179" s="401"/>
      <c r="GG179" s="401"/>
      <c r="GH179" s="401"/>
      <c r="GI179" s="401"/>
      <c r="GJ179" s="401"/>
      <c r="GK179" s="401"/>
      <c r="GL179" s="401"/>
      <c r="GM179" s="401"/>
      <c r="GN179" s="401"/>
      <c r="GO179" s="401"/>
      <c r="GP179" s="401"/>
      <c r="GQ179" s="401"/>
      <c r="GR179" s="401"/>
      <c r="GS179" s="401"/>
      <c r="GT179" s="401"/>
      <c r="GU179" s="401"/>
      <c r="GV179" s="401"/>
      <c r="GW179" s="401"/>
      <c r="GX179" s="401"/>
      <c r="GY179" s="401"/>
      <c r="GZ179" s="401"/>
      <c r="HA179" s="401"/>
      <c r="HB179" s="401"/>
      <c r="HC179" s="401"/>
      <c r="HD179" s="401"/>
      <c r="HE179" s="401"/>
      <c r="HF179" s="401"/>
      <c r="HG179" s="401"/>
      <c r="HH179" s="401"/>
      <c r="HI179" s="401"/>
      <c r="HJ179" s="401"/>
      <c r="HK179" s="401"/>
      <c r="HL179" s="401"/>
      <c r="HM179" s="401"/>
      <c r="HN179" s="401"/>
      <c r="HO179" s="401"/>
      <c r="HP179" s="401"/>
      <c r="HQ179" s="401"/>
      <c r="HR179" s="401"/>
      <c r="HS179" s="401"/>
      <c r="HT179" s="401"/>
      <c r="HU179" s="401"/>
      <c r="HV179" s="401"/>
      <c r="HW179" s="401"/>
      <c r="HX179" s="401"/>
      <c r="HY179" s="401"/>
      <c r="HZ179" s="401"/>
      <c r="IA179" s="401"/>
      <c r="IB179" s="401"/>
      <c r="IC179" s="401"/>
      <c r="ID179" s="401"/>
      <c r="IE179" s="401"/>
      <c r="IF179" s="401"/>
      <c r="IG179" s="401"/>
      <c r="IH179" s="401"/>
      <c r="II179" s="401"/>
      <c r="IJ179" s="401"/>
      <c r="IK179" s="401"/>
      <c r="IL179" s="401"/>
      <c r="IM179" s="401"/>
      <c r="IN179" s="401"/>
      <c r="IO179" s="401"/>
      <c r="IP179" s="401"/>
      <c r="IQ179" s="401"/>
      <c r="IR179" s="401"/>
      <c r="IS179" s="401"/>
      <c r="IT179" s="401"/>
      <c r="IU179" s="401"/>
      <c r="IV179" s="401"/>
      <c r="IW179" s="401"/>
      <c r="IX179" s="401"/>
      <c r="IY179" s="401"/>
      <c r="IZ179" s="401"/>
      <c r="JA179" s="401"/>
      <c r="JB179" s="401"/>
      <c r="JC179" s="401"/>
      <c r="JD179" s="401"/>
      <c r="JE179" s="401"/>
      <c r="JF179" s="401"/>
      <c r="JG179" s="401"/>
      <c r="JH179" s="401"/>
      <c r="JI179" s="401"/>
      <c r="JJ179" s="401"/>
      <c r="JK179" s="401"/>
      <c r="JL179" s="401"/>
      <c r="JM179" s="401"/>
      <c r="JN179" s="401"/>
      <c r="JO179" s="401"/>
      <c r="JP179" s="401"/>
      <c r="JQ179" s="401"/>
      <c r="JR179" s="401"/>
      <c r="JS179" s="401"/>
      <c r="JT179" s="401"/>
      <c r="JU179" s="401"/>
      <c r="JV179" s="401"/>
      <c r="JW179" s="401"/>
      <c r="JX179" s="401"/>
      <c r="JY179" s="401"/>
      <c r="JZ179" s="401"/>
      <c r="KA179" s="401"/>
      <c r="KB179" s="401"/>
      <c r="KC179" s="401"/>
      <c r="KD179" s="401"/>
      <c r="KE179" s="401"/>
      <c r="KF179" s="401"/>
      <c r="KG179" s="401"/>
      <c r="KH179" s="401"/>
      <c r="KI179" s="401"/>
      <c r="KJ179" s="401"/>
      <c r="KK179" s="401"/>
      <c r="KL179" s="401"/>
      <c r="KM179" s="401"/>
      <c r="KN179" s="401"/>
      <c r="KO179" s="401"/>
      <c r="KP179" s="401"/>
      <c r="KQ179" s="401"/>
      <c r="KR179" s="401"/>
      <c r="KS179" s="401"/>
      <c r="KT179" s="401"/>
      <c r="KU179" s="401"/>
      <c r="KV179" s="401"/>
      <c r="KW179" s="401"/>
      <c r="KX179" s="401"/>
      <c r="KY179" s="401"/>
      <c r="KZ179" s="401"/>
      <c r="LA179" s="401"/>
      <c r="LB179" s="401"/>
      <c r="LC179" s="401"/>
      <c r="LD179" s="401"/>
      <c r="LE179" s="401"/>
      <c r="LF179" s="401"/>
      <c r="LG179" s="401"/>
      <c r="LH179" s="401"/>
      <c r="LI179" s="401"/>
      <c r="LJ179" s="401"/>
      <c r="LK179" s="401"/>
      <c r="LL179" s="401"/>
      <c r="LM179" s="401"/>
      <c r="LN179" s="401"/>
      <c r="LO179" s="401"/>
      <c r="LP179" s="401"/>
      <c r="LQ179" s="401"/>
      <c r="LR179" s="401"/>
      <c r="LS179" s="401"/>
      <c r="LT179" s="401"/>
      <c r="LU179" s="401"/>
      <c r="LV179" s="401"/>
      <c r="LW179" s="401"/>
      <c r="LX179" s="401"/>
      <c r="LY179" s="401"/>
      <c r="LZ179" s="401"/>
      <c r="MA179" s="401"/>
      <c r="MB179" s="401"/>
      <c r="MC179" s="401"/>
      <c r="MD179" s="401"/>
      <c r="ME179" s="401"/>
      <c r="MF179" s="401"/>
      <c r="MG179" s="401"/>
      <c r="MH179" s="401"/>
      <c r="MI179" s="401"/>
      <c r="MJ179" s="401"/>
      <c r="MK179" s="401"/>
      <c r="ML179" s="401"/>
      <c r="MM179" s="401"/>
      <c r="MN179" s="401"/>
      <c r="MO179" s="401"/>
      <c r="MP179" s="401"/>
      <c r="MQ179" s="401"/>
      <c r="MR179" s="401"/>
      <c r="MS179" s="401"/>
      <c r="MT179" s="401"/>
      <c r="MU179" s="401"/>
      <c r="MV179" s="401"/>
      <c r="MW179" s="401"/>
      <c r="MX179" s="401"/>
      <c r="MY179" s="401"/>
      <c r="MZ179" s="401"/>
      <c r="NA179" s="401"/>
      <c r="NB179" s="401"/>
      <c r="NC179" s="401"/>
      <c r="ND179" s="401"/>
      <c r="NE179" s="401"/>
      <c r="NF179" s="401"/>
      <c r="NG179" s="401"/>
      <c r="NH179" s="401"/>
      <c r="NI179" s="401"/>
      <c r="NJ179" s="401"/>
      <c r="NK179" s="401"/>
      <c r="NL179" s="401"/>
      <c r="NM179" s="401"/>
      <c r="NN179" s="401"/>
      <c r="NO179" s="401"/>
      <c r="NP179" s="401"/>
      <c r="NQ179" s="401"/>
      <c r="NR179" s="401"/>
      <c r="NS179" s="401"/>
      <c r="NT179" s="401"/>
      <c r="NU179" s="401"/>
      <c r="NV179" s="401"/>
      <c r="NW179" s="401"/>
      <c r="NX179" s="401"/>
      <c r="NY179" s="401"/>
      <c r="NZ179" s="401"/>
      <c r="OA179" s="401"/>
      <c r="OB179" s="401"/>
      <c r="OC179" s="401"/>
      <c r="OD179" s="401"/>
      <c r="OE179" s="401"/>
      <c r="OF179" s="401"/>
      <c r="OG179" s="401"/>
      <c r="OH179" s="401"/>
      <c r="OI179" s="401"/>
      <c r="OJ179" s="401"/>
      <c r="OK179" s="401"/>
      <c r="OL179" s="401"/>
      <c r="OM179" s="401"/>
      <c r="ON179" s="401"/>
      <c r="OO179" s="401"/>
      <c r="OP179" s="401"/>
      <c r="OQ179" s="401"/>
      <c r="OR179" s="401"/>
      <c r="OS179" s="401"/>
      <c r="OT179" s="401"/>
      <c r="OU179" s="401"/>
      <c r="OV179" s="401"/>
      <c r="OW179" s="401"/>
      <c r="OX179" s="401"/>
      <c r="OY179" s="401"/>
      <c r="OZ179" s="401"/>
      <c r="PA179" s="401"/>
      <c r="PB179" s="401"/>
      <c r="PC179" s="401"/>
      <c r="PD179" s="401"/>
      <c r="PE179" s="401"/>
      <c r="PF179" s="401"/>
      <c r="PG179" s="401"/>
      <c r="PH179" s="401"/>
      <c r="PI179" s="401"/>
      <c r="PJ179" s="401"/>
      <c r="PK179" s="401"/>
      <c r="PL179" s="401"/>
      <c r="PM179" s="401"/>
      <c r="PN179" s="401"/>
      <c r="PO179" s="401"/>
      <c r="PP179" s="401"/>
      <c r="PQ179" s="401"/>
      <c r="PR179" s="401"/>
      <c r="PS179" s="401"/>
      <c r="PT179" s="401"/>
      <c r="PU179" s="401"/>
      <c r="PV179" s="401"/>
      <c r="PW179" s="401"/>
      <c r="PX179" s="401"/>
      <c r="PY179" s="401"/>
      <c r="PZ179" s="401"/>
      <c r="QA179" s="401"/>
      <c r="QB179" s="401"/>
      <c r="QC179" s="401"/>
      <c r="QD179" s="401"/>
      <c r="QE179" s="401"/>
      <c r="QF179" s="401"/>
      <c r="QG179" s="401"/>
      <c r="QH179" s="401"/>
      <c r="QI179" s="401"/>
      <c r="QJ179" s="401"/>
      <c r="QK179" s="401"/>
      <c r="QL179" s="401"/>
      <c r="QM179" s="401"/>
      <c r="QN179" s="401"/>
      <c r="QO179" s="401"/>
      <c r="QP179" s="401"/>
      <c r="QQ179" s="401"/>
      <c r="QR179" s="401"/>
      <c r="QS179" s="401"/>
      <c r="QT179" s="401"/>
      <c r="QU179" s="401"/>
      <c r="QV179" s="401"/>
      <c r="QW179" s="401"/>
      <c r="QX179" s="401"/>
      <c r="QY179" s="401"/>
      <c r="QZ179" s="401"/>
      <c r="RA179" s="401"/>
      <c r="RB179" s="401"/>
      <c r="RC179" s="401"/>
      <c r="RD179" s="401"/>
      <c r="RE179" s="401"/>
      <c r="RF179" s="401"/>
      <c r="RG179" s="401"/>
      <c r="RH179" s="401"/>
      <c r="RI179" s="401"/>
      <c r="RJ179" s="401"/>
      <c r="RK179" s="401"/>
      <c r="RL179" s="401"/>
      <c r="RM179" s="401"/>
      <c r="RN179" s="401"/>
      <c r="RO179" s="401"/>
      <c r="RP179" s="401"/>
      <c r="RQ179" s="401"/>
      <c r="RR179" s="401"/>
      <c r="RS179" s="401"/>
      <c r="RT179" s="401"/>
      <c r="RU179" s="401"/>
      <c r="RV179" s="401"/>
      <c r="RW179" s="401"/>
      <c r="RX179" s="401"/>
      <c r="RY179" s="401"/>
      <c r="RZ179" s="401"/>
      <c r="SA179" s="401"/>
      <c r="SB179" s="401"/>
      <c r="SC179" s="401"/>
      <c r="SD179" s="401"/>
      <c r="SE179" s="401"/>
      <c r="SF179" s="401"/>
      <c r="SG179" s="401"/>
      <c r="SH179" s="401"/>
      <c r="SI179" s="401"/>
      <c r="SJ179" s="401"/>
      <c r="SK179" s="401"/>
      <c r="SL179" s="401"/>
      <c r="SM179" s="401"/>
      <c r="SN179" s="401"/>
      <c r="SO179" s="401"/>
      <c r="SP179" s="401"/>
      <c r="SQ179" s="401"/>
      <c r="SR179" s="401"/>
      <c r="SS179" s="401"/>
      <c r="ST179" s="401"/>
      <c r="SU179" s="401"/>
      <c r="SV179" s="401"/>
      <c r="SW179" s="401"/>
      <c r="SX179" s="401"/>
      <c r="SY179" s="401"/>
      <c r="SZ179" s="401"/>
      <c r="TA179" s="401"/>
      <c r="TB179" s="401"/>
      <c r="TC179" s="401"/>
      <c r="TD179" s="401"/>
      <c r="TE179" s="401"/>
      <c r="TF179" s="401"/>
      <c r="TG179" s="401"/>
      <c r="TH179" s="401"/>
      <c r="TI179" s="401"/>
      <c r="TJ179" s="401"/>
      <c r="TK179" s="401"/>
      <c r="TL179" s="401"/>
      <c r="TM179" s="401"/>
      <c r="TN179" s="401"/>
      <c r="TO179" s="401"/>
      <c r="TP179" s="401"/>
      <c r="TQ179" s="401"/>
      <c r="TR179" s="401"/>
      <c r="TS179" s="401"/>
      <c r="TT179" s="401"/>
      <c r="TU179" s="401"/>
      <c r="TV179" s="401"/>
      <c r="TW179" s="401"/>
      <c r="TX179" s="401"/>
      <c r="TY179" s="401"/>
      <c r="TZ179" s="401"/>
      <c r="UA179" s="401"/>
      <c r="UB179" s="401"/>
      <c r="UC179" s="401"/>
      <c r="UD179" s="401"/>
      <c r="UE179" s="401"/>
      <c r="UF179" s="401"/>
      <c r="UG179" s="401"/>
      <c r="UH179" s="401"/>
      <c r="UI179" s="401"/>
      <c r="UJ179" s="401"/>
      <c r="UK179" s="401"/>
      <c r="UL179" s="401"/>
      <c r="UM179" s="401"/>
      <c r="UN179" s="401"/>
      <c r="UO179" s="401"/>
      <c r="UP179" s="401"/>
      <c r="UQ179" s="401"/>
      <c r="UR179" s="401"/>
      <c r="US179" s="401"/>
      <c r="UT179" s="401"/>
      <c r="UU179" s="401"/>
      <c r="UV179" s="401"/>
      <c r="UW179" s="401"/>
      <c r="UX179" s="401"/>
      <c r="UY179" s="401"/>
      <c r="UZ179" s="401"/>
      <c r="VA179" s="401"/>
      <c r="VB179" s="401"/>
      <c r="VC179" s="401"/>
      <c r="VD179" s="401"/>
      <c r="VE179" s="401"/>
      <c r="VF179" s="401"/>
      <c r="VG179" s="401"/>
      <c r="VH179" s="401"/>
      <c r="VI179" s="401"/>
      <c r="VJ179" s="401"/>
      <c r="VK179" s="401"/>
      <c r="VL179" s="401"/>
      <c r="VM179" s="401"/>
      <c r="VN179" s="401"/>
      <c r="VO179" s="401"/>
      <c r="VP179" s="401"/>
      <c r="VQ179" s="401"/>
      <c r="VR179" s="401"/>
      <c r="VS179" s="401"/>
      <c r="VT179" s="401"/>
      <c r="VU179" s="401"/>
      <c r="VV179" s="401"/>
      <c r="VW179" s="401"/>
      <c r="VX179" s="401"/>
      <c r="VY179" s="401"/>
      <c r="VZ179" s="401"/>
      <c r="WA179" s="401"/>
      <c r="WB179" s="401"/>
      <c r="WC179" s="401"/>
      <c r="WD179" s="401"/>
      <c r="WE179" s="401"/>
      <c r="WF179" s="401"/>
      <c r="WG179" s="401"/>
      <c r="WH179" s="401"/>
      <c r="WI179" s="401"/>
      <c r="WJ179" s="401"/>
      <c r="WK179" s="401"/>
      <c r="WL179" s="401"/>
      <c r="WM179" s="401"/>
      <c r="WN179" s="401"/>
      <c r="WO179" s="401"/>
      <c r="WP179" s="401"/>
      <c r="WQ179" s="401"/>
      <c r="WR179" s="401"/>
      <c r="WS179" s="401"/>
      <c r="WT179" s="401"/>
      <c r="WU179" s="401"/>
      <c r="WV179" s="401"/>
      <c r="WW179" s="401"/>
      <c r="WX179" s="401"/>
      <c r="WY179" s="401"/>
      <c r="WZ179" s="401"/>
      <c r="XA179" s="401"/>
      <c r="XB179" s="401"/>
      <c r="XC179" s="401"/>
      <c r="XD179" s="401"/>
      <c r="XE179" s="401"/>
      <c r="XF179" s="401"/>
      <c r="XG179" s="401"/>
      <c r="XH179" s="401"/>
      <c r="XI179" s="401"/>
      <c r="XJ179" s="401"/>
      <c r="XK179" s="401"/>
      <c r="XL179" s="401"/>
      <c r="XM179" s="401"/>
      <c r="XN179" s="401"/>
      <c r="XO179" s="401"/>
      <c r="XP179" s="401"/>
      <c r="XQ179" s="401"/>
      <c r="XR179" s="401"/>
      <c r="XS179" s="401"/>
      <c r="XT179" s="401"/>
      <c r="XU179" s="401"/>
      <c r="XV179" s="401"/>
      <c r="XW179" s="401"/>
      <c r="XX179" s="401"/>
      <c r="XY179" s="401"/>
      <c r="XZ179" s="401"/>
      <c r="YA179" s="401"/>
      <c r="YB179" s="401"/>
      <c r="YC179" s="401"/>
      <c r="YD179" s="401"/>
      <c r="YE179" s="401"/>
      <c r="YF179" s="401"/>
      <c r="YG179" s="401"/>
      <c r="YH179" s="401"/>
      <c r="YI179" s="401"/>
      <c r="YJ179" s="401"/>
      <c r="YK179" s="401"/>
      <c r="YL179" s="401"/>
      <c r="YM179" s="401"/>
      <c r="YN179" s="401"/>
      <c r="YO179" s="401"/>
      <c r="YP179" s="401"/>
      <c r="YQ179" s="401"/>
      <c r="YR179" s="401"/>
      <c r="YS179" s="401"/>
      <c r="YT179" s="401"/>
      <c r="YU179" s="401"/>
      <c r="YV179" s="401"/>
      <c r="YW179" s="401"/>
      <c r="YX179" s="401"/>
      <c r="YY179" s="401"/>
      <c r="YZ179" s="401"/>
      <c r="ZA179" s="401"/>
      <c r="ZB179" s="401"/>
      <c r="ZC179" s="401"/>
      <c r="ZD179" s="401"/>
      <c r="ZE179" s="401"/>
      <c r="ZF179" s="401"/>
      <c r="ZG179" s="401"/>
      <c r="ZH179" s="401"/>
      <c r="ZI179" s="401"/>
      <c r="ZJ179" s="401"/>
      <c r="ZK179" s="401"/>
      <c r="ZL179" s="401"/>
      <c r="ZM179" s="401"/>
      <c r="ZN179" s="401"/>
      <c r="ZO179" s="401"/>
      <c r="ZP179" s="401"/>
      <c r="ZQ179" s="401"/>
      <c r="ZR179" s="401"/>
      <c r="ZS179" s="401"/>
      <c r="ZT179" s="401"/>
      <c r="ZU179" s="401"/>
      <c r="ZV179" s="401"/>
      <c r="ZW179" s="401"/>
      <c r="ZX179" s="401"/>
      <c r="ZY179" s="401"/>
      <c r="ZZ179" s="401"/>
      <c r="AAA179" s="401"/>
      <c r="AAB179" s="401"/>
      <c r="AAC179" s="401"/>
      <c r="AAD179" s="401"/>
      <c r="AAE179" s="401"/>
      <c r="AAF179" s="401"/>
      <c r="AAG179" s="401"/>
      <c r="AAH179" s="401"/>
      <c r="AAI179" s="401"/>
      <c r="AAJ179" s="401"/>
      <c r="AAK179" s="401"/>
      <c r="AAL179" s="401"/>
      <c r="AAM179" s="401"/>
      <c r="AAN179" s="401"/>
      <c r="AAO179" s="401"/>
      <c r="AAP179" s="401"/>
      <c r="AAQ179" s="401"/>
      <c r="AAR179" s="401"/>
      <c r="AAS179" s="401"/>
      <c r="AAT179" s="401"/>
      <c r="AAU179" s="401"/>
      <c r="AAV179" s="401"/>
      <c r="AAW179" s="401"/>
      <c r="AAX179" s="401"/>
      <c r="AAY179" s="401"/>
      <c r="AAZ179" s="401"/>
      <c r="ABA179" s="401"/>
      <c r="ABB179" s="401"/>
      <c r="ABC179" s="401"/>
      <c r="ABD179" s="401"/>
      <c r="ABE179" s="401"/>
      <c r="ABF179" s="401"/>
      <c r="ABG179" s="401"/>
      <c r="ABH179" s="401"/>
      <c r="ABI179" s="401"/>
      <c r="ABJ179" s="401"/>
      <c r="ABK179" s="401"/>
      <c r="ABL179" s="401"/>
      <c r="ABM179" s="401"/>
      <c r="ABN179" s="401"/>
      <c r="ABO179" s="401"/>
      <c r="ABP179" s="401"/>
      <c r="ABQ179" s="401"/>
      <c r="ABR179" s="401"/>
      <c r="ABS179" s="401"/>
      <c r="ABT179" s="401"/>
      <c r="ABU179" s="401"/>
      <c r="ABV179" s="401"/>
      <c r="ABW179" s="401"/>
      <c r="ABX179" s="401"/>
      <c r="ABY179" s="401"/>
      <c r="ABZ179" s="401"/>
      <c r="ACA179" s="401"/>
      <c r="ACB179" s="401"/>
      <c r="ACC179" s="401"/>
      <c r="ACD179" s="401"/>
      <c r="ACE179" s="401"/>
      <c r="ACF179" s="401"/>
      <c r="ACG179" s="401"/>
      <c r="ACH179" s="401"/>
      <c r="ACI179" s="401"/>
      <c r="ACJ179" s="401"/>
      <c r="ACK179" s="401"/>
      <c r="ACL179" s="401"/>
      <c r="ACM179" s="401"/>
      <c r="ACN179" s="401"/>
      <c r="ACO179" s="401"/>
      <c r="ACP179" s="401"/>
      <c r="ACQ179" s="401"/>
      <c r="ACR179" s="401"/>
      <c r="ACS179" s="401"/>
      <c r="ACT179" s="401"/>
      <c r="ACU179" s="401"/>
      <c r="ACV179" s="401"/>
      <c r="ACW179" s="401"/>
      <c r="ACX179" s="401"/>
      <c r="ACY179" s="401"/>
      <c r="ACZ179" s="401"/>
      <c r="ADA179" s="401"/>
      <c r="ADB179" s="401"/>
      <c r="ADC179" s="401"/>
      <c r="ADD179" s="401"/>
      <c r="ADE179" s="401"/>
      <c r="ADF179" s="401"/>
      <c r="ADG179" s="401"/>
      <c r="ADH179" s="401"/>
      <c r="ADI179" s="401"/>
      <c r="ADJ179" s="401"/>
      <c r="ADK179" s="401"/>
      <c r="ADL179" s="401"/>
      <c r="ADM179" s="401"/>
      <c r="ADN179" s="401"/>
      <c r="ADO179" s="401"/>
      <c r="ADP179" s="401"/>
      <c r="ADQ179" s="401"/>
      <c r="ADR179" s="401"/>
      <c r="ADS179" s="401"/>
    </row>
    <row r="180" spans="1:799" s="463" customFormat="1" ht="168" customHeight="1">
      <c r="A180" s="429">
        <v>177</v>
      </c>
      <c r="B180" s="423" t="s">
        <v>1533</v>
      </c>
      <c r="C180" s="424" t="s">
        <v>1534</v>
      </c>
      <c r="D180" s="423" t="s">
        <v>1750</v>
      </c>
      <c r="E180" s="423" t="s">
        <v>1535</v>
      </c>
      <c r="F180" s="430" t="s">
        <v>890</v>
      </c>
      <c r="G180" s="508" t="s">
        <v>1745</v>
      </c>
      <c r="H180" s="421" t="s">
        <v>840</v>
      </c>
      <c r="I180" s="421" t="s">
        <v>833</v>
      </c>
      <c r="J180" s="421" t="s">
        <v>840</v>
      </c>
      <c r="K180" s="421" t="s">
        <v>833</v>
      </c>
      <c r="L180" s="422">
        <v>4100400</v>
      </c>
      <c r="M180" s="422">
        <v>4100400</v>
      </c>
      <c r="N180" s="422">
        <v>1699800.32</v>
      </c>
      <c r="O180" s="422">
        <v>299964.76</v>
      </c>
      <c r="P180" s="422">
        <f>SUM(N180+O180)</f>
        <v>1999765.08</v>
      </c>
      <c r="Q180" s="509">
        <v>0.48770000000000002</v>
      </c>
      <c r="R180" s="431">
        <v>60</v>
      </c>
      <c r="S180" s="432">
        <v>28</v>
      </c>
      <c r="T180" s="432">
        <v>35</v>
      </c>
      <c r="U180" s="434">
        <v>30</v>
      </c>
      <c r="V180" s="432">
        <v>95</v>
      </c>
      <c r="W180" s="433">
        <f t="shared" si="13"/>
        <v>58</v>
      </c>
      <c r="X180" s="446">
        <f t="shared" si="11"/>
        <v>0.61052631578947369</v>
      </c>
      <c r="Y180" s="110"/>
      <c r="Z180" s="110"/>
      <c r="AA180" s="110"/>
      <c r="AB180" s="401"/>
      <c r="AC180" s="401"/>
      <c r="AD180" s="401"/>
      <c r="AE180" s="401"/>
      <c r="AF180" s="401"/>
      <c r="AG180" s="401"/>
      <c r="AH180" s="401"/>
      <c r="AI180" s="401"/>
      <c r="AJ180" s="401"/>
      <c r="AK180" s="401"/>
      <c r="AL180" s="401"/>
      <c r="AM180" s="401"/>
      <c r="AN180" s="401"/>
      <c r="AO180" s="401"/>
      <c r="AP180" s="401"/>
      <c r="AQ180" s="401"/>
      <c r="AR180" s="401"/>
      <c r="AS180" s="401"/>
      <c r="AT180" s="401"/>
      <c r="AU180" s="401"/>
      <c r="AV180" s="401"/>
      <c r="AW180" s="401"/>
      <c r="AX180" s="401"/>
      <c r="AY180" s="401"/>
      <c r="AZ180" s="401"/>
      <c r="BA180" s="401"/>
      <c r="BB180" s="401"/>
      <c r="BC180" s="401"/>
      <c r="BD180" s="401"/>
      <c r="BE180" s="401"/>
      <c r="BF180" s="401"/>
      <c r="BG180" s="401"/>
      <c r="BH180" s="401"/>
      <c r="BI180" s="401"/>
      <c r="BJ180" s="401"/>
      <c r="BK180" s="401"/>
      <c r="BL180" s="401"/>
      <c r="BM180" s="401"/>
      <c r="BN180" s="401"/>
      <c r="BO180" s="401"/>
      <c r="BP180" s="401"/>
      <c r="BQ180" s="401"/>
      <c r="BR180" s="401"/>
      <c r="BS180" s="401"/>
      <c r="BT180" s="401"/>
      <c r="BU180" s="401"/>
      <c r="BV180" s="401"/>
      <c r="BW180" s="401"/>
      <c r="BX180" s="401"/>
      <c r="BY180" s="401"/>
      <c r="BZ180" s="401"/>
      <c r="CA180" s="401"/>
      <c r="CB180" s="401"/>
      <c r="CC180" s="401"/>
      <c r="CD180" s="401"/>
      <c r="CE180" s="401"/>
      <c r="CF180" s="401"/>
      <c r="CG180" s="401"/>
      <c r="CH180" s="401"/>
      <c r="CI180" s="401"/>
      <c r="CJ180" s="401"/>
      <c r="CK180" s="401"/>
      <c r="CL180" s="401"/>
      <c r="CM180" s="401"/>
      <c r="CN180" s="401"/>
      <c r="CO180" s="401"/>
      <c r="CP180" s="401"/>
      <c r="CQ180" s="401"/>
      <c r="CR180" s="401"/>
      <c r="CS180" s="401"/>
      <c r="CT180" s="401"/>
      <c r="CU180" s="401"/>
      <c r="CV180" s="401"/>
      <c r="CW180" s="401"/>
      <c r="CX180" s="401"/>
      <c r="CY180" s="401"/>
      <c r="CZ180" s="401"/>
      <c r="DA180" s="401"/>
      <c r="DB180" s="401"/>
      <c r="DC180" s="401"/>
      <c r="DD180" s="401"/>
      <c r="DE180" s="401"/>
      <c r="DF180" s="401"/>
      <c r="DG180" s="401"/>
      <c r="DH180" s="401"/>
      <c r="DI180" s="401"/>
      <c r="DJ180" s="401"/>
      <c r="DK180" s="401"/>
      <c r="DL180" s="401"/>
      <c r="DM180" s="401"/>
      <c r="DN180" s="401"/>
      <c r="DO180" s="401"/>
      <c r="DP180" s="401"/>
      <c r="DQ180" s="401"/>
      <c r="DR180" s="401"/>
      <c r="DS180" s="401"/>
      <c r="DT180" s="401"/>
      <c r="DU180" s="401"/>
      <c r="DV180" s="401"/>
      <c r="DW180" s="401"/>
      <c r="DX180" s="401"/>
      <c r="DY180" s="401"/>
      <c r="DZ180" s="401"/>
      <c r="EA180" s="401"/>
      <c r="EB180" s="401"/>
      <c r="EC180" s="401"/>
      <c r="ED180" s="401"/>
      <c r="EE180" s="401"/>
      <c r="EF180" s="401"/>
      <c r="EG180" s="401"/>
      <c r="EH180" s="401"/>
      <c r="EI180" s="401"/>
      <c r="EJ180" s="401"/>
      <c r="EK180" s="401"/>
      <c r="EL180" s="401"/>
      <c r="EM180" s="401"/>
      <c r="EN180" s="401"/>
      <c r="EO180" s="401"/>
      <c r="EP180" s="401"/>
      <c r="EQ180" s="401"/>
      <c r="ER180" s="401"/>
      <c r="ES180" s="401"/>
      <c r="ET180" s="401"/>
      <c r="EU180" s="401"/>
      <c r="EV180" s="401"/>
      <c r="EW180" s="401"/>
      <c r="EX180" s="401"/>
      <c r="EY180" s="401"/>
      <c r="EZ180" s="401"/>
      <c r="FA180" s="401"/>
      <c r="FB180" s="401"/>
      <c r="FC180" s="401"/>
      <c r="FD180" s="401"/>
      <c r="FE180" s="401"/>
      <c r="FF180" s="401"/>
      <c r="FG180" s="401"/>
      <c r="FH180" s="401"/>
      <c r="FI180" s="401"/>
      <c r="FJ180" s="401"/>
      <c r="FK180" s="401"/>
      <c r="FL180" s="401"/>
      <c r="FM180" s="401"/>
      <c r="FN180" s="401"/>
      <c r="FO180" s="401"/>
      <c r="FP180" s="401"/>
      <c r="FQ180" s="401"/>
      <c r="FR180" s="401"/>
      <c r="FS180" s="401"/>
      <c r="FT180" s="401"/>
      <c r="FU180" s="401"/>
      <c r="FV180" s="401"/>
      <c r="FW180" s="401"/>
      <c r="FX180" s="401"/>
      <c r="FY180" s="401"/>
      <c r="FZ180" s="401"/>
      <c r="GA180" s="401"/>
      <c r="GB180" s="401"/>
      <c r="GC180" s="401"/>
      <c r="GD180" s="401"/>
      <c r="GE180" s="401"/>
      <c r="GF180" s="401"/>
      <c r="GG180" s="401"/>
      <c r="GH180" s="401"/>
      <c r="GI180" s="401"/>
      <c r="GJ180" s="401"/>
      <c r="GK180" s="401"/>
      <c r="GL180" s="401"/>
      <c r="GM180" s="401"/>
      <c r="GN180" s="401"/>
      <c r="GO180" s="401"/>
      <c r="GP180" s="401"/>
      <c r="GQ180" s="401"/>
      <c r="GR180" s="401"/>
      <c r="GS180" s="401"/>
      <c r="GT180" s="401"/>
      <c r="GU180" s="401"/>
      <c r="GV180" s="401"/>
      <c r="GW180" s="401"/>
      <c r="GX180" s="401"/>
      <c r="GY180" s="401"/>
      <c r="GZ180" s="401"/>
      <c r="HA180" s="401"/>
      <c r="HB180" s="401"/>
      <c r="HC180" s="401"/>
      <c r="HD180" s="401"/>
      <c r="HE180" s="401"/>
      <c r="HF180" s="401"/>
      <c r="HG180" s="401"/>
      <c r="HH180" s="401"/>
      <c r="HI180" s="401"/>
      <c r="HJ180" s="401"/>
      <c r="HK180" s="401"/>
      <c r="HL180" s="401"/>
      <c r="HM180" s="401"/>
      <c r="HN180" s="401"/>
      <c r="HO180" s="401"/>
      <c r="HP180" s="401"/>
      <c r="HQ180" s="401"/>
      <c r="HR180" s="401"/>
      <c r="HS180" s="401"/>
      <c r="HT180" s="401"/>
      <c r="HU180" s="401"/>
      <c r="HV180" s="401"/>
      <c r="HW180" s="401"/>
      <c r="HX180" s="401"/>
      <c r="HY180" s="401"/>
      <c r="HZ180" s="401"/>
      <c r="IA180" s="401"/>
      <c r="IB180" s="401"/>
      <c r="IC180" s="401"/>
      <c r="ID180" s="401"/>
      <c r="IE180" s="401"/>
      <c r="IF180" s="401"/>
      <c r="IG180" s="401"/>
      <c r="IH180" s="401"/>
      <c r="II180" s="401"/>
      <c r="IJ180" s="401"/>
      <c r="IK180" s="401"/>
      <c r="IL180" s="401"/>
      <c r="IM180" s="401"/>
      <c r="IN180" s="401"/>
      <c r="IO180" s="401"/>
      <c r="IP180" s="401"/>
      <c r="IQ180" s="401"/>
      <c r="IR180" s="401"/>
      <c r="IS180" s="401"/>
      <c r="IT180" s="401"/>
      <c r="IU180" s="401"/>
      <c r="IV180" s="401"/>
      <c r="IW180" s="401"/>
      <c r="IX180" s="401"/>
      <c r="IY180" s="401"/>
      <c r="IZ180" s="401"/>
      <c r="JA180" s="401"/>
      <c r="JB180" s="401"/>
      <c r="JC180" s="401"/>
      <c r="JD180" s="401"/>
      <c r="JE180" s="401"/>
      <c r="JF180" s="401"/>
      <c r="JG180" s="401"/>
      <c r="JH180" s="401"/>
      <c r="JI180" s="401"/>
      <c r="JJ180" s="401"/>
      <c r="JK180" s="401"/>
      <c r="JL180" s="401"/>
      <c r="JM180" s="401"/>
      <c r="JN180" s="401"/>
      <c r="JO180" s="401"/>
      <c r="JP180" s="401"/>
      <c r="JQ180" s="401"/>
      <c r="JR180" s="401"/>
      <c r="JS180" s="401"/>
      <c r="JT180" s="401"/>
      <c r="JU180" s="401"/>
      <c r="JV180" s="401"/>
      <c r="JW180" s="401"/>
      <c r="JX180" s="401"/>
      <c r="JY180" s="401"/>
      <c r="JZ180" s="401"/>
      <c r="KA180" s="401"/>
      <c r="KB180" s="401"/>
      <c r="KC180" s="401"/>
      <c r="KD180" s="401"/>
      <c r="KE180" s="401"/>
      <c r="KF180" s="401"/>
      <c r="KG180" s="401"/>
      <c r="KH180" s="401"/>
      <c r="KI180" s="401"/>
      <c r="KJ180" s="401"/>
      <c r="KK180" s="401"/>
      <c r="KL180" s="401"/>
      <c r="KM180" s="401"/>
      <c r="KN180" s="401"/>
      <c r="KO180" s="401"/>
      <c r="KP180" s="401"/>
      <c r="KQ180" s="401"/>
      <c r="KR180" s="401"/>
      <c r="KS180" s="401"/>
      <c r="KT180" s="401"/>
      <c r="KU180" s="401"/>
      <c r="KV180" s="401"/>
      <c r="KW180" s="401"/>
      <c r="KX180" s="401"/>
      <c r="KY180" s="401"/>
      <c r="KZ180" s="401"/>
      <c r="LA180" s="401"/>
      <c r="LB180" s="401"/>
      <c r="LC180" s="401"/>
      <c r="LD180" s="401"/>
      <c r="LE180" s="401"/>
      <c r="LF180" s="401"/>
      <c r="LG180" s="401"/>
      <c r="LH180" s="401"/>
      <c r="LI180" s="401"/>
      <c r="LJ180" s="401"/>
      <c r="LK180" s="401"/>
      <c r="LL180" s="401"/>
      <c r="LM180" s="401"/>
      <c r="LN180" s="401"/>
      <c r="LO180" s="401"/>
      <c r="LP180" s="401"/>
      <c r="LQ180" s="401"/>
      <c r="LR180" s="401"/>
      <c r="LS180" s="401"/>
      <c r="LT180" s="401"/>
      <c r="LU180" s="401"/>
      <c r="LV180" s="401"/>
      <c r="LW180" s="401"/>
      <c r="LX180" s="401"/>
      <c r="LY180" s="401"/>
      <c r="LZ180" s="401"/>
      <c r="MA180" s="401"/>
      <c r="MB180" s="401"/>
      <c r="MC180" s="401"/>
      <c r="MD180" s="401"/>
      <c r="ME180" s="401"/>
      <c r="MF180" s="401"/>
      <c r="MG180" s="401"/>
      <c r="MH180" s="401"/>
      <c r="MI180" s="401"/>
      <c r="MJ180" s="401"/>
      <c r="MK180" s="401"/>
      <c r="ML180" s="401"/>
      <c r="MM180" s="401"/>
      <c r="MN180" s="401"/>
      <c r="MO180" s="401"/>
      <c r="MP180" s="401"/>
      <c r="MQ180" s="401"/>
      <c r="MR180" s="401"/>
      <c r="MS180" s="401"/>
      <c r="MT180" s="401"/>
      <c r="MU180" s="401"/>
      <c r="MV180" s="401"/>
      <c r="MW180" s="401"/>
      <c r="MX180" s="401"/>
      <c r="MY180" s="401"/>
      <c r="MZ180" s="401"/>
      <c r="NA180" s="401"/>
      <c r="NB180" s="401"/>
      <c r="NC180" s="401"/>
      <c r="ND180" s="401"/>
      <c r="NE180" s="401"/>
      <c r="NF180" s="401"/>
      <c r="NG180" s="401"/>
      <c r="NH180" s="401"/>
      <c r="NI180" s="401"/>
      <c r="NJ180" s="401"/>
      <c r="NK180" s="401"/>
      <c r="NL180" s="401"/>
      <c r="NM180" s="401"/>
      <c r="NN180" s="401"/>
      <c r="NO180" s="401"/>
      <c r="NP180" s="401"/>
      <c r="NQ180" s="401"/>
      <c r="NR180" s="401"/>
      <c r="NS180" s="401"/>
      <c r="NT180" s="401"/>
      <c r="NU180" s="401"/>
      <c r="NV180" s="401"/>
      <c r="NW180" s="401"/>
      <c r="NX180" s="401"/>
      <c r="NY180" s="401"/>
      <c r="NZ180" s="401"/>
      <c r="OA180" s="401"/>
      <c r="OB180" s="401"/>
      <c r="OC180" s="401"/>
      <c r="OD180" s="401"/>
      <c r="OE180" s="401"/>
      <c r="OF180" s="401"/>
      <c r="OG180" s="401"/>
      <c r="OH180" s="401"/>
      <c r="OI180" s="401"/>
      <c r="OJ180" s="401"/>
      <c r="OK180" s="401"/>
      <c r="OL180" s="401"/>
      <c r="OM180" s="401"/>
      <c r="ON180" s="401"/>
      <c r="OO180" s="401"/>
      <c r="OP180" s="401"/>
      <c r="OQ180" s="401"/>
      <c r="OR180" s="401"/>
      <c r="OS180" s="401"/>
      <c r="OT180" s="401"/>
      <c r="OU180" s="401"/>
      <c r="OV180" s="401"/>
      <c r="OW180" s="401"/>
      <c r="OX180" s="401"/>
      <c r="OY180" s="401"/>
      <c r="OZ180" s="401"/>
      <c r="PA180" s="401"/>
      <c r="PB180" s="401"/>
      <c r="PC180" s="401"/>
      <c r="PD180" s="401"/>
      <c r="PE180" s="401"/>
      <c r="PF180" s="401"/>
      <c r="PG180" s="401"/>
      <c r="PH180" s="401"/>
      <c r="PI180" s="401"/>
      <c r="PJ180" s="401"/>
      <c r="PK180" s="401"/>
      <c r="PL180" s="401"/>
      <c r="PM180" s="401"/>
      <c r="PN180" s="401"/>
      <c r="PO180" s="401"/>
      <c r="PP180" s="401"/>
      <c r="PQ180" s="401"/>
      <c r="PR180" s="401"/>
      <c r="PS180" s="401"/>
      <c r="PT180" s="401"/>
      <c r="PU180" s="401"/>
      <c r="PV180" s="401"/>
      <c r="PW180" s="401"/>
      <c r="PX180" s="401"/>
      <c r="PY180" s="401"/>
      <c r="PZ180" s="401"/>
      <c r="QA180" s="401"/>
      <c r="QB180" s="401"/>
      <c r="QC180" s="401"/>
      <c r="QD180" s="401"/>
      <c r="QE180" s="401"/>
      <c r="QF180" s="401"/>
      <c r="QG180" s="401"/>
      <c r="QH180" s="401"/>
      <c r="QI180" s="401"/>
      <c r="QJ180" s="401"/>
      <c r="QK180" s="401"/>
      <c r="QL180" s="401"/>
      <c r="QM180" s="401"/>
      <c r="QN180" s="401"/>
      <c r="QO180" s="401"/>
      <c r="QP180" s="401"/>
      <c r="QQ180" s="401"/>
      <c r="QR180" s="401"/>
      <c r="QS180" s="401"/>
      <c r="QT180" s="401"/>
      <c r="QU180" s="401"/>
      <c r="QV180" s="401"/>
      <c r="QW180" s="401"/>
      <c r="QX180" s="401"/>
      <c r="QY180" s="401"/>
      <c r="QZ180" s="401"/>
      <c r="RA180" s="401"/>
      <c r="RB180" s="401"/>
      <c r="RC180" s="401"/>
      <c r="RD180" s="401"/>
      <c r="RE180" s="401"/>
      <c r="RF180" s="401"/>
      <c r="RG180" s="401"/>
      <c r="RH180" s="401"/>
      <c r="RI180" s="401"/>
      <c r="RJ180" s="401"/>
      <c r="RK180" s="401"/>
      <c r="RL180" s="401"/>
      <c r="RM180" s="401"/>
      <c r="RN180" s="401"/>
      <c r="RO180" s="401"/>
      <c r="RP180" s="401"/>
      <c r="RQ180" s="401"/>
      <c r="RR180" s="401"/>
      <c r="RS180" s="401"/>
      <c r="RT180" s="401"/>
      <c r="RU180" s="401"/>
      <c r="RV180" s="401"/>
      <c r="RW180" s="401"/>
      <c r="RX180" s="401"/>
      <c r="RY180" s="401"/>
      <c r="RZ180" s="401"/>
      <c r="SA180" s="401"/>
      <c r="SB180" s="401"/>
      <c r="SC180" s="401"/>
      <c r="SD180" s="401"/>
      <c r="SE180" s="401"/>
      <c r="SF180" s="401"/>
      <c r="SG180" s="401"/>
      <c r="SH180" s="401"/>
      <c r="SI180" s="401"/>
      <c r="SJ180" s="401"/>
      <c r="SK180" s="401"/>
      <c r="SL180" s="401"/>
      <c r="SM180" s="401"/>
      <c r="SN180" s="401"/>
      <c r="SO180" s="401"/>
      <c r="SP180" s="401"/>
      <c r="SQ180" s="401"/>
      <c r="SR180" s="401"/>
      <c r="SS180" s="401"/>
      <c r="ST180" s="401"/>
      <c r="SU180" s="401"/>
      <c r="SV180" s="401"/>
      <c r="SW180" s="401"/>
      <c r="SX180" s="401"/>
      <c r="SY180" s="401"/>
      <c r="SZ180" s="401"/>
      <c r="TA180" s="401"/>
      <c r="TB180" s="401"/>
      <c r="TC180" s="401"/>
      <c r="TD180" s="401"/>
      <c r="TE180" s="401"/>
      <c r="TF180" s="401"/>
      <c r="TG180" s="401"/>
      <c r="TH180" s="401"/>
      <c r="TI180" s="401"/>
      <c r="TJ180" s="401"/>
      <c r="TK180" s="401"/>
      <c r="TL180" s="401"/>
      <c r="TM180" s="401"/>
      <c r="TN180" s="401"/>
      <c r="TO180" s="401"/>
      <c r="TP180" s="401"/>
      <c r="TQ180" s="401"/>
      <c r="TR180" s="401"/>
      <c r="TS180" s="401"/>
      <c r="TT180" s="401"/>
      <c r="TU180" s="401"/>
      <c r="TV180" s="401"/>
      <c r="TW180" s="401"/>
      <c r="TX180" s="401"/>
      <c r="TY180" s="401"/>
      <c r="TZ180" s="401"/>
      <c r="UA180" s="401"/>
      <c r="UB180" s="401"/>
      <c r="UC180" s="401"/>
      <c r="UD180" s="401"/>
      <c r="UE180" s="401"/>
      <c r="UF180" s="401"/>
      <c r="UG180" s="401"/>
      <c r="UH180" s="401"/>
      <c r="UI180" s="401"/>
      <c r="UJ180" s="401"/>
      <c r="UK180" s="401"/>
      <c r="UL180" s="401"/>
      <c r="UM180" s="401"/>
      <c r="UN180" s="401"/>
      <c r="UO180" s="401"/>
      <c r="UP180" s="401"/>
      <c r="UQ180" s="401"/>
      <c r="UR180" s="401"/>
      <c r="US180" s="401"/>
      <c r="UT180" s="401"/>
      <c r="UU180" s="401"/>
      <c r="UV180" s="401"/>
      <c r="UW180" s="401"/>
      <c r="UX180" s="401"/>
      <c r="UY180" s="401"/>
      <c r="UZ180" s="401"/>
      <c r="VA180" s="401"/>
      <c r="VB180" s="401"/>
      <c r="VC180" s="401"/>
      <c r="VD180" s="401"/>
      <c r="VE180" s="401"/>
      <c r="VF180" s="401"/>
      <c r="VG180" s="401"/>
      <c r="VH180" s="401"/>
      <c r="VI180" s="401"/>
      <c r="VJ180" s="401"/>
      <c r="VK180" s="401"/>
      <c r="VL180" s="401"/>
      <c r="VM180" s="401"/>
      <c r="VN180" s="401"/>
      <c r="VO180" s="401"/>
      <c r="VP180" s="401"/>
      <c r="VQ180" s="401"/>
      <c r="VR180" s="401"/>
      <c r="VS180" s="401"/>
      <c r="VT180" s="401"/>
      <c r="VU180" s="401"/>
      <c r="VV180" s="401"/>
      <c r="VW180" s="401"/>
      <c r="VX180" s="401"/>
      <c r="VY180" s="401"/>
      <c r="VZ180" s="401"/>
      <c r="WA180" s="401"/>
      <c r="WB180" s="401"/>
      <c r="WC180" s="401"/>
      <c r="WD180" s="401"/>
      <c r="WE180" s="401"/>
      <c r="WF180" s="401"/>
      <c r="WG180" s="401"/>
      <c r="WH180" s="401"/>
      <c r="WI180" s="401"/>
      <c r="WJ180" s="401"/>
      <c r="WK180" s="401"/>
      <c r="WL180" s="401"/>
      <c r="WM180" s="401"/>
      <c r="WN180" s="401"/>
      <c r="WO180" s="401"/>
      <c r="WP180" s="401"/>
      <c r="WQ180" s="401"/>
      <c r="WR180" s="401"/>
      <c r="WS180" s="401"/>
      <c r="WT180" s="401"/>
      <c r="WU180" s="401"/>
      <c r="WV180" s="401"/>
      <c r="WW180" s="401"/>
      <c r="WX180" s="401"/>
      <c r="WY180" s="401"/>
      <c r="WZ180" s="401"/>
      <c r="XA180" s="401"/>
      <c r="XB180" s="401"/>
      <c r="XC180" s="401"/>
      <c r="XD180" s="401"/>
      <c r="XE180" s="401"/>
      <c r="XF180" s="401"/>
      <c r="XG180" s="401"/>
      <c r="XH180" s="401"/>
      <c r="XI180" s="401"/>
      <c r="XJ180" s="401"/>
      <c r="XK180" s="401"/>
      <c r="XL180" s="401"/>
      <c r="XM180" s="401"/>
      <c r="XN180" s="401"/>
      <c r="XO180" s="401"/>
      <c r="XP180" s="401"/>
      <c r="XQ180" s="401"/>
      <c r="XR180" s="401"/>
      <c r="XS180" s="401"/>
      <c r="XT180" s="401"/>
      <c r="XU180" s="401"/>
      <c r="XV180" s="401"/>
      <c r="XW180" s="401"/>
      <c r="XX180" s="401"/>
      <c r="XY180" s="401"/>
      <c r="XZ180" s="401"/>
      <c r="YA180" s="401"/>
      <c r="YB180" s="401"/>
      <c r="YC180" s="401"/>
      <c r="YD180" s="401"/>
      <c r="YE180" s="401"/>
      <c r="YF180" s="401"/>
      <c r="YG180" s="401"/>
      <c r="YH180" s="401"/>
      <c r="YI180" s="401"/>
      <c r="YJ180" s="401"/>
      <c r="YK180" s="401"/>
      <c r="YL180" s="401"/>
      <c r="YM180" s="401"/>
      <c r="YN180" s="401"/>
      <c r="YO180" s="401"/>
      <c r="YP180" s="401"/>
      <c r="YQ180" s="401"/>
      <c r="YR180" s="401"/>
      <c r="YS180" s="401"/>
      <c r="YT180" s="401"/>
      <c r="YU180" s="401"/>
      <c r="YV180" s="401"/>
      <c r="YW180" s="401"/>
      <c r="YX180" s="401"/>
      <c r="YY180" s="401"/>
      <c r="YZ180" s="401"/>
      <c r="ZA180" s="401"/>
      <c r="ZB180" s="401"/>
      <c r="ZC180" s="401"/>
      <c r="ZD180" s="401"/>
      <c r="ZE180" s="401"/>
      <c r="ZF180" s="401"/>
      <c r="ZG180" s="401"/>
      <c r="ZH180" s="401"/>
      <c r="ZI180" s="401"/>
      <c r="ZJ180" s="401"/>
      <c r="ZK180" s="401"/>
      <c r="ZL180" s="401"/>
      <c r="ZM180" s="401"/>
      <c r="ZN180" s="401"/>
      <c r="ZO180" s="401"/>
      <c r="ZP180" s="401"/>
      <c r="ZQ180" s="401"/>
      <c r="ZR180" s="401"/>
      <c r="ZS180" s="401"/>
      <c r="ZT180" s="401"/>
      <c r="ZU180" s="401"/>
      <c r="ZV180" s="401"/>
      <c r="ZW180" s="401"/>
      <c r="ZX180" s="401"/>
      <c r="ZY180" s="401"/>
      <c r="ZZ180" s="401"/>
      <c r="AAA180" s="401"/>
      <c r="AAB180" s="401"/>
      <c r="AAC180" s="401"/>
      <c r="AAD180" s="401"/>
      <c r="AAE180" s="401"/>
      <c r="AAF180" s="401"/>
      <c r="AAG180" s="401"/>
      <c r="AAH180" s="401"/>
      <c r="AAI180" s="401"/>
      <c r="AAJ180" s="401"/>
      <c r="AAK180" s="401"/>
      <c r="AAL180" s="401"/>
      <c r="AAM180" s="401"/>
      <c r="AAN180" s="401"/>
      <c r="AAO180" s="401"/>
      <c r="AAP180" s="401"/>
      <c r="AAQ180" s="401"/>
      <c r="AAR180" s="401"/>
      <c r="AAS180" s="401"/>
      <c r="AAT180" s="401"/>
      <c r="AAU180" s="401"/>
      <c r="AAV180" s="401"/>
      <c r="AAW180" s="401"/>
      <c r="AAX180" s="401"/>
      <c r="AAY180" s="401"/>
      <c r="AAZ180" s="401"/>
      <c r="ABA180" s="401"/>
      <c r="ABB180" s="401"/>
      <c r="ABC180" s="401"/>
      <c r="ABD180" s="401"/>
      <c r="ABE180" s="401"/>
      <c r="ABF180" s="401"/>
      <c r="ABG180" s="401"/>
      <c r="ABH180" s="401"/>
      <c r="ABI180" s="401"/>
      <c r="ABJ180" s="401"/>
      <c r="ABK180" s="401"/>
      <c r="ABL180" s="401"/>
      <c r="ABM180" s="401"/>
      <c r="ABN180" s="401"/>
      <c r="ABO180" s="401"/>
      <c r="ABP180" s="401"/>
      <c r="ABQ180" s="401"/>
      <c r="ABR180" s="401"/>
      <c r="ABS180" s="401"/>
      <c r="ABT180" s="401"/>
      <c r="ABU180" s="401"/>
      <c r="ABV180" s="401"/>
      <c r="ABW180" s="401"/>
      <c r="ABX180" s="401"/>
      <c r="ABY180" s="401"/>
      <c r="ABZ180" s="401"/>
      <c r="ACA180" s="401"/>
      <c r="ACB180" s="401"/>
      <c r="ACC180" s="401"/>
      <c r="ACD180" s="401"/>
      <c r="ACE180" s="401"/>
      <c r="ACF180" s="401"/>
      <c r="ACG180" s="401"/>
      <c r="ACH180" s="401"/>
      <c r="ACI180" s="401"/>
      <c r="ACJ180" s="401"/>
      <c r="ACK180" s="401"/>
      <c r="ACL180" s="401"/>
      <c r="ACM180" s="401"/>
      <c r="ACN180" s="401"/>
      <c r="ACO180" s="401"/>
      <c r="ACP180" s="401"/>
      <c r="ACQ180" s="401"/>
      <c r="ACR180" s="401"/>
      <c r="ACS180" s="401"/>
      <c r="ACT180" s="401"/>
      <c r="ACU180" s="401"/>
      <c r="ACV180" s="401"/>
      <c r="ACW180" s="401"/>
      <c r="ACX180" s="401"/>
      <c r="ACY180" s="401"/>
      <c r="ACZ180" s="401"/>
      <c r="ADA180" s="401"/>
      <c r="ADB180" s="401"/>
      <c r="ADC180" s="401"/>
      <c r="ADD180" s="401"/>
      <c r="ADE180" s="401"/>
      <c r="ADF180" s="401"/>
      <c r="ADG180" s="401"/>
      <c r="ADH180" s="401"/>
      <c r="ADI180" s="401"/>
      <c r="ADJ180" s="401"/>
      <c r="ADK180" s="401"/>
      <c r="ADL180" s="401"/>
      <c r="ADM180" s="401"/>
      <c r="ADN180" s="401"/>
      <c r="ADO180" s="401"/>
      <c r="ADP180" s="401"/>
      <c r="ADQ180" s="401"/>
      <c r="ADR180" s="401"/>
      <c r="ADS180" s="401"/>
    </row>
    <row r="181" spans="1:799" s="401" customFormat="1" ht="117.75" customHeight="1">
      <c r="A181" s="513">
        <v>178</v>
      </c>
      <c r="B181" s="423" t="s">
        <v>1161</v>
      </c>
      <c r="C181" s="424" t="s">
        <v>1162</v>
      </c>
      <c r="D181" s="423" t="s">
        <v>1163</v>
      </c>
      <c r="E181" s="423" t="s">
        <v>1164</v>
      </c>
      <c r="F181" s="424" t="s">
        <v>890</v>
      </c>
      <c r="G181" s="508" t="s">
        <v>1746</v>
      </c>
      <c r="H181" s="421" t="s">
        <v>831</v>
      </c>
      <c r="I181" s="421" t="s">
        <v>1292</v>
      </c>
      <c r="J181" s="421" t="s">
        <v>831</v>
      </c>
      <c r="K181" s="421" t="s">
        <v>1292</v>
      </c>
      <c r="L181" s="422">
        <v>1444675.2</v>
      </c>
      <c r="M181" s="422">
        <v>1184160</v>
      </c>
      <c r="N181" s="422">
        <v>402614.4</v>
      </c>
      <c r="O181" s="422">
        <v>71049.600000000006</v>
      </c>
      <c r="P181" s="431">
        <v>473664</v>
      </c>
      <c r="Q181" s="509">
        <v>0.4</v>
      </c>
      <c r="R181" s="431">
        <v>60</v>
      </c>
      <c r="S181" s="432">
        <v>32.5</v>
      </c>
      <c r="T181" s="432">
        <v>35</v>
      </c>
      <c r="U181" s="434">
        <v>25</v>
      </c>
      <c r="V181" s="432">
        <v>95</v>
      </c>
      <c r="W181" s="433">
        <f t="shared" si="13"/>
        <v>57.5</v>
      </c>
      <c r="X181" s="446">
        <f t="shared" si="11"/>
        <v>0.60526315789473684</v>
      </c>
      <c r="Y181" s="110"/>
      <c r="Z181" s="110"/>
      <c r="AA181" s="110"/>
    </row>
    <row r="182" spans="1:799" s="401" customFormat="1" ht="160.5" customHeight="1">
      <c r="A182" s="429">
        <v>179</v>
      </c>
      <c r="B182" s="426" t="s">
        <v>1647</v>
      </c>
      <c r="C182" s="424" t="s">
        <v>1648</v>
      </c>
      <c r="D182" s="423" t="s">
        <v>1707</v>
      </c>
      <c r="E182" s="423" t="s">
        <v>1667</v>
      </c>
      <c r="F182" s="430" t="s">
        <v>903</v>
      </c>
      <c r="G182" s="421" t="s">
        <v>910</v>
      </c>
      <c r="H182" s="421" t="s">
        <v>840</v>
      </c>
      <c r="I182" s="421" t="s">
        <v>833</v>
      </c>
      <c r="J182" s="421" t="s">
        <v>840</v>
      </c>
      <c r="K182" s="421" t="s">
        <v>833</v>
      </c>
      <c r="L182" s="422">
        <v>918660</v>
      </c>
      <c r="M182" s="422">
        <v>918660</v>
      </c>
      <c r="N182" s="422">
        <v>390430.5</v>
      </c>
      <c r="O182" s="422">
        <v>68899.5</v>
      </c>
      <c r="P182" s="431">
        <f>SUM(N182+O182)</f>
        <v>459330</v>
      </c>
      <c r="Q182" s="509">
        <v>0.5</v>
      </c>
      <c r="R182" s="431">
        <v>60</v>
      </c>
      <c r="S182" s="432">
        <v>34.5</v>
      </c>
      <c r="T182" s="432">
        <v>35</v>
      </c>
      <c r="U182" s="434">
        <v>23</v>
      </c>
      <c r="V182" s="432">
        <v>95</v>
      </c>
      <c r="W182" s="433">
        <f t="shared" si="13"/>
        <v>57.5</v>
      </c>
      <c r="X182" s="446">
        <f t="shared" si="11"/>
        <v>0.60526315789473684</v>
      </c>
      <c r="Y182" s="110"/>
      <c r="Z182" s="110"/>
      <c r="AA182" s="110"/>
    </row>
    <row r="183" spans="1:799" s="401" customFormat="1" ht="135.75" customHeight="1">
      <c r="A183" s="513">
        <v>180</v>
      </c>
      <c r="B183" s="423" t="s">
        <v>1358</v>
      </c>
      <c r="C183" s="424" t="s">
        <v>1359</v>
      </c>
      <c r="D183" s="423" t="s">
        <v>1360</v>
      </c>
      <c r="E183" s="423" t="s">
        <v>1361</v>
      </c>
      <c r="F183" s="424" t="s">
        <v>890</v>
      </c>
      <c r="G183" s="508" t="s">
        <v>1745</v>
      </c>
      <c r="H183" s="421" t="s">
        <v>840</v>
      </c>
      <c r="I183" s="421" t="s">
        <v>833</v>
      </c>
      <c r="J183" s="421" t="s">
        <v>844</v>
      </c>
      <c r="K183" s="421" t="s">
        <v>833</v>
      </c>
      <c r="L183" s="422">
        <v>9257503.4100000001</v>
      </c>
      <c r="M183" s="422">
        <v>4624805.8</v>
      </c>
      <c r="N183" s="422">
        <v>1699801.13</v>
      </c>
      <c r="O183" s="422">
        <v>299964.90000000002</v>
      </c>
      <c r="P183" s="431">
        <f>SUM(N183+O183)</f>
        <v>1999766.0299999998</v>
      </c>
      <c r="Q183" s="509">
        <v>0.43240000000000001</v>
      </c>
      <c r="R183" s="431">
        <v>60</v>
      </c>
      <c r="S183" s="432">
        <v>35</v>
      </c>
      <c r="T183" s="432">
        <v>35</v>
      </c>
      <c r="U183" s="434">
        <v>22.5</v>
      </c>
      <c r="V183" s="432">
        <v>95</v>
      </c>
      <c r="W183" s="433">
        <f t="shared" si="13"/>
        <v>57.5</v>
      </c>
      <c r="X183" s="446">
        <f t="shared" si="11"/>
        <v>0.60526315789473684</v>
      </c>
      <c r="Y183" s="110"/>
      <c r="Z183" s="110"/>
      <c r="AA183" s="110"/>
    </row>
    <row r="184" spans="1:799" s="401" customFormat="1" ht="129" customHeight="1">
      <c r="A184" s="429">
        <v>181</v>
      </c>
      <c r="B184" s="423" t="s">
        <v>1601</v>
      </c>
      <c r="C184" s="424" t="s">
        <v>1602</v>
      </c>
      <c r="D184" s="423" t="s">
        <v>1720</v>
      </c>
      <c r="E184" s="423" t="s">
        <v>1603</v>
      </c>
      <c r="F184" s="430" t="s">
        <v>890</v>
      </c>
      <c r="G184" s="508" t="s">
        <v>1745</v>
      </c>
      <c r="H184" s="421" t="s">
        <v>882</v>
      </c>
      <c r="I184" s="421" t="s">
        <v>1637</v>
      </c>
      <c r="J184" s="421" t="s">
        <v>1253</v>
      </c>
      <c r="K184" s="421" t="s">
        <v>1636</v>
      </c>
      <c r="L184" s="422">
        <v>4168740</v>
      </c>
      <c r="M184" s="422">
        <v>1894000</v>
      </c>
      <c r="N184" s="422">
        <v>804950</v>
      </c>
      <c r="O184" s="422">
        <v>142050</v>
      </c>
      <c r="P184" s="431">
        <f>SUM(N184+O184)</f>
        <v>947000</v>
      </c>
      <c r="Q184" s="509">
        <v>0.5</v>
      </c>
      <c r="R184" s="431">
        <v>60</v>
      </c>
      <c r="S184" s="432">
        <v>36</v>
      </c>
      <c r="T184" s="432">
        <v>35</v>
      </c>
      <c r="U184" s="434">
        <v>21.5</v>
      </c>
      <c r="V184" s="432">
        <v>95</v>
      </c>
      <c r="W184" s="433">
        <f t="shared" si="13"/>
        <v>57.5</v>
      </c>
      <c r="X184" s="446">
        <f t="shared" si="11"/>
        <v>0.60526315789473684</v>
      </c>
      <c r="Y184" s="110"/>
      <c r="Z184" s="110"/>
      <c r="AA184" s="110"/>
      <c r="AB184" s="463"/>
      <c r="AC184" s="463"/>
      <c r="AD184" s="463"/>
      <c r="AE184" s="463"/>
      <c r="AF184" s="463"/>
      <c r="AG184" s="463"/>
      <c r="AH184" s="463"/>
      <c r="AI184" s="463"/>
      <c r="AJ184" s="463"/>
      <c r="AK184" s="463"/>
      <c r="AL184" s="463"/>
      <c r="AM184" s="463"/>
      <c r="AN184" s="463"/>
      <c r="AO184" s="463"/>
      <c r="AP184" s="463"/>
      <c r="AQ184" s="463"/>
      <c r="AR184" s="463"/>
      <c r="AS184" s="463"/>
      <c r="AT184" s="463"/>
      <c r="AU184" s="463"/>
      <c r="AV184" s="463"/>
      <c r="AW184" s="463"/>
      <c r="AX184" s="463"/>
      <c r="AY184" s="463"/>
      <c r="AZ184" s="463"/>
      <c r="BA184" s="463"/>
      <c r="BB184" s="463"/>
      <c r="BC184" s="463"/>
      <c r="BD184" s="463"/>
      <c r="BE184" s="463"/>
      <c r="BF184" s="463"/>
      <c r="BG184" s="463"/>
      <c r="BH184" s="463"/>
      <c r="BI184" s="463"/>
      <c r="BJ184" s="463"/>
      <c r="BK184" s="463"/>
      <c r="BL184" s="463"/>
      <c r="BM184" s="463"/>
      <c r="BN184" s="463"/>
      <c r="BO184" s="463"/>
      <c r="BP184" s="463"/>
      <c r="BQ184" s="463"/>
      <c r="BR184" s="463"/>
      <c r="BS184" s="463"/>
      <c r="BT184" s="463"/>
      <c r="BU184" s="463"/>
      <c r="BV184" s="463"/>
      <c r="BW184" s="463"/>
      <c r="BX184" s="463"/>
      <c r="BY184" s="463"/>
      <c r="BZ184" s="463"/>
      <c r="CA184" s="463"/>
      <c r="CB184" s="463"/>
      <c r="CC184" s="463"/>
      <c r="CD184" s="463"/>
      <c r="CE184" s="463"/>
      <c r="CF184" s="463"/>
      <c r="CG184" s="463"/>
      <c r="CH184" s="463"/>
      <c r="CI184" s="463"/>
      <c r="CJ184" s="463"/>
      <c r="CK184" s="463"/>
      <c r="CL184" s="463"/>
      <c r="CM184" s="463"/>
      <c r="CN184" s="463"/>
      <c r="CO184" s="463"/>
      <c r="CP184" s="463"/>
      <c r="CQ184" s="463"/>
      <c r="CR184" s="463"/>
      <c r="CS184" s="463"/>
      <c r="CT184" s="463"/>
      <c r="CU184" s="463"/>
      <c r="CV184" s="463"/>
      <c r="CW184" s="463"/>
      <c r="CX184" s="463"/>
      <c r="CY184" s="463"/>
      <c r="CZ184" s="463"/>
      <c r="DA184" s="463"/>
      <c r="DB184" s="463"/>
      <c r="DC184" s="463"/>
      <c r="DD184" s="463"/>
      <c r="DE184" s="463"/>
      <c r="DF184" s="463"/>
      <c r="DG184" s="463"/>
      <c r="DH184" s="463"/>
      <c r="DI184" s="463"/>
      <c r="DJ184" s="463"/>
      <c r="DK184" s="463"/>
      <c r="DL184" s="463"/>
      <c r="DM184" s="463"/>
      <c r="DN184" s="463"/>
      <c r="DO184" s="463"/>
      <c r="DP184" s="463"/>
      <c r="DQ184" s="463"/>
      <c r="DR184" s="463"/>
      <c r="DS184" s="463"/>
      <c r="DT184" s="463"/>
      <c r="DU184" s="463"/>
      <c r="DV184" s="463"/>
      <c r="DW184" s="463"/>
      <c r="DX184" s="463"/>
      <c r="DY184" s="463"/>
      <c r="DZ184" s="463"/>
      <c r="EA184" s="463"/>
      <c r="EB184" s="463"/>
      <c r="EC184" s="463"/>
      <c r="ED184" s="463"/>
      <c r="EE184" s="463"/>
      <c r="EF184" s="463"/>
      <c r="EG184" s="463"/>
      <c r="EH184" s="463"/>
      <c r="EI184" s="463"/>
      <c r="EJ184" s="463"/>
      <c r="EK184" s="463"/>
      <c r="EL184" s="463"/>
      <c r="EM184" s="463"/>
      <c r="EN184" s="463"/>
      <c r="EO184" s="463"/>
      <c r="EP184" s="463"/>
      <c r="EQ184" s="463"/>
      <c r="ER184" s="463"/>
      <c r="ES184" s="463"/>
      <c r="ET184" s="463"/>
      <c r="EU184" s="463"/>
      <c r="EV184" s="463"/>
      <c r="EW184" s="463"/>
      <c r="EX184" s="463"/>
      <c r="EY184" s="463"/>
      <c r="EZ184" s="463"/>
      <c r="FA184" s="463"/>
      <c r="FB184" s="463"/>
      <c r="FC184" s="463"/>
      <c r="FD184" s="463"/>
      <c r="FE184" s="463"/>
      <c r="FF184" s="463"/>
      <c r="FG184" s="463"/>
      <c r="FH184" s="463"/>
      <c r="FI184" s="463"/>
      <c r="FJ184" s="463"/>
      <c r="FK184" s="463"/>
      <c r="FL184" s="463"/>
      <c r="FM184" s="463"/>
      <c r="FN184" s="463"/>
      <c r="FO184" s="463"/>
      <c r="FP184" s="463"/>
      <c r="FQ184" s="463"/>
      <c r="FR184" s="463"/>
      <c r="FS184" s="463"/>
      <c r="FT184" s="463"/>
      <c r="FU184" s="463"/>
      <c r="FV184" s="463"/>
      <c r="FW184" s="463"/>
      <c r="FX184" s="463"/>
      <c r="FY184" s="463"/>
      <c r="FZ184" s="463"/>
      <c r="GA184" s="463"/>
      <c r="GB184" s="463"/>
      <c r="GC184" s="463"/>
      <c r="GD184" s="463"/>
      <c r="GE184" s="463"/>
      <c r="GF184" s="463"/>
      <c r="GG184" s="463"/>
      <c r="GH184" s="463"/>
      <c r="GI184" s="463"/>
      <c r="GJ184" s="463"/>
      <c r="GK184" s="463"/>
      <c r="GL184" s="463"/>
      <c r="GM184" s="463"/>
      <c r="GN184" s="463"/>
      <c r="GO184" s="463"/>
      <c r="GP184" s="463"/>
      <c r="GQ184" s="463"/>
      <c r="GR184" s="463"/>
      <c r="GS184" s="463"/>
      <c r="GT184" s="463"/>
      <c r="GU184" s="463"/>
      <c r="GV184" s="463"/>
      <c r="GW184" s="463"/>
      <c r="GX184" s="463"/>
      <c r="GY184" s="463"/>
      <c r="GZ184" s="463"/>
      <c r="HA184" s="463"/>
      <c r="HB184" s="463"/>
      <c r="HC184" s="463"/>
      <c r="HD184" s="463"/>
      <c r="HE184" s="463"/>
      <c r="HF184" s="463"/>
      <c r="HG184" s="463"/>
      <c r="HH184" s="463"/>
      <c r="HI184" s="463"/>
      <c r="HJ184" s="463"/>
      <c r="HK184" s="463"/>
      <c r="HL184" s="463"/>
      <c r="HM184" s="463"/>
      <c r="HN184" s="463"/>
      <c r="HO184" s="463"/>
      <c r="HP184" s="463"/>
      <c r="HQ184" s="463"/>
      <c r="HR184" s="463"/>
      <c r="HS184" s="463"/>
      <c r="HT184" s="463"/>
      <c r="HU184" s="463"/>
      <c r="HV184" s="463"/>
      <c r="HW184" s="463"/>
      <c r="HX184" s="463"/>
      <c r="HY184" s="463"/>
      <c r="HZ184" s="463"/>
      <c r="IA184" s="463"/>
      <c r="IB184" s="463"/>
      <c r="IC184" s="463"/>
      <c r="ID184" s="463"/>
      <c r="IE184" s="463"/>
      <c r="IF184" s="463"/>
      <c r="IG184" s="463"/>
      <c r="IH184" s="463"/>
      <c r="II184" s="463"/>
      <c r="IJ184" s="463"/>
      <c r="IK184" s="463"/>
      <c r="IL184" s="463"/>
      <c r="IM184" s="463"/>
      <c r="IN184" s="463"/>
      <c r="IO184" s="463"/>
      <c r="IP184" s="463"/>
      <c r="IQ184" s="463"/>
      <c r="IR184" s="463"/>
      <c r="IS184" s="463"/>
      <c r="IT184" s="463"/>
      <c r="IU184" s="463"/>
      <c r="IV184" s="463"/>
      <c r="IW184" s="463"/>
      <c r="IX184" s="463"/>
      <c r="IY184" s="463"/>
      <c r="IZ184" s="463"/>
      <c r="JA184" s="463"/>
      <c r="JB184" s="463"/>
      <c r="JC184" s="463"/>
      <c r="JD184" s="463"/>
      <c r="JE184" s="463"/>
      <c r="JF184" s="463"/>
      <c r="JG184" s="463"/>
      <c r="JH184" s="463"/>
      <c r="JI184" s="463"/>
      <c r="JJ184" s="463"/>
      <c r="JK184" s="463"/>
      <c r="JL184" s="463"/>
      <c r="JM184" s="463"/>
      <c r="JN184" s="463"/>
      <c r="JO184" s="463"/>
      <c r="JP184" s="463"/>
      <c r="JQ184" s="463"/>
      <c r="JR184" s="463"/>
      <c r="JS184" s="463"/>
      <c r="JT184" s="463"/>
      <c r="JU184" s="463"/>
      <c r="JV184" s="463"/>
      <c r="JW184" s="463"/>
      <c r="JX184" s="463"/>
      <c r="JY184" s="463"/>
      <c r="JZ184" s="463"/>
      <c r="KA184" s="463"/>
      <c r="KB184" s="463"/>
      <c r="KC184" s="463"/>
      <c r="KD184" s="463"/>
      <c r="KE184" s="463"/>
      <c r="KF184" s="463"/>
      <c r="KG184" s="463"/>
      <c r="KH184" s="463"/>
      <c r="KI184" s="463"/>
      <c r="KJ184" s="463"/>
      <c r="KK184" s="463"/>
      <c r="KL184" s="463"/>
      <c r="KM184" s="463"/>
      <c r="KN184" s="463"/>
      <c r="KO184" s="463"/>
      <c r="KP184" s="463"/>
      <c r="KQ184" s="463"/>
      <c r="KR184" s="463"/>
      <c r="KS184" s="463"/>
      <c r="KT184" s="463"/>
      <c r="KU184" s="463"/>
      <c r="KV184" s="463"/>
      <c r="KW184" s="463"/>
      <c r="KX184" s="463"/>
      <c r="KY184" s="463"/>
      <c r="KZ184" s="463"/>
      <c r="LA184" s="463"/>
      <c r="LB184" s="463"/>
      <c r="LC184" s="463"/>
      <c r="LD184" s="463"/>
      <c r="LE184" s="463"/>
      <c r="LF184" s="463"/>
      <c r="LG184" s="463"/>
      <c r="LH184" s="463"/>
      <c r="LI184" s="463"/>
      <c r="LJ184" s="463"/>
      <c r="LK184" s="463"/>
      <c r="LL184" s="463"/>
      <c r="LM184" s="463"/>
      <c r="LN184" s="463"/>
      <c r="LO184" s="463"/>
      <c r="LP184" s="463"/>
      <c r="LQ184" s="463"/>
      <c r="LR184" s="463"/>
      <c r="LS184" s="463"/>
      <c r="LT184" s="463"/>
      <c r="LU184" s="463"/>
      <c r="LV184" s="463"/>
      <c r="LW184" s="463"/>
      <c r="LX184" s="463"/>
      <c r="LY184" s="463"/>
      <c r="LZ184" s="463"/>
      <c r="MA184" s="463"/>
      <c r="MB184" s="463"/>
      <c r="MC184" s="463"/>
      <c r="MD184" s="463"/>
      <c r="ME184" s="463"/>
      <c r="MF184" s="463"/>
      <c r="MG184" s="463"/>
      <c r="MH184" s="463"/>
      <c r="MI184" s="463"/>
      <c r="MJ184" s="463"/>
      <c r="MK184" s="463"/>
      <c r="ML184" s="463"/>
      <c r="MM184" s="463"/>
      <c r="MN184" s="463"/>
      <c r="MO184" s="463"/>
      <c r="MP184" s="463"/>
      <c r="MQ184" s="463"/>
      <c r="MR184" s="463"/>
      <c r="MS184" s="463"/>
      <c r="MT184" s="463"/>
      <c r="MU184" s="463"/>
      <c r="MV184" s="463"/>
      <c r="MW184" s="463"/>
      <c r="MX184" s="463"/>
      <c r="MY184" s="463"/>
      <c r="MZ184" s="463"/>
      <c r="NA184" s="463"/>
      <c r="NB184" s="463"/>
      <c r="NC184" s="463"/>
      <c r="ND184" s="463"/>
      <c r="NE184" s="463"/>
      <c r="NF184" s="463"/>
      <c r="NG184" s="463"/>
      <c r="NH184" s="463"/>
      <c r="NI184" s="463"/>
      <c r="NJ184" s="463"/>
      <c r="NK184" s="463"/>
      <c r="NL184" s="463"/>
      <c r="NM184" s="463"/>
      <c r="NN184" s="463"/>
      <c r="NO184" s="463"/>
      <c r="NP184" s="463"/>
      <c r="NQ184" s="463"/>
      <c r="NR184" s="463"/>
      <c r="NS184" s="463"/>
      <c r="NT184" s="463"/>
      <c r="NU184" s="463"/>
      <c r="NV184" s="463"/>
      <c r="NW184" s="463"/>
      <c r="NX184" s="463"/>
      <c r="NY184" s="463"/>
      <c r="NZ184" s="463"/>
      <c r="OA184" s="463"/>
      <c r="OB184" s="463"/>
      <c r="OC184" s="463"/>
      <c r="OD184" s="463"/>
      <c r="OE184" s="463"/>
      <c r="OF184" s="463"/>
      <c r="OG184" s="463"/>
      <c r="OH184" s="463"/>
      <c r="OI184" s="463"/>
      <c r="OJ184" s="463"/>
      <c r="OK184" s="463"/>
      <c r="OL184" s="463"/>
      <c r="OM184" s="463"/>
      <c r="ON184" s="463"/>
      <c r="OO184" s="463"/>
      <c r="OP184" s="463"/>
      <c r="OQ184" s="463"/>
      <c r="OR184" s="463"/>
      <c r="OS184" s="463"/>
      <c r="OT184" s="463"/>
      <c r="OU184" s="463"/>
      <c r="OV184" s="463"/>
      <c r="OW184" s="463"/>
      <c r="OX184" s="463"/>
      <c r="OY184" s="463"/>
      <c r="OZ184" s="463"/>
      <c r="PA184" s="463"/>
      <c r="PB184" s="463"/>
      <c r="PC184" s="463"/>
      <c r="PD184" s="463"/>
      <c r="PE184" s="463"/>
      <c r="PF184" s="463"/>
      <c r="PG184" s="463"/>
      <c r="PH184" s="463"/>
      <c r="PI184" s="463"/>
      <c r="PJ184" s="463"/>
      <c r="PK184" s="463"/>
      <c r="PL184" s="463"/>
      <c r="PM184" s="463"/>
      <c r="PN184" s="463"/>
      <c r="PO184" s="463"/>
      <c r="PP184" s="463"/>
      <c r="PQ184" s="463"/>
      <c r="PR184" s="463"/>
      <c r="PS184" s="463"/>
      <c r="PT184" s="463"/>
      <c r="PU184" s="463"/>
      <c r="PV184" s="463"/>
      <c r="PW184" s="463"/>
      <c r="PX184" s="463"/>
      <c r="PY184" s="463"/>
      <c r="PZ184" s="463"/>
      <c r="QA184" s="463"/>
      <c r="QB184" s="463"/>
      <c r="QC184" s="463"/>
      <c r="QD184" s="463"/>
      <c r="QE184" s="463"/>
      <c r="QF184" s="463"/>
      <c r="QG184" s="463"/>
      <c r="QH184" s="463"/>
      <c r="QI184" s="463"/>
      <c r="QJ184" s="463"/>
      <c r="QK184" s="463"/>
      <c r="QL184" s="463"/>
      <c r="QM184" s="463"/>
      <c r="QN184" s="463"/>
      <c r="QO184" s="463"/>
      <c r="QP184" s="463"/>
      <c r="QQ184" s="463"/>
      <c r="QR184" s="463"/>
      <c r="QS184" s="463"/>
      <c r="QT184" s="463"/>
      <c r="QU184" s="463"/>
      <c r="QV184" s="463"/>
      <c r="QW184" s="463"/>
      <c r="QX184" s="463"/>
      <c r="QY184" s="463"/>
      <c r="QZ184" s="463"/>
      <c r="RA184" s="463"/>
      <c r="RB184" s="463"/>
      <c r="RC184" s="463"/>
      <c r="RD184" s="463"/>
      <c r="RE184" s="463"/>
      <c r="RF184" s="463"/>
      <c r="RG184" s="463"/>
      <c r="RH184" s="463"/>
      <c r="RI184" s="463"/>
      <c r="RJ184" s="463"/>
      <c r="RK184" s="463"/>
      <c r="RL184" s="463"/>
      <c r="RM184" s="463"/>
      <c r="RN184" s="463"/>
      <c r="RO184" s="463"/>
      <c r="RP184" s="463"/>
      <c r="RQ184" s="463"/>
      <c r="RR184" s="463"/>
      <c r="RS184" s="463"/>
      <c r="RT184" s="463"/>
      <c r="RU184" s="463"/>
      <c r="RV184" s="463"/>
      <c r="RW184" s="463"/>
      <c r="RX184" s="463"/>
      <c r="RY184" s="463"/>
      <c r="RZ184" s="463"/>
      <c r="SA184" s="463"/>
      <c r="SB184" s="463"/>
      <c r="SC184" s="463"/>
      <c r="SD184" s="463"/>
      <c r="SE184" s="463"/>
      <c r="SF184" s="463"/>
      <c r="SG184" s="463"/>
      <c r="SH184" s="463"/>
      <c r="SI184" s="463"/>
      <c r="SJ184" s="463"/>
      <c r="SK184" s="463"/>
      <c r="SL184" s="463"/>
      <c r="SM184" s="463"/>
      <c r="SN184" s="463"/>
      <c r="SO184" s="463"/>
      <c r="SP184" s="463"/>
      <c r="SQ184" s="463"/>
      <c r="SR184" s="463"/>
      <c r="SS184" s="463"/>
      <c r="ST184" s="463"/>
      <c r="SU184" s="463"/>
      <c r="SV184" s="463"/>
      <c r="SW184" s="463"/>
      <c r="SX184" s="463"/>
      <c r="SY184" s="463"/>
      <c r="SZ184" s="463"/>
      <c r="TA184" s="463"/>
      <c r="TB184" s="463"/>
      <c r="TC184" s="463"/>
      <c r="TD184" s="463"/>
      <c r="TE184" s="463"/>
      <c r="TF184" s="463"/>
      <c r="TG184" s="463"/>
      <c r="TH184" s="463"/>
      <c r="TI184" s="463"/>
      <c r="TJ184" s="463"/>
      <c r="TK184" s="463"/>
      <c r="TL184" s="463"/>
      <c r="TM184" s="463"/>
      <c r="TN184" s="463"/>
      <c r="TO184" s="463"/>
      <c r="TP184" s="463"/>
      <c r="TQ184" s="463"/>
      <c r="TR184" s="463"/>
      <c r="TS184" s="463"/>
      <c r="TT184" s="463"/>
      <c r="TU184" s="463"/>
      <c r="TV184" s="463"/>
      <c r="TW184" s="463"/>
      <c r="TX184" s="463"/>
      <c r="TY184" s="463"/>
      <c r="TZ184" s="463"/>
      <c r="UA184" s="463"/>
      <c r="UB184" s="463"/>
      <c r="UC184" s="463"/>
      <c r="UD184" s="463"/>
      <c r="UE184" s="463"/>
      <c r="UF184" s="463"/>
      <c r="UG184" s="463"/>
      <c r="UH184" s="463"/>
      <c r="UI184" s="463"/>
      <c r="UJ184" s="463"/>
      <c r="UK184" s="463"/>
      <c r="UL184" s="463"/>
      <c r="UM184" s="463"/>
      <c r="UN184" s="463"/>
      <c r="UO184" s="463"/>
      <c r="UP184" s="463"/>
      <c r="UQ184" s="463"/>
      <c r="UR184" s="463"/>
      <c r="US184" s="463"/>
      <c r="UT184" s="463"/>
      <c r="UU184" s="463"/>
      <c r="UV184" s="463"/>
      <c r="UW184" s="463"/>
      <c r="UX184" s="463"/>
      <c r="UY184" s="463"/>
      <c r="UZ184" s="463"/>
      <c r="VA184" s="463"/>
      <c r="VB184" s="463"/>
      <c r="VC184" s="463"/>
      <c r="VD184" s="463"/>
      <c r="VE184" s="463"/>
      <c r="VF184" s="463"/>
      <c r="VG184" s="463"/>
      <c r="VH184" s="463"/>
      <c r="VI184" s="463"/>
      <c r="VJ184" s="463"/>
      <c r="VK184" s="463"/>
      <c r="VL184" s="463"/>
      <c r="VM184" s="463"/>
      <c r="VN184" s="463"/>
      <c r="VO184" s="463"/>
      <c r="VP184" s="463"/>
      <c r="VQ184" s="463"/>
      <c r="VR184" s="463"/>
      <c r="VS184" s="463"/>
      <c r="VT184" s="463"/>
      <c r="VU184" s="463"/>
      <c r="VV184" s="463"/>
      <c r="VW184" s="463"/>
      <c r="VX184" s="463"/>
      <c r="VY184" s="463"/>
      <c r="VZ184" s="463"/>
      <c r="WA184" s="463"/>
      <c r="WB184" s="463"/>
      <c r="WC184" s="463"/>
      <c r="WD184" s="463"/>
      <c r="WE184" s="463"/>
      <c r="WF184" s="463"/>
      <c r="WG184" s="463"/>
      <c r="WH184" s="463"/>
      <c r="WI184" s="463"/>
      <c r="WJ184" s="463"/>
      <c r="WK184" s="463"/>
      <c r="WL184" s="463"/>
      <c r="WM184" s="463"/>
      <c r="WN184" s="463"/>
      <c r="WO184" s="463"/>
      <c r="WP184" s="463"/>
      <c r="WQ184" s="463"/>
      <c r="WR184" s="463"/>
      <c r="WS184" s="463"/>
      <c r="WT184" s="463"/>
      <c r="WU184" s="463"/>
      <c r="WV184" s="463"/>
      <c r="WW184" s="463"/>
      <c r="WX184" s="463"/>
      <c r="WY184" s="463"/>
      <c r="WZ184" s="463"/>
      <c r="XA184" s="463"/>
      <c r="XB184" s="463"/>
      <c r="XC184" s="463"/>
      <c r="XD184" s="463"/>
      <c r="XE184" s="463"/>
      <c r="XF184" s="463"/>
      <c r="XG184" s="463"/>
      <c r="XH184" s="463"/>
      <c r="XI184" s="463"/>
      <c r="XJ184" s="463"/>
      <c r="XK184" s="463"/>
      <c r="XL184" s="463"/>
      <c r="XM184" s="463"/>
      <c r="XN184" s="463"/>
      <c r="XO184" s="463"/>
      <c r="XP184" s="463"/>
      <c r="XQ184" s="463"/>
      <c r="XR184" s="463"/>
      <c r="XS184" s="463"/>
      <c r="XT184" s="463"/>
      <c r="XU184" s="463"/>
      <c r="XV184" s="463"/>
      <c r="XW184" s="463"/>
      <c r="XX184" s="463"/>
      <c r="XY184" s="463"/>
      <c r="XZ184" s="463"/>
      <c r="YA184" s="463"/>
      <c r="YB184" s="463"/>
      <c r="YC184" s="463"/>
      <c r="YD184" s="463"/>
      <c r="YE184" s="463"/>
      <c r="YF184" s="463"/>
      <c r="YG184" s="463"/>
      <c r="YH184" s="463"/>
      <c r="YI184" s="463"/>
      <c r="YJ184" s="463"/>
      <c r="YK184" s="463"/>
      <c r="YL184" s="463"/>
      <c r="YM184" s="463"/>
      <c r="YN184" s="463"/>
      <c r="YO184" s="463"/>
      <c r="YP184" s="463"/>
      <c r="YQ184" s="463"/>
      <c r="YR184" s="463"/>
      <c r="YS184" s="463"/>
      <c r="YT184" s="463"/>
      <c r="YU184" s="463"/>
      <c r="YV184" s="463"/>
      <c r="YW184" s="463"/>
      <c r="YX184" s="463"/>
      <c r="YY184" s="463"/>
      <c r="YZ184" s="463"/>
      <c r="ZA184" s="463"/>
      <c r="ZB184" s="463"/>
      <c r="ZC184" s="463"/>
      <c r="ZD184" s="463"/>
      <c r="ZE184" s="463"/>
      <c r="ZF184" s="463"/>
      <c r="ZG184" s="463"/>
      <c r="ZH184" s="463"/>
      <c r="ZI184" s="463"/>
      <c r="ZJ184" s="463"/>
      <c r="ZK184" s="463"/>
      <c r="ZL184" s="463"/>
      <c r="ZM184" s="463"/>
      <c r="ZN184" s="463"/>
      <c r="ZO184" s="463"/>
      <c r="ZP184" s="463"/>
      <c r="ZQ184" s="463"/>
      <c r="ZR184" s="463"/>
      <c r="ZS184" s="463"/>
      <c r="ZT184" s="463"/>
      <c r="ZU184" s="463"/>
      <c r="ZV184" s="463"/>
      <c r="ZW184" s="463"/>
      <c r="ZX184" s="463"/>
      <c r="ZY184" s="463"/>
      <c r="ZZ184" s="463"/>
      <c r="AAA184" s="463"/>
      <c r="AAB184" s="463"/>
      <c r="AAC184" s="463"/>
      <c r="AAD184" s="463"/>
      <c r="AAE184" s="463"/>
      <c r="AAF184" s="463"/>
      <c r="AAG184" s="463"/>
      <c r="AAH184" s="463"/>
      <c r="AAI184" s="463"/>
      <c r="AAJ184" s="463"/>
      <c r="AAK184" s="463"/>
      <c r="AAL184" s="463"/>
      <c r="AAM184" s="463"/>
      <c r="AAN184" s="463"/>
      <c r="AAO184" s="463"/>
      <c r="AAP184" s="463"/>
      <c r="AAQ184" s="463"/>
      <c r="AAR184" s="463"/>
      <c r="AAS184" s="463"/>
      <c r="AAT184" s="463"/>
      <c r="AAU184" s="463"/>
      <c r="AAV184" s="463"/>
      <c r="AAW184" s="463"/>
      <c r="AAX184" s="463"/>
      <c r="AAY184" s="463"/>
      <c r="AAZ184" s="463"/>
      <c r="ABA184" s="463"/>
      <c r="ABB184" s="463"/>
      <c r="ABC184" s="463"/>
      <c r="ABD184" s="463"/>
      <c r="ABE184" s="463"/>
      <c r="ABF184" s="463"/>
      <c r="ABG184" s="463"/>
      <c r="ABH184" s="463"/>
      <c r="ABI184" s="463"/>
      <c r="ABJ184" s="463"/>
      <c r="ABK184" s="463"/>
      <c r="ABL184" s="463"/>
      <c r="ABM184" s="463"/>
      <c r="ABN184" s="463"/>
      <c r="ABO184" s="463"/>
      <c r="ABP184" s="463"/>
      <c r="ABQ184" s="463"/>
      <c r="ABR184" s="463"/>
      <c r="ABS184" s="463"/>
      <c r="ABT184" s="463"/>
      <c r="ABU184" s="463"/>
      <c r="ABV184" s="463"/>
      <c r="ABW184" s="463"/>
      <c r="ABX184" s="463"/>
      <c r="ABY184" s="463"/>
      <c r="ABZ184" s="463"/>
      <c r="ACA184" s="463"/>
      <c r="ACB184" s="463"/>
      <c r="ACC184" s="463"/>
      <c r="ACD184" s="463"/>
      <c r="ACE184" s="463"/>
      <c r="ACF184" s="463"/>
      <c r="ACG184" s="463"/>
      <c r="ACH184" s="463"/>
      <c r="ACI184" s="463"/>
      <c r="ACJ184" s="463"/>
      <c r="ACK184" s="463"/>
      <c r="ACL184" s="463"/>
      <c r="ACM184" s="463"/>
      <c r="ACN184" s="463"/>
      <c r="ACO184" s="463"/>
      <c r="ACP184" s="463"/>
      <c r="ACQ184" s="463"/>
      <c r="ACR184" s="463"/>
      <c r="ACS184" s="463"/>
      <c r="ACT184" s="463"/>
      <c r="ACU184" s="463"/>
      <c r="ACV184" s="463"/>
      <c r="ACW184" s="463"/>
      <c r="ACX184" s="463"/>
      <c r="ACY184" s="463"/>
      <c r="ACZ184" s="463"/>
      <c r="ADA184" s="463"/>
      <c r="ADB184" s="463"/>
      <c r="ADC184" s="463"/>
      <c r="ADD184" s="463"/>
      <c r="ADE184" s="463"/>
      <c r="ADF184" s="463"/>
      <c r="ADG184" s="463"/>
      <c r="ADH184" s="463"/>
      <c r="ADI184" s="463"/>
      <c r="ADJ184" s="463"/>
      <c r="ADK184" s="463"/>
      <c r="ADL184" s="463"/>
      <c r="ADM184" s="463"/>
      <c r="ADN184" s="463"/>
      <c r="ADO184" s="463"/>
      <c r="ADP184" s="463"/>
      <c r="ADQ184" s="463"/>
      <c r="ADR184" s="463"/>
      <c r="ADS184" s="463"/>
    </row>
    <row r="185" spans="1:799" s="401" customFormat="1" ht="119.25" customHeight="1">
      <c r="A185" s="513">
        <v>182</v>
      </c>
      <c r="B185" s="423" t="s">
        <v>1386</v>
      </c>
      <c r="C185" s="424" t="s">
        <v>1387</v>
      </c>
      <c r="D185" s="423" t="s">
        <v>1388</v>
      </c>
      <c r="E185" s="423" t="s">
        <v>1389</v>
      </c>
      <c r="F185" s="424" t="s">
        <v>890</v>
      </c>
      <c r="G185" s="508" t="s">
        <v>1745</v>
      </c>
      <c r="H185" s="421" t="s">
        <v>1434</v>
      </c>
      <c r="I185" s="421" t="s">
        <v>1435</v>
      </c>
      <c r="J185" s="421" t="s">
        <v>1436</v>
      </c>
      <c r="K185" s="421" t="s">
        <v>1437</v>
      </c>
      <c r="L185" s="422">
        <v>1235579.3999999999</v>
      </c>
      <c r="M185" s="422">
        <v>1012770</v>
      </c>
      <c r="N185" s="422">
        <v>430427.25</v>
      </c>
      <c r="O185" s="422">
        <v>75957.75</v>
      </c>
      <c r="P185" s="431">
        <f>SUM(N185+O185)</f>
        <v>506385</v>
      </c>
      <c r="Q185" s="509">
        <v>0.5</v>
      </c>
      <c r="R185" s="431">
        <v>60</v>
      </c>
      <c r="S185" s="432">
        <v>37.5</v>
      </c>
      <c r="T185" s="432">
        <v>35</v>
      </c>
      <c r="U185" s="434">
        <v>20</v>
      </c>
      <c r="V185" s="432">
        <v>95</v>
      </c>
      <c r="W185" s="433">
        <f t="shared" si="13"/>
        <v>57.5</v>
      </c>
      <c r="X185" s="446">
        <f t="shared" si="11"/>
        <v>0.60526315789473684</v>
      </c>
      <c r="Y185" s="110"/>
      <c r="Z185" s="110"/>
      <c r="AA185" s="110"/>
    </row>
    <row r="186" spans="1:799" s="401" customFormat="1" ht="190.5" customHeight="1">
      <c r="A186" s="429">
        <v>183</v>
      </c>
      <c r="B186" s="423" t="s">
        <v>1030</v>
      </c>
      <c r="C186" s="424" t="s">
        <v>1031</v>
      </c>
      <c r="D186" s="423" t="s">
        <v>1032</v>
      </c>
      <c r="E186" s="423" t="s">
        <v>1033</v>
      </c>
      <c r="F186" s="424" t="s">
        <v>890</v>
      </c>
      <c r="G186" s="508" t="s">
        <v>1745</v>
      </c>
      <c r="H186" s="421" t="s">
        <v>829</v>
      </c>
      <c r="I186" s="421" t="s">
        <v>1268</v>
      </c>
      <c r="J186" s="421" t="s">
        <v>829</v>
      </c>
      <c r="K186" s="421" t="s">
        <v>1268</v>
      </c>
      <c r="L186" s="422">
        <v>1050420</v>
      </c>
      <c r="M186" s="422">
        <v>861000</v>
      </c>
      <c r="N186" s="422">
        <v>365925</v>
      </c>
      <c r="O186" s="422">
        <v>64575</v>
      </c>
      <c r="P186" s="431">
        <v>430500</v>
      </c>
      <c r="Q186" s="509">
        <v>0.5</v>
      </c>
      <c r="R186" s="431">
        <v>60</v>
      </c>
      <c r="S186" s="432">
        <v>40</v>
      </c>
      <c r="T186" s="432">
        <v>35</v>
      </c>
      <c r="U186" s="434">
        <v>17.5</v>
      </c>
      <c r="V186" s="432">
        <v>95</v>
      </c>
      <c r="W186" s="433">
        <f t="shared" si="13"/>
        <v>57.5</v>
      </c>
      <c r="X186" s="446">
        <f t="shared" si="11"/>
        <v>0.60526315789473684</v>
      </c>
      <c r="Y186" s="110"/>
      <c r="Z186" s="110"/>
      <c r="AA186" s="110"/>
    </row>
    <row r="187" spans="1:799" s="401" customFormat="1" ht="126.75" customHeight="1">
      <c r="A187" s="513">
        <v>184</v>
      </c>
      <c r="B187" s="423" t="s">
        <v>1643</v>
      </c>
      <c r="C187" s="424" t="s">
        <v>1644</v>
      </c>
      <c r="D187" s="423" t="s">
        <v>1645</v>
      </c>
      <c r="E187" s="423" t="s">
        <v>1646</v>
      </c>
      <c r="F187" s="424" t="s">
        <v>890</v>
      </c>
      <c r="G187" s="421" t="s">
        <v>910</v>
      </c>
      <c r="H187" s="421" t="s">
        <v>866</v>
      </c>
      <c r="I187" s="421" t="s">
        <v>1675</v>
      </c>
      <c r="J187" s="421" t="s">
        <v>1676</v>
      </c>
      <c r="K187" s="421" t="s">
        <v>867</v>
      </c>
      <c r="L187" s="422">
        <v>788627.52</v>
      </c>
      <c r="M187" s="422">
        <v>572996</v>
      </c>
      <c r="N187" s="422">
        <v>243523.3</v>
      </c>
      <c r="O187" s="422">
        <v>42974.7</v>
      </c>
      <c r="P187" s="431">
        <f>SUM(N187+O187)</f>
        <v>286498</v>
      </c>
      <c r="Q187" s="509">
        <v>0.5</v>
      </c>
      <c r="R187" s="431">
        <v>60</v>
      </c>
      <c r="S187" s="432">
        <v>31.5</v>
      </c>
      <c r="T187" s="432">
        <v>35</v>
      </c>
      <c r="U187" s="434">
        <v>25.5</v>
      </c>
      <c r="V187" s="432">
        <v>95</v>
      </c>
      <c r="W187" s="433">
        <f>S187+U187</f>
        <v>57</v>
      </c>
      <c r="X187" s="446">
        <f t="shared" si="11"/>
        <v>0.6</v>
      </c>
      <c r="Y187" s="110"/>
      <c r="Z187" s="110"/>
      <c r="AA187" s="110"/>
    </row>
    <row r="188" spans="1:799" s="463" customFormat="1" ht="120.75" customHeight="1">
      <c r="A188" s="429">
        <v>185</v>
      </c>
      <c r="B188" s="423" t="s">
        <v>1713</v>
      </c>
      <c r="C188" s="533" t="s">
        <v>1714</v>
      </c>
      <c r="D188" s="451" t="s">
        <v>1716</v>
      </c>
      <c r="E188" s="451" t="s">
        <v>1717</v>
      </c>
      <c r="F188" s="430" t="s">
        <v>890</v>
      </c>
      <c r="G188" s="508" t="s">
        <v>1745</v>
      </c>
      <c r="H188" s="508" t="s">
        <v>885</v>
      </c>
      <c r="I188" s="508" t="s">
        <v>1715</v>
      </c>
      <c r="J188" s="421" t="s">
        <v>885</v>
      </c>
      <c r="K188" s="421" t="s">
        <v>1715</v>
      </c>
      <c r="L188" s="431">
        <v>2525400</v>
      </c>
      <c r="M188" s="431">
        <v>2070000</v>
      </c>
      <c r="N188" s="431">
        <v>879750</v>
      </c>
      <c r="O188" s="422">
        <v>155250</v>
      </c>
      <c r="P188" s="431">
        <f>SUM(N188+O188)</f>
        <v>1035000</v>
      </c>
      <c r="Q188" s="509">
        <v>0.5</v>
      </c>
      <c r="R188" s="431">
        <v>60</v>
      </c>
      <c r="S188" s="432">
        <v>33</v>
      </c>
      <c r="T188" s="432">
        <v>35</v>
      </c>
      <c r="U188" s="434">
        <v>24</v>
      </c>
      <c r="V188" s="432">
        <v>95</v>
      </c>
      <c r="W188" s="433">
        <f>S188+U188</f>
        <v>57</v>
      </c>
      <c r="X188" s="446">
        <v>0.6</v>
      </c>
      <c r="Y188" s="110"/>
      <c r="Z188" s="110"/>
      <c r="AA188" s="110"/>
      <c r="AB188" s="401"/>
      <c r="AC188" s="401"/>
      <c r="AD188" s="401"/>
      <c r="AE188" s="401"/>
      <c r="AF188" s="401"/>
      <c r="AG188" s="401"/>
      <c r="AH188" s="401"/>
      <c r="AI188" s="401"/>
      <c r="AJ188" s="401"/>
      <c r="AK188" s="401"/>
      <c r="AL188" s="401"/>
      <c r="AM188" s="401"/>
      <c r="AN188" s="401"/>
      <c r="AO188" s="401"/>
      <c r="AP188" s="401"/>
      <c r="AQ188" s="401"/>
      <c r="AR188" s="401"/>
      <c r="AS188" s="401"/>
      <c r="AT188" s="401"/>
      <c r="AU188" s="401"/>
      <c r="AV188" s="401"/>
      <c r="AW188" s="401"/>
      <c r="AX188" s="401"/>
      <c r="AY188" s="401"/>
      <c r="AZ188" s="401"/>
      <c r="BA188" s="401"/>
      <c r="BB188" s="401"/>
      <c r="BC188" s="401"/>
      <c r="BD188" s="401"/>
      <c r="BE188" s="401"/>
      <c r="BF188" s="401"/>
      <c r="BG188" s="401"/>
      <c r="BH188" s="401"/>
      <c r="BI188" s="401"/>
      <c r="BJ188" s="401"/>
      <c r="BK188" s="401"/>
      <c r="BL188" s="401"/>
      <c r="BM188" s="401"/>
      <c r="BN188" s="401"/>
      <c r="BO188" s="401"/>
      <c r="BP188" s="401"/>
      <c r="BQ188" s="401"/>
      <c r="BR188" s="401"/>
      <c r="BS188" s="401"/>
      <c r="BT188" s="401"/>
      <c r="BU188" s="401"/>
      <c r="BV188" s="401"/>
      <c r="BW188" s="401"/>
      <c r="BX188" s="401"/>
      <c r="BY188" s="401"/>
      <c r="BZ188" s="401"/>
      <c r="CA188" s="401"/>
      <c r="CB188" s="401"/>
      <c r="CC188" s="401"/>
      <c r="CD188" s="401"/>
      <c r="CE188" s="401"/>
      <c r="CF188" s="401"/>
      <c r="CG188" s="401"/>
      <c r="CH188" s="401"/>
      <c r="CI188" s="401"/>
      <c r="CJ188" s="401"/>
      <c r="CK188" s="401"/>
      <c r="CL188" s="401"/>
      <c r="CM188" s="401"/>
      <c r="CN188" s="401"/>
      <c r="CO188" s="401"/>
      <c r="CP188" s="401"/>
      <c r="CQ188" s="401"/>
      <c r="CR188" s="401"/>
      <c r="CS188" s="401"/>
      <c r="CT188" s="401"/>
      <c r="CU188" s="401"/>
      <c r="CV188" s="401"/>
      <c r="CW188" s="401"/>
      <c r="CX188" s="401"/>
      <c r="CY188" s="401"/>
      <c r="CZ188" s="401"/>
      <c r="DA188" s="401"/>
      <c r="DB188" s="401"/>
      <c r="DC188" s="401"/>
      <c r="DD188" s="401"/>
      <c r="DE188" s="401"/>
      <c r="DF188" s="401"/>
      <c r="DG188" s="401"/>
      <c r="DH188" s="401"/>
      <c r="DI188" s="401"/>
      <c r="DJ188" s="401"/>
      <c r="DK188" s="401"/>
      <c r="DL188" s="401"/>
      <c r="DM188" s="401"/>
      <c r="DN188" s="401"/>
      <c r="DO188" s="401"/>
      <c r="DP188" s="401"/>
      <c r="DQ188" s="401"/>
      <c r="DR188" s="401"/>
      <c r="DS188" s="401"/>
      <c r="DT188" s="401"/>
      <c r="DU188" s="401"/>
      <c r="DV188" s="401"/>
      <c r="DW188" s="401"/>
      <c r="DX188" s="401"/>
      <c r="DY188" s="401"/>
      <c r="DZ188" s="401"/>
      <c r="EA188" s="401"/>
      <c r="EB188" s="401"/>
      <c r="EC188" s="401"/>
      <c r="ED188" s="401"/>
      <c r="EE188" s="401"/>
      <c r="EF188" s="401"/>
      <c r="EG188" s="401"/>
      <c r="EH188" s="401"/>
      <c r="EI188" s="401"/>
      <c r="EJ188" s="401"/>
      <c r="EK188" s="401"/>
      <c r="EL188" s="401"/>
      <c r="EM188" s="401"/>
      <c r="EN188" s="401"/>
      <c r="EO188" s="401"/>
      <c r="EP188" s="401"/>
      <c r="EQ188" s="401"/>
      <c r="ER188" s="401"/>
      <c r="ES188" s="401"/>
      <c r="ET188" s="401"/>
      <c r="EU188" s="401"/>
      <c r="EV188" s="401"/>
      <c r="EW188" s="401"/>
      <c r="EX188" s="401"/>
      <c r="EY188" s="401"/>
      <c r="EZ188" s="401"/>
      <c r="FA188" s="401"/>
      <c r="FB188" s="401"/>
      <c r="FC188" s="401"/>
      <c r="FD188" s="401"/>
      <c r="FE188" s="401"/>
      <c r="FF188" s="401"/>
      <c r="FG188" s="401"/>
      <c r="FH188" s="401"/>
      <c r="FI188" s="401"/>
      <c r="FJ188" s="401"/>
      <c r="FK188" s="401"/>
      <c r="FL188" s="401"/>
      <c r="FM188" s="401"/>
      <c r="FN188" s="401"/>
      <c r="FO188" s="401"/>
      <c r="FP188" s="401"/>
      <c r="FQ188" s="401"/>
      <c r="FR188" s="401"/>
      <c r="FS188" s="401"/>
      <c r="FT188" s="401"/>
      <c r="FU188" s="401"/>
      <c r="FV188" s="401"/>
      <c r="FW188" s="401"/>
      <c r="FX188" s="401"/>
      <c r="FY188" s="401"/>
      <c r="FZ188" s="401"/>
      <c r="GA188" s="401"/>
      <c r="GB188" s="401"/>
      <c r="GC188" s="401"/>
      <c r="GD188" s="401"/>
      <c r="GE188" s="401"/>
      <c r="GF188" s="401"/>
      <c r="GG188" s="401"/>
      <c r="GH188" s="401"/>
      <c r="GI188" s="401"/>
      <c r="GJ188" s="401"/>
      <c r="GK188" s="401"/>
      <c r="GL188" s="401"/>
      <c r="GM188" s="401"/>
      <c r="GN188" s="401"/>
      <c r="GO188" s="401"/>
      <c r="GP188" s="401"/>
      <c r="GQ188" s="401"/>
      <c r="GR188" s="401"/>
      <c r="GS188" s="401"/>
      <c r="GT188" s="401"/>
      <c r="GU188" s="401"/>
      <c r="GV188" s="401"/>
      <c r="GW188" s="401"/>
      <c r="GX188" s="401"/>
      <c r="GY188" s="401"/>
      <c r="GZ188" s="401"/>
      <c r="HA188" s="401"/>
      <c r="HB188" s="401"/>
      <c r="HC188" s="401"/>
      <c r="HD188" s="401"/>
      <c r="HE188" s="401"/>
      <c r="HF188" s="401"/>
      <c r="HG188" s="401"/>
      <c r="HH188" s="401"/>
      <c r="HI188" s="401"/>
      <c r="HJ188" s="401"/>
      <c r="HK188" s="401"/>
      <c r="HL188" s="401"/>
      <c r="HM188" s="401"/>
      <c r="HN188" s="401"/>
      <c r="HO188" s="401"/>
      <c r="HP188" s="401"/>
      <c r="HQ188" s="401"/>
      <c r="HR188" s="401"/>
      <c r="HS188" s="401"/>
      <c r="HT188" s="401"/>
      <c r="HU188" s="401"/>
      <c r="HV188" s="401"/>
      <c r="HW188" s="401"/>
      <c r="HX188" s="401"/>
      <c r="HY188" s="401"/>
      <c r="HZ188" s="401"/>
      <c r="IA188" s="401"/>
      <c r="IB188" s="401"/>
      <c r="IC188" s="401"/>
      <c r="ID188" s="401"/>
      <c r="IE188" s="401"/>
      <c r="IF188" s="401"/>
      <c r="IG188" s="401"/>
      <c r="IH188" s="401"/>
      <c r="II188" s="401"/>
      <c r="IJ188" s="401"/>
      <c r="IK188" s="401"/>
      <c r="IL188" s="401"/>
      <c r="IM188" s="401"/>
      <c r="IN188" s="401"/>
      <c r="IO188" s="401"/>
      <c r="IP188" s="401"/>
      <c r="IQ188" s="401"/>
      <c r="IR188" s="401"/>
      <c r="IS188" s="401"/>
      <c r="IT188" s="401"/>
      <c r="IU188" s="401"/>
      <c r="IV188" s="401"/>
      <c r="IW188" s="401"/>
      <c r="IX188" s="401"/>
      <c r="IY188" s="401"/>
      <c r="IZ188" s="401"/>
      <c r="JA188" s="401"/>
      <c r="JB188" s="401"/>
      <c r="JC188" s="401"/>
      <c r="JD188" s="401"/>
      <c r="JE188" s="401"/>
      <c r="JF188" s="401"/>
      <c r="JG188" s="401"/>
      <c r="JH188" s="401"/>
      <c r="JI188" s="401"/>
      <c r="JJ188" s="401"/>
      <c r="JK188" s="401"/>
      <c r="JL188" s="401"/>
      <c r="JM188" s="401"/>
      <c r="JN188" s="401"/>
      <c r="JO188" s="401"/>
      <c r="JP188" s="401"/>
      <c r="JQ188" s="401"/>
      <c r="JR188" s="401"/>
      <c r="JS188" s="401"/>
      <c r="JT188" s="401"/>
      <c r="JU188" s="401"/>
      <c r="JV188" s="401"/>
      <c r="JW188" s="401"/>
      <c r="JX188" s="401"/>
      <c r="JY188" s="401"/>
      <c r="JZ188" s="401"/>
      <c r="KA188" s="401"/>
      <c r="KB188" s="401"/>
      <c r="KC188" s="401"/>
      <c r="KD188" s="401"/>
      <c r="KE188" s="401"/>
      <c r="KF188" s="401"/>
      <c r="KG188" s="401"/>
      <c r="KH188" s="401"/>
      <c r="KI188" s="401"/>
      <c r="KJ188" s="401"/>
      <c r="KK188" s="401"/>
      <c r="KL188" s="401"/>
      <c r="KM188" s="401"/>
      <c r="KN188" s="401"/>
      <c r="KO188" s="401"/>
      <c r="KP188" s="401"/>
      <c r="KQ188" s="401"/>
      <c r="KR188" s="401"/>
      <c r="KS188" s="401"/>
      <c r="KT188" s="401"/>
      <c r="KU188" s="401"/>
      <c r="KV188" s="401"/>
      <c r="KW188" s="401"/>
      <c r="KX188" s="401"/>
      <c r="KY188" s="401"/>
      <c r="KZ188" s="401"/>
      <c r="LA188" s="401"/>
      <c r="LB188" s="401"/>
      <c r="LC188" s="401"/>
      <c r="LD188" s="401"/>
      <c r="LE188" s="401"/>
      <c r="LF188" s="401"/>
      <c r="LG188" s="401"/>
      <c r="LH188" s="401"/>
      <c r="LI188" s="401"/>
      <c r="LJ188" s="401"/>
      <c r="LK188" s="401"/>
      <c r="LL188" s="401"/>
      <c r="LM188" s="401"/>
      <c r="LN188" s="401"/>
      <c r="LO188" s="401"/>
      <c r="LP188" s="401"/>
      <c r="LQ188" s="401"/>
      <c r="LR188" s="401"/>
      <c r="LS188" s="401"/>
      <c r="LT188" s="401"/>
      <c r="LU188" s="401"/>
      <c r="LV188" s="401"/>
      <c r="LW188" s="401"/>
      <c r="LX188" s="401"/>
      <c r="LY188" s="401"/>
      <c r="LZ188" s="401"/>
      <c r="MA188" s="401"/>
      <c r="MB188" s="401"/>
      <c r="MC188" s="401"/>
      <c r="MD188" s="401"/>
      <c r="ME188" s="401"/>
      <c r="MF188" s="401"/>
      <c r="MG188" s="401"/>
      <c r="MH188" s="401"/>
      <c r="MI188" s="401"/>
      <c r="MJ188" s="401"/>
      <c r="MK188" s="401"/>
      <c r="ML188" s="401"/>
      <c r="MM188" s="401"/>
      <c r="MN188" s="401"/>
      <c r="MO188" s="401"/>
      <c r="MP188" s="401"/>
      <c r="MQ188" s="401"/>
      <c r="MR188" s="401"/>
      <c r="MS188" s="401"/>
      <c r="MT188" s="401"/>
      <c r="MU188" s="401"/>
      <c r="MV188" s="401"/>
      <c r="MW188" s="401"/>
      <c r="MX188" s="401"/>
      <c r="MY188" s="401"/>
      <c r="MZ188" s="401"/>
      <c r="NA188" s="401"/>
      <c r="NB188" s="401"/>
      <c r="NC188" s="401"/>
      <c r="ND188" s="401"/>
      <c r="NE188" s="401"/>
      <c r="NF188" s="401"/>
      <c r="NG188" s="401"/>
      <c r="NH188" s="401"/>
      <c r="NI188" s="401"/>
      <c r="NJ188" s="401"/>
      <c r="NK188" s="401"/>
      <c r="NL188" s="401"/>
      <c r="NM188" s="401"/>
      <c r="NN188" s="401"/>
      <c r="NO188" s="401"/>
      <c r="NP188" s="401"/>
      <c r="NQ188" s="401"/>
      <c r="NR188" s="401"/>
      <c r="NS188" s="401"/>
      <c r="NT188" s="401"/>
      <c r="NU188" s="401"/>
      <c r="NV188" s="401"/>
      <c r="NW188" s="401"/>
      <c r="NX188" s="401"/>
      <c r="NY188" s="401"/>
      <c r="NZ188" s="401"/>
      <c r="OA188" s="401"/>
      <c r="OB188" s="401"/>
      <c r="OC188" s="401"/>
      <c r="OD188" s="401"/>
      <c r="OE188" s="401"/>
      <c r="OF188" s="401"/>
      <c r="OG188" s="401"/>
      <c r="OH188" s="401"/>
      <c r="OI188" s="401"/>
      <c r="OJ188" s="401"/>
      <c r="OK188" s="401"/>
      <c r="OL188" s="401"/>
      <c r="OM188" s="401"/>
      <c r="ON188" s="401"/>
      <c r="OO188" s="401"/>
      <c r="OP188" s="401"/>
      <c r="OQ188" s="401"/>
      <c r="OR188" s="401"/>
      <c r="OS188" s="401"/>
      <c r="OT188" s="401"/>
      <c r="OU188" s="401"/>
      <c r="OV188" s="401"/>
      <c r="OW188" s="401"/>
      <c r="OX188" s="401"/>
      <c r="OY188" s="401"/>
      <c r="OZ188" s="401"/>
      <c r="PA188" s="401"/>
      <c r="PB188" s="401"/>
      <c r="PC188" s="401"/>
      <c r="PD188" s="401"/>
      <c r="PE188" s="401"/>
      <c r="PF188" s="401"/>
      <c r="PG188" s="401"/>
      <c r="PH188" s="401"/>
      <c r="PI188" s="401"/>
      <c r="PJ188" s="401"/>
      <c r="PK188" s="401"/>
      <c r="PL188" s="401"/>
      <c r="PM188" s="401"/>
      <c r="PN188" s="401"/>
      <c r="PO188" s="401"/>
      <c r="PP188" s="401"/>
      <c r="PQ188" s="401"/>
      <c r="PR188" s="401"/>
      <c r="PS188" s="401"/>
      <c r="PT188" s="401"/>
      <c r="PU188" s="401"/>
      <c r="PV188" s="401"/>
      <c r="PW188" s="401"/>
      <c r="PX188" s="401"/>
      <c r="PY188" s="401"/>
      <c r="PZ188" s="401"/>
      <c r="QA188" s="401"/>
      <c r="QB188" s="401"/>
      <c r="QC188" s="401"/>
      <c r="QD188" s="401"/>
      <c r="QE188" s="401"/>
      <c r="QF188" s="401"/>
      <c r="QG188" s="401"/>
      <c r="QH188" s="401"/>
      <c r="QI188" s="401"/>
      <c r="QJ188" s="401"/>
      <c r="QK188" s="401"/>
      <c r="QL188" s="401"/>
      <c r="QM188" s="401"/>
      <c r="QN188" s="401"/>
      <c r="QO188" s="401"/>
      <c r="QP188" s="401"/>
      <c r="QQ188" s="401"/>
      <c r="QR188" s="401"/>
      <c r="QS188" s="401"/>
      <c r="QT188" s="401"/>
      <c r="QU188" s="401"/>
      <c r="QV188" s="401"/>
      <c r="QW188" s="401"/>
      <c r="QX188" s="401"/>
      <c r="QY188" s="401"/>
      <c r="QZ188" s="401"/>
      <c r="RA188" s="401"/>
      <c r="RB188" s="401"/>
      <c r="RC188" s="401"/>
      <c r="RD188" s="401"/>
      <c r="RE188" s="401"/>
      <c r="RF188" s="401"/>
      <c r="RG188" s="401"/>
      <c r="RH188" s="401"/>
      <c r="RI188" s="401"/>
      <c r="RJ188" s="401"/>
      <c r="RK188" s="401"/>
      <c r="RL188" s="401"/>
      <c r="RM188" s="401"/>
      <c r="RN188" s="401"/>
      <c r="RO188" s="401"/>
      <c r="RP188" s="401"/>
      <c r="RQ188" s="401"/>
      <c r="RR188" s="401"/>
      <c r="RS188" s="401"/>
      <c r="RT188" s="401"/>
      <c r="RU188" s="401"/>
      <c r="RV188" s="401"/>
      <c r="RW188" s="401"/>
      <c r="RX188" s="401"/>
      <c r="RY188" s="401"/>
      <c r="RZ188" s="401"/>
      <c r="SA188" s="401"/>
      <c r="SB188" s="401"/>
      <c r="SC188" s="401"/>
      <c r="SD188" s="401"/>
      <c r="SE188" s="401"/>
      <c r="SF188" s="401"/>
      <c r="SG188" s="401"/>
      <c r="SH188" s="401"/>
      <c r="SI188" s="401"/>
      <c r="SJ188" s="401"/>
      <c r="SK188" s="401"/>
      <c r="SL188" s="401"/>
      <c r="SM188" s="401"/>
      <c r="SN188" s="401"/>
      <c r="SO188" s="401"/>
      <c r="SP188" s="401"/>
      <c r="SQ188" s="401"/>
      <c r="SR188" s="401"/>
      <c r="SS188" s="401"/>
      <c r="ST188" s="401"/>
      <c r="SU188" s="401"/>
      <c r="SV188" s="401"/>
      <c r="SW188" s="401"/>
      <c r="SX188" s="401"/>
      <c r="SY188" s="401"/>
      <c r="SZ188" s="401"/>
      <c r="TA188" s="401"/>
      <c r="TB188" s="401"/>
      <c r="TC188" s="401"/>
      <c r="TD188" s="401"/>
      <c r="TE188" s="401"/>
      <c r="TF188" s="401"/>
      <c r="TG188" s="401"/>
      <c r="TH188" s="401"/>
      <c r="TI188" s="401"/>
      <c r="TJ188" s="401"/>
      <c r="TK188" s="401"/>
      <c r="TL188" s="401"/>
      <c r="TM188" s="401"/>
      <c r="TN188" s="401"/>
      <c r="TO188" s="401"/>
      <c r="TP188" s="401"/>
      <c r="TQ188" s="401"/>
      <c r="TR188" s="401"/>
      <c r="TS188" s="401"/>
      <c r="TT188" s="401"/>
      <c r="TU188" s="401"/>
      <c r="TV188" s="401"/>
      <c r="TW188" s="401"/>
      <c r="TX188" s="401"/>
      <c r="TY188" s="401"/>
      <c r="TZ188" s="401"/>
      <c r="UA188" s="401"/>
      <c r="UB188" s="401"/>
      <c r="UC188" s="401"/>
      <c r="UD188" s="401"/>
      <c r="UE188" s="401"/>
      <c r="UF188" s="401"/>
      <c r="UG188" s="401"/>
      <c r="UH188" s="401"/>
      <c r="UI188" s="401"/>
      <c r="UJ188" s="401"/>
      <c r="UK188" s="401"/>
      <c r="UL188" s="401"/>
      <c r="UM188" s="401"/>
      <c r="UN188" s="401"/>
      <c r="UO188" s="401"/>
      <c r="UP188" s="401"/>
      <c r="UQ188" s="401"/>
      <c r="UR188" s="401"/>
      <c r="US188" s="401"/>
      <c r="UT188" s="401"/>
      <c r="UU188" s="401"/>
      <c r="UV188" s="401"/>
      <c r="UW188" s="401"/>
      <c r="UX188" s="401"/>
      <c r="UY188" s="401"/>
      <c r="UZ188" s="401"/>
      <c r="VA188" s="401"/>
      <c r="VB188" s="401"/>
      <c r="VC188" s="401"/>
      <c r="VD188" s="401"/>
      <c r="VE188" s="401"/>
      <c r="VF188" s="401"/>
      <c r="VG188" s="401"/>
      <c r="VH188" s="401"/>
      <c r="VI188" s="401"/>
      <c r="VJ188" s="401"/>
      <c r="VK188" s="401"/>
      <c r="VL188" s="401"/>
      <c r="VM188" s="401"/>
      <c r="VN188" s="401"/>
      <c r="VO188" s="401"/>
      <c r="VP188" s="401"/>
      <c r="VQ188" s="401"/>
      <c r="VR188" s="401"/>
      <c r="VS188" s="401"/>
      <c r="VT188" s="401"/>
      <c r="VU188" s="401"/>
      <c r="VV188" s="401"/>
      <c r="VW188" s="401"/>
      <c r="VX188" s="401"/>
      <c r="VY188" s="401"/>
      <c r="VZ188" s="401"/>
      <c r="WA188" s="401"/>
      <c r="WB188" s="401"/>
      <c r="WC188" s="401"/>
      <c r="WD188" s="401"/>
      <c r="WE188" s="401"/>
      <c r="WF188" s="401"/>
      <c r="WG188" s="401"/>
      <c r="WH188" s="401"/>
      <c r="WI188" s="401"/>
      <c r="WJ188" s="401"/>
      <c r="WK188" s="401"/>
      <c r="WL188" s="401"/>
      <c r="WM188" s="401"/>
      <c r="WN188" s="401"/>
      <c r="WO188" s="401"/>
      <c r="WP188" s="401"/>
      <c r="WQ188" s="401"/>
      <c r="WR188" s="401"/>
      <c r="WS188" s="401"/>
      <c r="WT188" s="401"/>
      <c r="WU188" s="401"/>
      <c r="WV188" s="401"/>
      <c r="WW188" s="401"/>
      <c r="WX188" s="401"/>
      <c r="WY188" s="401"/>
      <c r="WZ188" s="401"/>
      <c r="XA188" s="401"/>
      <c r="XB188" s="401"/>
      <c r="XC188" s="401"/>
      <c r="XD188" s="401"/>
      <c r="XE188" s="401"/>
      <c r="XF188" s="401"/>
      <c r="XG188" s="401"/>
      <c r="XH188" s="401"/>
      <c r="XI188" s="401"/>
      <c r="XJ188" s="401"/>
      <c r="XK188" s="401"/>
      <c r="XL188" s="401"/>
      <c r="XM188" s="401"/>
      <c r="XN188" s="401"/>
      <c r="XO188" s="401"/>
      <c r="XP188" s="401"/>
      <c r="XQ188" s="401"/>
      <c r="XR188" s="401"/>
      <c r="XS188" s="401"/>
      <c r="XT188" s="401"/>
      <c r="XU188" s="401"/>
      <c r="XV188" s="401"/>
      <c r="XW188" s="401"/>
      <c r="XX188" s="401"/>
      <c r="XY188" s="401"/>
      <c r="XZ188" s="401"/>
      <c r="YA188" s="401"/>
      <c r="YB188" s="401"/>
      <c r="YC188" s="401"/>
      <c r="YD188" s="401"/>
      <c r="YE188" s="401"/>
      <c r="YF188" s="401"/>
      <c r="YG188" s="401"/>
      <c r="YH188" s="401"/>
      <c r="YI188" s="401"/>
      <c r="YJ188" s="401"/>
      <c r="YK188" s="401"/>
      <c r="YL188" s="401"/>
      <c r="YM188" s="401"/>
      <c r="YN188" s="401"/>
      <c r="YO188" s="401"/>
      <c r="YP188" s="401"/>
      <c r="YQ188" s="401"/>
      <c r="YR188" s="401"/>
      <c r="YS188" s="401"/>
      <c r="YT188" s="401"/>
      <c r="YU188" s="401"/>
      <c r="YV188" s="401"/>
      <c r="YW188" s="401"/>
      <c r="YX188" s="401"/>
      <c r="YY188" s="401"/>
      <c r="YZ188" s="401"/>
      <c r="ZA188" s="401"/>
      <c r="ZB188" s="401"/>
      <c r="ZC188" s="401"/>
      <c r="ZD188" s="401"/>
      <c r="ZE188" s="401"/>
      <c r="ZF188" s="401"/>
      <c r="ZG188" s="401"/>
      <c r="ZH188" s="401"/>
      <c r="ZI188" s="401"/>
      <c r="ZJ188" s="401"/>
      <c r="ZK188" s="401"/>
      <c r="ZL188" s="401"/>
      <c r="ZM188" s="401"/>
      <c r="ZN188" s="401"/>
      <c r="ZO188" s="401"/>
      <c r="ZP188" s="401"/>
      <c r="ZQ188" s="401"/>
      <c r="ZR188" s="401"/>
      <c r="ZS188" s="401"/>
      <c r="ZT188" s="401"/>
      <c r="ZU188" s="401"/>
      <c r="ZV188" s="401"/>
      <c r="ZW188" s="401"/>
      <c r="ZX188" s="401"/>
      <c r="ZY188" s="401"/>
      <c r="ZZ188" s="401"/>
      <c r="AAA188" s="401"/>
      <c r="AAB188" s="401"/>
      <c r="AAC188" s="401"/>
      <c r="AAD188" s="401"/>
      <c r="AAE188" s="401"/>
      <c r="AAF188" s="401"/>
      <c r="AAG188" s="401"/>
      <c r="AAH188" s="401"/>
      <c r="AAI188" s="401"/>
      <c r="AAJ188" s="401"/>
      <c r="AAK188" s="401"/>
      <c r="AAL188" s="401"/>
      <c r="AAM188" s="401"/>
      <c r="AAN188" s="401"/>
      <c r="AAO188" s="401"/>
      <c r="AAP188" s="401"/>
      <c r="AAQ188" s="401"/>
      <c r="AAR188" s="401"/>
      <c r="AAS188" s="401"/>
      <c r="AAT188" s="401"/>
      <c r="AAU188" s="401"/>
      <c r="AAV188" s="401"/>
      <c r="AAW188" s="401"/>
      <c r="AAX188" s="401"/>
      <c r="AAY188" s="401"/>
      <c r="AAZ188" s="401"/>
      <c r="ABA188" s="401"/>
      <c r="ABB188" s="401"/>
      <c r="ABC188" s="401"/>
      <c r="ABD188" s="401"/>
      <c r="ABE188" s="401"/>
      <c r="ABF188" s="401"/>
      <c r="ABG188" s="401"/>
      <c r="ABH188" s="401"/>
      <c r="ABI188" s="401"/>
      <c r="ABJ188" s="401"/>
      <c r="ABK188" s="401"/>
      <c r="ABL188" s="401"/>
      <c r="ABM188" s="401"/>
      <c r="ABN188" s="401"/>
      <c r="ABO188" s="401"/>
      <c r="ABP188" s="401"/>
      <c r="ABQ188" s="401"/>
      <c r="ABR188" s="401"/>
      <c r="ABS188" s="401"/>
      <c r="ABT188" s="401"/>
      <c r="ABU188" s="401"/>
      <c r="ABV188" s="401"/>
      <c r="ABW188" s="401"/>
      <c r="ABX188" s="401"/>
      <c r="ABY188" s="401"/>
      <c r="ABZ188" s="401"/>
      <c r="ACA188" s="401"/>
      <c r="ACB188" s="401"/>
      <c r="ACC188" s="401"/>
      <c r="ACD188" s="401"/>
      <c r="ACE188" s="401"/>
      <c r="ACF188" s="401"/>
      <c r="ACG188" s="401"/>
      <c r="ACH188" s="401"/>
      <c r="ACI188" s="401"/>
      <c r="ACJ188" s="401"/>
      <c r="ACK188" s="401"/>
      <c r="ACL188" s="401"/>
      <c r="ACM188" s="401"/>
      <c r="ACN188" s="401"/>
      <c r="ACO188" s="401"/>
      <c r="ACP188" s="401"/>
      <c r="ACQ188" s="401"/>
      <c r="ACR188" s="401"/>
      <c r="ACS188" s="401"/>
      <c r="ACT188" s="401"/>
      <c r="ACU188" s="401"/>
      <c r="ACV188" s="401"/>
      <c r="ACW188" s="401"/>
      <c r="ACX188" s="401"/>
      <c r="ACY188" s="401"/>
      <c r="ACZ188" s="401"/>
      <c r="ADA188" s="401"/>
      <c r="ADB188" s="401"/>
      <c r="ADC188" s="401"/>
      <c r="ADD188" s="401"/>
      <c r="ADE188" s="401"/>
      <c r="ADF188" s="401"/>
      <c r="ADG188" s="401"/>
      <c r="ADH188" s="401"/>
      <c r="ADI188" s="401"/>
      <c r="ADJ188" s="401"/>
      <c r="ADK188" s="401"/>
      <c r="ADL188" s="401"/>
      <c r="ADM188" s="401"/>
      <c r="ADN188" s="401"/>
      <c r="ADO188" s="401"/>
      <c r="ADP188" s="401"/>
      <c r="ADQ188" s="401"/>
      <c r="ADR188" s="401"/>
      <c r="ADS188" s="401"/>
    </row>
    <row r="189" spans="1:799" s="463" customFormat="1" ht="126.75" customHeight="1">
      <c r="A189" s="513">
        <v>186</v>
      </c>
      <c r="B189" s="423" t="s">
        <v>899</v>
      </c>
      <c r="C189" s="423" t="s">
        <v>900</v>
      </c>
      <c r="D189" s="423" t="s">
        <v>901</v>
      </c>
      <c r="E189" s="423" t="s">
        <v>902</v>
      </c>
      <c r="F189" s="430" t="s">
        <v>903</v>
      </c>
      <c r="G189" s="421" t="s">
        <v>910</v>
      </c>
      <c r="H189" s="421" t="s">
        <v>840</v>
      </c>
      <c r="I189" s="421" t="s">
        <v>833</v>
      </c>
      <c r="J189" s="421" t="s">
        <v>840</v>
      </c>
      <c r="K189" s="421" t="s">
        <v>833</v>
      </c>
      <c r="L189" s="422">
        <v>1129720</v>
      </c>
      <c r="M189" s="422">
        <v>926000</v>
      </c>
      <c r="N189" s="422">
        <v>393550</v>
      </c>
      <c r="O189" s="422">
        <v>69450</v>
      </c>
      <c r="P189" s="431">
        <v>463000</v>
      </c>
      <c r="Q189" s="509">
        <v>0.5</v>
      </c>
      <c r="R189" s="431">
        <v>60</v>
      </c>
      <c r="S189" s="432">
        <v>34</v>
      </c>
      <c r="T189" s="432">
        <v>35</v>
      </c>
      <c r="U189" s="434">
        <v>23</v>
      </c>
      <c r="V189" s="432">
        <v>95</v>
      </c>
      <c r="W189" s="433">
        <f>SUM(S189+U189)</f>
        <v>57</v>
      </c>
      <c r="X189" s="446">
        <f>W189/V189</f>
        <v>0.6</v>
      </c>
      <c r="Y189" s="110"/>
      <c r="Z189" s="110"/>
      <c r="AA189" s="110"/>
      <c r="AB189" s="401"/>
      <c r="AC189" s="401"/>
      <c r="AD189" s="401"/>
      <c r="AE189" s="401"/>
      <c r="AF189" s="401"/>
      <c r="AG189" s="401"/>
      <c r="AH189" s="401"/>
      <c r="AI189" s="401"/>
      <c r="AJ189" s="401"/>
      <c r="AK189" s="401"/>
      <c r="AL189" s="401"/>
      <c r="AM189" s="401"/>
      <c r="AN189" s="401"/>
      <c r="AO189" s="401"/>
      <c r="AP189" s="401"/>
      <c r="AQ189" s="401"/>
      <c r="AR189" s="401"/>
      <c r="AS189" s="401"/>
      <c r="AT189" s="401"/>
      <c r="AU189" s="401"/>
      <c r="AV189" s="401"/>
      <c r="AW189" s="401"/>
      <c r="AX189" s="401"/>
      <c r="AY189" s="401"/>
      <c r="AZ189" s="401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401"/>
      <c r="BS189" s="401"/>
      <c r="BT189" s="401"/>
      <c r="BU189" s="401"/>
      <c r="BV189" s="401"/>
      <c r="BW189" s="401"/>
      <c r="BX189" s="401"/>
      <c r="BY189" s="401"/>
      <c r="BZ189" s="401"/>
      <c r="CA189" s="401"/>
      <c r="CB189" s="401"/>
      <c r="CC189" s="401"/>
      <c r="CD189" s="401"/>
      <c r="CE189" s="401"/>
      <c r="CF189" s="401"/>
      <c r="CG189" s="401"/>
      <c r="CH189" s="401"/>
      <c r="CI189" s="401"/>
      <c r="CJ189" s="401"/>
      <c r="CK189" s="401"/>
      <c r="CL189" s="401"/>
      <c r="CM189" s="401"/>
      <c r="CN189" s="401"/>
      <c r="CO189" s="401"/>
      <c r="CP189" s="401"/>
      <c r="CQ189" s="401"/>
      <c r="CR189" s="401"/>
      <c r="CS189" s="401"/>
      <c r="CT189" s="401"/>
      <c r="CU189" s="401"/>
      <c r="CV189" s="401"/>
      <c r="CW189" s="401"/>
      <c r="CX189" s="401"/>
      <c r="CY189" s="401"/>
      <c r="CZ189" s="401"/>
      <c r="DA189" s="401"/>
      <c r="DB189" s="401"/>
      <c r="DC189" s="401"/>
      <c r="DD189" s="401"/>
      <c r="DE189" s="401"/>
      <c r="DF189" s="401"/>
      <c r="DG189" s="401"/>
      <c r="DH189" s="401"/>
      <c r="DI189" s="401"/>
      <c r="DJ189" s="401"/>
      <c r="DK189" s="401"/>
      <c r="DL189" s="401"/>
      <c r="DM189" s="401"/>
      <c r="DN189" s="401"/>
      <c r="DO189" s="401"/>
      <c r="DP189" s="401"/>
      <c r="DQ189" s="401"/>
      <c r="DR189" s="401"/>
      <c r="DS189" s="401"/>
      <c r="DT189" s="401"/>
      <c r="DU189" s="401"/>
      <c r="DV189" s="401"/>
      <c r="DW189" s="401"/>
      <c r="DX189" s="401"/>
      <c r="DY189" s="401"/>
      <c r="DZ189" s="401"/>
      <c r="EA189" s="401"/>
      <c r="EB189" s="401"/>
      <c r="EC189" s="401"/>
      <c r="ED189" s="401"/>
      <c r="EE189" s="401"/>
      <c r="EF189" s="401"/>
      <c r="EG189" s="401"/>
      <c r="EH189" s="401"/>
      <c r="EI189" s="401"/>
      <c r="EJ189" s="401"/>
      <c r="EK189" s="401"/>
      <c r="EL189" s="401"/>
      <c r="EM189" s="401"/>
      <c r="EN189" s="401"/>
      <c r="EO189" s="401"/>
      <c r="EP189" s="401"/>
      <c r="EQ189" s="401"/>
      <c r="ER189" s="401"/>
      <c r="ES189" s="401"/>
      <c r="ET189" s="401"/>
      <c r="EU189" s="401"/>
      <c r="EV189" s="401"/>
      <c r="EW189" s="401"/>
      <c r="EX189" s="401"/>
      <c r="EY189" s="401"/>
      <c r="EZ189" s="401"/>
      <c r="FA189" s="401"/>
      <c r="FB189" s="401"/>
      <c r="FC189" s="401"/>
      <c r="FD189" s="401"/>
      <c r="FE189" s="401"/>
      <c r="FF189" s="401"/>
      <c r="FG189" s="401"/>
      <c r="FH189" s="401"/>
      <c r="FI189" s="401"/>
      <c r="FJ189" s="401"/>
      <c r="FK189" s="401"/>
      <c r="FL189" s="401"/>
      <c r="FM189" s="401"/>
      <c r="FN189" s="401"/>
      <c r="FO189" s="401"/>
      <c r="FP189" s="401"/>
      <c r="FQ189" s="401"/>
      <c r="FR189" s="401"/>
      <c r="FS189" s="401"/>
      <c r="FT189" s="401"/>
      <c r="FU189" s="401"/>
      <c r="FV189" s="401"/>
      <c r="FW189" s="401"/>
      <c r="FX189" s="401"/>
      <c r="FY189" s="401"/>
      <c r="FZ189" s="401"/>
      <c r="GA189" s="401"/>
      <c r="GB189" s="401"/>
      <c r="GC189" s="401"/>
      <c r="GD189" s="401"/>
      <c r="GE189" s="401"/>
      <c r="GF189" s="401"/>
      <c r="GG189" s="401"/>
      <c r="GH189" s="401"/>
      <c r="GI189" s="401"/>
      <c r="GJ189" s="401"/>
      <c r="GK189" s="401"/>
      <c r="GL189" s="401"/>
      <c r="GM189" s="401"/>
      <c r="GN189" s="401"/>
      <c r="GO189" s="401"/>
      <c r="GP189" s="401"/>
      <c r="GQ189" s="401"/>
      <c r="GR189" s="401"/>
      <c r="GS189" s="401"/>
      <c r="GT189" s="401"/>
      <c r="GU189" s="401"/>
      <c r="GV189" s="401"/>
      <c r="GW189" s="401"/>
      <c r="GX189" s="401"/>
      <c r="GY189" s="401"/>
      <c r="GZ189" s="401"/>
      <c r="HA189" s="401"/>
      <c r="HB189" s="401"/>
      <c r="HC189" s="401"/>
      <c r="HD189" s="401"/>
      <c r="HE189" s="401"/>
      <c r="HF189" s="401"/>
      <c r="HG189" s="401"/>
      <c r="HH189" s="401"/>
      <c r="HI189" s="401"/>
      <c r="HJ189" s="401"/>
      <c r="HK189" s="401"/>
      <c r="HL189" s="401"/>
      <c r="HM189" s="401"/>
      <c r="HN189" s="401"/>
      <c r="HO189" s="401"/>
      <c r="HP189" s="401"/>
      <c r="HQ189" s="401"/>
      <c r="HR189" s="401"/>
      <c r="HS189" s="401"/>
      <c r="HT189" s="401"/>
      <c r="HU189" s="401"/>
      <c r="HV189" s="401"/>
      <c r="HW189" s="401"/>
      <c r="HX189" s="401"/>
      <c r="HY189" s="401"/>
      <c r="HZ189" s="401"/>
      <c r="IA189" s="401"/>
      <c r="IB189" s="401"/>
      <c r="IC189" s="401"/>
      <c r="ID189" s="401"/>
      <c r="IE189" s="401"/>
      <c r="IF189" s="401"/>
      <c r="IG189" s="401"/>
      <c r="IH189" s="401"/>
      <c r="II189" s="401"/>
      <c r="IJ189" s="401"/>
      <c r="IK189" s="401"/>
      <c r="IL189" s="401"/>
      <c r="IM189" s="401"/>
      <c r="IN189" s="401"/>
      <c r="IO189" s="401"/>
      <c r="IP189" s="401"/>
      <c r="IQ189" s="401"/>
      <c r="IR189" s="401"/>
      <c r="IS189" s="401"/>
      <c r="IT189" s="401"/>
      <c r="IU189" s="401"/>
      <c r="IV189" s="401"/>
      <c r="IW189" s="401"/>
      <c r="IX189" s="401"/>
      <c r="IY189" s="401"/>
      <c r="IZ189" s="401"/>
      <c r="JA189" s="401"/>
      <c r="JB189" s="401"/>
      <c r="JC189" s="401"/>
      <c r="JD189" s="401"/>
      <c r="JE189" s="401"/>
      <c r="JF189" s="401"/>
      <c r="JG189" s="401"/>
      <c r="JH189" s="401"/>
      <c r="JI189" s="401"/>
      <c r="JJ189" s="401"/>
      <c r="JK189" s="401"/>
      <c r="JL189" s="401"/>
      <c r="JM189" s="401"/>
      <c r="JN189" s="401"/>
      <c r="JO189" s="401"/>
      <c r="JP189" s="401"/>
      <c r="JQ189" s="401"/>
      <c r="JR189" s="401"/>
      <c r="JS189" s="401"/>
      <c r="JT189" s="401"/>
      <c r="JU189" s="401"/>
      <c r="JV189" s="401"/>
      <c r="JW189" s="401"/>
      <c r="JX189" s="401"/>
      <c r="JY189" s="401"/>
      <c r="JZ189" s="401"/>
      <c r="KA189" s="401"/>
      <c r="KB189" s="401"/>
      <c r="KC189" s="401"/>
      <c r="KD189" s="401"/>
      <c r="KE189" s="401"/>
      <c r="KF189" s="401"/>
      <c r="KG189" s="401"/>
      <c r="KH189" s="401"/>
      <c r="KI189" s="401"/>
      <c r="KJ189" s="401"/>
      <c r="KK189" s="401"/>
      <c r="KL189" s="401"/>
      <c r="KM189" s="401"/>
      <c r="KN189" s="401"/>
      <c r="KO189" s="401"/>
      <c r="KP189" s="401"/>
      <c r="KQ189" s="401"/>
      <c r="KR189" s="401"/>
      <c r="KS189" s="401"/>
      <c r="KT189" s="401"/>
      <c r="KU189" s="401"/>
      <c r="KV189" s="401"/>
      <c r="KW189" s="401"/>
      <c r="KX189" s="401"/>
      <c r="KY189" s="401"/>
      <c r="KZ189" s="401"/>
      <c r="LA189" s="401"/>
      <c r="LB189" s="401"/>
      <c r="LC189" s="401"/>
      <c r="LD189" s="401"/>
      <c r="LE189" s="401"/>
      <c r="LF189" s="401"/>
      <c r="LG189" s="401"/>
      <c r="LH189" s="401"/>
      <c r="LI189" s="401"/>
      <c r="LJ189" s="401"/>
      <c r="LK189" s="401"/>
      <c r="LL189" s="401"/>
      <c r="LM189" s="401"/>
      <c r="LN189" s="401"/>
      <c r="LO189" s="401"/>
      <c r="LP189" s="401"/>
      <c r="LQ189" s="401"/>
      <c r="LR189" s="401"/>
      <c r="LS189" s="401"/>
      <c r="LT189" s="401"/>
      <c r="LU189" s="401"/>
      <c r="LV189" s="401"/>
      <c r="LW189" s="401"/>
      <c r="LX189" s="401"/>
      <c r="LY189" s="401"/>
      <c r="LZ189" s="401"/>
      <c r="MA189" s="401"/>
      <c r="MB189" s="401"/>
      <c r="MC189" s="401"/>
      <c r="MD189" s="401"/>
      <c r="ME189" s="401"/>
      <c r="MF189" s="401"/>
      <c r="MG189" s="401"/>
      <c r="MH189" s="401"/>
      <c r="MI189" s="401"/>
      <c r="MJ189" s="401"/>
      <c r="MK189" s="401"/>
      <c r="ML189" s="401"/>
      <c r="MM189" s="401"/>
      <c r="MN189" s="401"/>
      <c r="MO189" s="401"/>
      <c r="MP189" s="401"/>
      <c r="MQ189" s="401"/>
      <c r="MR189" s="401"/>
      <c r="MS189" s="401"/>
      <c r="MT189" s="401"/>
      <c r="MU189" s="401"/>
      <c r="MV189" s="401"/>
      <c r="MW189" s="401"/>
      <c r="MX189" s="401"/>
      <c r="MY189" s="401"/>
      <c r="MZ189" s="401"/>
      <c r="NA189" s="401"/>
      <c r="NB189" s="401"/>
      <c r="NC189" s="401"/>
      <c r="ND189" s="401"/>
      <c r="NE189" s="401"/>
      <c r="NF189" s="401"/>
      <c r="NG189" s="401"/>
      <c r="NH189" s="401"/>
      <c r="NI189" s="401"/>
      <c r="NJ189" s="401"/>
      <c r="NK189" s="401"/>
      <c r="NL189" s="401"/>
      <c r="NM189" s="401"/>
      <c r="NN189" s="401"/>
      <c r="NO189" s="401"/>
      <c r="NP189" s="401"/>
      <c r="NQ189" s="401"/>
      <c r="NR189" s="401"/>
      <c r="NS189" s="401"/>
      <c r="NT189" s="401"/>
      <c r="NU189" s="401"/>
      <c r="NV189" s="401"/>
      <c r="NW189" s="401"/>
      <c r="NX189" s="401"/>
      <c r="NY189" s="401"/>
      <c r="NZ189" s="401"/>
      <c r="OA189" s="401"/>
      <c r="OB189" s="401"/>
      <c r="OC189" s="401"/>
      <c r="OD189" s="401"/>
      <c r="OE189" s="401"/>
      <c r="OF189" s="401"/>
      <c r="OG189" s="401"/>
      <c r="OH189" s="401"/>
      <c r="OI189" s="401"/>
      <c r="OJ189" s="401"/>
      <c r="OK189" s="401"/>
      <c r="OL189" s="401"/>
      <c r="OM189" s="401"/>
      <c r="ON189" s="401"/>
      <c r="OO189" s="401"/>
      <c r="OP189" s="401"/>
      <c r="OQ189" s="401"/>
      <c r="OR189" s="401"/>
      <c r="OS189" s="401"/>
      <c r="OT189" s="401"/>
      <c r="OU189" s="401"/>
      <c r="OV189" s="401"/>
      <c r="OW189" s="401"/>
      <c r="OX189" s="401"/>
      <c r="OY189" s="401"/>
      <c r="OZ189" s="401"/>
      <c r="PA189" s="401"/>
      <c r="PB189" s="401"/>
      <c r="PC189" s="401"/>
      <c r="PD189" s="401"/>
      <c r="PE189" s="401"/>
      <c r="PF189" s="401"/>
      <c r="PG189" s="401"/>
      <c r="PH189" s="401"/>
      <c r="PI189" s="401"/>
      <c r="PJ189" s="401"/>
      <c r="PK189" s="401"/>
      <c r="PL189" s="401"/>
      <c r="PM189" s="401"/>
      <c r="PN189" s="401"/>
      <c r="PO189" s="401"/>
      <c r="PP189" s="401"/>
      <c r="PQ189" s="401"/>
      <c r="PR189" s="401"/>
      <c r="PS189" s="401"/>
      <c r="PT189" s="401"/>
      <c r="PU189" s="401"/>
      <c r="PV189" s="401"/>
      <c r="PW189" s="401"/>
      <c r="PX189" s="401"/>
      <c r="PY189" s="401"/>
      <c r="PZ189" s="401"/>
      <c r="QA189" s="401"/>
      <c r="QB189" s="401"/>
      <c r="QC189" s="401"/>
      <c r="QD189" s="401"/>
      <c r="QE189" s="401"/>
      <c r="QF189" s="401"/>
      <c r="QG189" s="401"/>
      <c r="QH189" s="401"/>
      <c r="QI189" s="401"/>
      <c r="QJ189" s="401"/>
      <c r="QK189" s="401"/>
      <c r="QL189" s="401"/>
      <c r="QM189" s="401"/>
      <c r="QN189" s="401"/>
      <c r="QO189" s="401"/>
      <c r="QP189" s="401"/>
      <c r="QQ189" s="401"/>
      <c r="QR189" s="401"/>
      <c r="QS189" s="401"/>
      <c r="QT189" s="401"/>
      <c r="QU189" s="401"/>
      <c r="QV189" s="401"/>
      <c r="QW189" s="401"/>
      <c r="QX189" s="401"/>
      <c r="QY189" s="401"/>
      <c r="QZ189" s="401"/>
      <c r="RA189" s="401"/>
      <c r="RB189" s="401"/>
      <c r="RC189" s="401"/>
      <c r="RD189" s="401"/>
      <c r="RE189" s="401"/>
      <c r="RF189" s="401"/>
      <c r="RG189" s="401"/>
      <c r="RH189" s="401"/>
      <c r="RI189" s="401"/>
      <c r="RJ189" s="401"/>
      <c r="RK189" s="401"/>
      <c r="RL189" s="401"/>
      <c r="RM189" s="401"/>
      <c r="RN189" s="401"/>
      <c r="RO189" s="401"/>
      <c r="RP189" s="401"/>
      <c r="RQ189" s="401"/>
      <c r="RR189" s="401"/>
      <c r="RS189" s="401"/>
      <c r="RT189" s="401"/>
      <c r="RU189" s="401"/>
      <c r="RV189" s="401"/>
      <c r="RW189" s="401"/>
      <c r="RX189" s="401"/>
      <c r="RY189" s="401"/>
      <c r="RZ189" s="401"/>
      <c r="SA189" s="401"/>
      <c r="SB189" s="401"/>
      <c r="SC189" s="401"/>
      <c r="SD189" s="401"/>
      <c r="SE189" s="401"/>
      <c r="SF189" s="401"/>
      <c r="SG189" s="401"/>
      <c r="SH189" s="401"/>
      <c r="SI189" s="401"/>
      <c r="SJ189" s="401"/>
      <c r="SK189" s="401"/>
      <c r="SL189" s="401"/>
      <c r="SM189" s="401"/>
      <c r="SN189" s="401"/>
      <c r="SO189" s="401"/>
      <c r="SP189" s="401"/>
      <c r="SQ189" s="401"/>
      <c r="SR189" s="401"/>
      <c r="SS189" s="401"/>
      <c r="ST189" s="401"/>
      <c r="SU189" s="401"/>
      <c r="SV189" s="401"/>
      <c r="SW189" s="401"/>
      <c r="SX189" s="401"/>
      <c r="SY189" s="401"/>
      <c r="SZ189" s="401"/>
      <c r="TA189" s="401"/>
      <c r="TB189" s="401"/>
      <c r="TC189" s="401"/>
      <c r="TD189" s="401"/>
      <c r="TE189" s="401"/>
      <c r="TF189" s="401"/>
      <c r="TG189" s="401"/>
      <c r="TH189" s="401"/>
      <c r="TI189" s="401"/>
      <c r="TJ189" s="401"/>
      <c r="TK189" s="401"/>
      <c r="TL189" s="401"/>
      <c r="TM189" s="401"/>
      <c r="TN189" s="401"/>
      <c r="TO189" s="401"/>
      <c r="TP189" s="401"/>
      <c r="TQ189" s="401"/>
      <c r="TR189" s="401"/>
      <c r="TS189" s="401"/>
      <c r="TT189" s="401"/>
      <c r="TU189" s="401"/>
      <c r="TV189" s="401"/>
      <c r="TW189" s="401"/>
      <c r="TX189" s="401"/>
      <c r="TY189" s="401"/>
      <c r="TZ189" s="401"/>
      <c r="UA189" s="401"/>
      <c r="UB189" s="401"/>
      <c r="UC189" s="401"/>
      <c r="UD189" s="401"/>
      <c r="UE189" s="401"/>
      <c r="UF189" s="401"/>
      <c r="UG189" s="401"/>
      <c r="UH189" s="401"/>
      <c r="UI189" s="401"/>
      <c r="UJ189" s="401"/>
      <c r="UK189" s="401"/>
      <c r="UL189" s="401"/>
      <c r="UM189" s="401"/>
      <c r="UN189" s="401"/>
      <c r="UO189" s="401"/>
      <c r="UP189" s="401"/>
      <c r="UQ189" s="401"/>
      <c r="UR189" s="401"/>
      <c r="US189" s="401"/>
      <c r="UT189" s="401"/>
      <c r="UU189" s="401"/>
      <c r="UV189" s="401"/>
      <c r="UW189" s="401"/>
      <c r="UX189" s="401"/>
      <c r="UY189" s="401"/>
      <c r="UZ189" s="401"/>
      <c r="VA189" s="401"/>
      <c r="VB189" s="401"/>
      <c r="VC189" s="401"/>
      <c r="VD189" s="401"/>
      <c r="VE189" s="401"/>
      <c r="VF189" s="401"/>
      <c r="VG189" s="401"/>
      <c r="VH189" s="401"/>
      <c r="VI189" s="401"/>
      <c r="VJ189" s="401"/>
      <c r="VK189" s="401"/>
      <c r="VL189" s="401"/>
      <c r="VM189" s="401"/>
      <c r="VN189" s="401"/>
      <c r="VO189" s="401"/>
      <c r="VP189" s="401"/>
      <c r="VQ189" s="401"/>
      <c r="VR189" s="401"/>
      <c r="VS189" s="401"/>
      <c r="VT189" s="401"/>
      <c r="VU189" s="401"/>
      <c r="VV189" s="401"/>
      <c r="VW189" s="401"/>
      <c r="VX189" s="401"/>
      <c r="VY189" s="401"/>
      <c r="VZ189" s="401"/>
      <c r="WA189" s="401"/>
      <c r="WB189" s="401"/>
      <c r="WC189" s="401"/>
      <c r="WD189" s="401"/>
      <c r="WE189" s="401"/>
      <c r="WF189" s="401"/>
      <c r="WG189" s="401"/>
      <c r="WH189" s="401"/>
      <c r="WI189" s="401"/>
      <c r="WJ189" s="401"/>
      <c r="WK189" s="401"/>
      <c r="WL189" s="401"/>
      <c r="WM189" s="401"/>
      <c r="WN189" s="401"/>
      <c r="WO189" s="401"/>
      <c r="WP189" s="401"/>
      <c r="WQ189" s="401"/>
      <c r="WR189" s="401"/>
      <c r="WS189" s="401"/>
      <c r="WT189" s="401"/>
      <c r="WU189" s="401"/>
      <c r="WV189" s="401"/>
      <c r="WW189" s="401"/>
      <c r="WX189" s="401"/>
      <c r="WY189" s="401"/>
      <c r="WZ189" s="401"/>
      <c r="XA189" s="401"/>
      <c r="XB189" s="401"/>
      <c r="XC189" s="401"/>
      <c r="XD189" s="401"/>
      <c r="XE189" s="401"/>
      <c r="XF189" s="401"/>
      <c r="XG189" s="401"/>
      <c r="XH189" s="401"/>
      <c r="XI189" s="401"/>
      <c r="XJ189" s="401"/>
      <c r="XK189" s="401"/>
      <c r="XL189" s="401"/>
      <c r="XM189" s="401"/>
      <c r="XN189" s="401"/>
      <c r="XO189" s="401"/>
      <c r="XP189" s="401"/>
      <c r="XQ189" s="401"/>
      <c r="XR189" s="401"/>
      <c r="XS189" s="401"/>
      <c r="XT189" s="401"/>
      <c r="XU189" s="401"/>
      <c r="XV189" s="401"/>
      <c r="XW189" s="401"/>
      <c r="XX189" s="401"/>
      <c r="XY189" s="401"/>
      <c r="XZ189" s="401"/>
      <c r="YA189" s="401"/>
      <c r="YB189" s="401"/>
      <c r="YC189" s="401"/>
      <c r="YD189" s="401"/>
      <c r="YE189" s="401"/>
      <c r="YF189" s="401"/>
      <c r="YG189" s="401"/>
      <c r="YH189" s="401"/>
      <c r="YI189" s="401"/>
      <c r="YJ189" s="401"/>
      <c r="YK189" s="401"/>
      <c r="YL189" s="401"/>
      <c r="YM189" s="401"/>
      <c r="YN189" s="401"/>
      <c r="YO189" s="401"/>
      <c r="YP189" s="401"/>
      <c r="YQ189" s="401"/>
      <c r="YR189" s="401"/>
      <c r="YS189" s="401"/>
      <c r="YT189" s="401"/>
      <c r="YU189" s="401"/>
      <c r="YV189" s="401"/>
      <c r="YW189" s="401"/>
      <c r="YX189" s="401"/>
      <c r="YY189" s="401"/>
      <c r="YZ189" s="401"/>
      <c r="ZA189" s="401"/>
      <c r="ZB189" s="401"/>
      <c r="ZC189" s="401"/>
      <c r="ZD189" s="401"/>
      <c r="ZE189" s="401"/>
      <c r="ZF189" s="401"/>
      <c r="ZG189" s="401"/>
      <c r="ZH189" s="401"/>
      <c r="ZI189" s="401"/>
      <c r="ZJ189" s="401"/>
      <c r="ZK189" s="401"/>
      <c r="ZL189" s="401"/>
      <c r="ZM189" s="401"/>
      <c r="ZN189" s="401"/>
      <c r="ZO189" s="401"/>
      <c r="ZP189" s="401"/>
      <c r="ZQ189" s="401"/>
      <c r="ZR189" s="401"/>
      <c r="ZS189" s="401"/>
      <c r="ZT189" s="401"/>
      <c r="ZU189" s="401"/>
      <c r="ZV189" s="401"/>
      <c r="ZW189" s="401"/>
      <c r="ZX189" s="401"/>
      <c r="ZY189" s="401"/>
      <c r="ZZ189" s="401"/>
      <c r="AAA189" s="401"/>
      <c r="AAB189" s="401"/>
      <c r="AAC189" s="401"/>
      <c r="AAD189" s="401"/>
      <c r="AAE189" s="401"/>
      <c r="AAF189" s="401"/>
      <c r="AAG189" s="401"/>
      <c r="AAH189" s="401"/>
      <c r="AAI189" s="401"/>
      <c r="AAJ189" s="401"/>
      <c r="AAK189" s="401"/>
      <c r="AAL189" s="401"/>
      <c r="AAM189" s="401"/>
      <c r="AAN189" s="401"/>
      <c r="AAO189" s="401"/>
      <c r="AAP189" s="401"/>
      <c r="AAQ189" s="401"/>
      <c r="AAR189" s="401"/>
      <c r="AAS189" s="401"/>
      <c r="AAT189" s="401"/>
      <c r="AAU189" s="401"/>
      <c r="AAV189" s="401"/>
      <c r="AAW189" s="401"/>
      <c r="AAX189" s="401"/>
      <c r="AAY189" s="401"/>
      <c r="AAZ189" s="401"/>
      <c r="ABA189" s="401"/>
      <c r="ABB189" s="401"/>
      <c r="ABC189" s="401"/>
      <c r="ABD189" s="401"/>
      <c r="ABE189" s="401"/>
      <c r="ABF189" s="401"/>
      <c r="ABG189" s="401"/>
      <c r="ABH189" s="401"/>
      <c r="ABI189" s="401"/>
      <c r="ABJ189" s="401"/>
      <c r="ABK189" s="401"/>
      <c r="ABL189" s="401"/>
      <c r="ABM189" s="401"/>
      <c r="ABN189" s="401"/>
      <c r="ABO189" s="401"/>
      <c r="ABP189" s="401"/>
      <c r="ABQ189" s="401"/>
      <c r="ABR189" s="401"/>
      <c r="ABS189" s="401"/>
      <c r="ABT189" s="401"/>
      <c r="ABU189" s="401"/>
      <c r="ABV189" s="401"/>
      <c r="ABW189" s="401"/>
      <c r="ABX189" s="401"/>
      <c r="ABY189" s="401"/>
      <c r="ABZ189" s="401"/>
      <c r="ACA189" s="401"/>
      <c r="ACB189" s="401"/>
      <c r="ACC189" s="401"/>
      <c r="ACD189" s="401"/>
      <c r="ACE189" s="401"/>
      <c r="ACF189" s="401"/>
      <c r="ACG189" s="401"/>
      <c r="ACH189" s="401"/>
      <c r="ACI189" s="401"/>
      <c r="ACJ189" s="401"/>
      <c r="ACK189" s="401"/>
      <c r="ACL189" s="401"/>
      <c r="ACM189" s="401"/>
      <c r="ACN189" s="401"/>
      <c r="ACO189" s="401"/>
      <c r="ACP189" s="401"/>
      <c r="ACQ189" s="401"/>
      <c r="ACR189" s="401"/>
      <c r="ACS189" s="401"/>
      <c r="ACT189" s="401"/>
      <c r="ACU189" s="401"/>
      <c r="ACV189" s="401"/>
      <c r="ACW189" s="401"/>
      <c r="ACX189" s="401"/>
      <c r="ACY189" s="401"/>
      <c r="ACZ189" s="401"/>
      <c r="ADA189" s="401"/>
      <c r="ADB189" s="401"/>
      <c r="ADC189" s="401"/>
      <c r="ADD189" s="401"/>
      <c r="ADE189" s="401"/>
      <c r="ADF189" s="401"/>
      <c r="ADG189" s="401"/>
      <c r="ADH189" s="401"/>
      <c r="ADI189" s="401"/>
      <c r="ADJ189" s="401"/>
      <c r="ADK189" s="401"/>
      <c r="ADL189" s="401"/>
      <c r="ADM189" s="401"/>
      <c r="ADN189" s="401"/>
      <c r="ADO189" s="401"/>
      <c r="ADP189" s="401"/>
      <c r="ADQ189" s="401"/>
      <c r="ADR189" s="401"/>
      <c r="ADS189" s="401"/>
    </row>
    <row r="190" spans="1:799" s="401" customFormat="1" ht="206.25" customHeight="1">
      <c r="A190" s="429">
        <v>187</v>
      </c>
      <c r="B190" s="423" t="s">
        <v>1123</v>
      </c>
      <c r="C190" s="424" t="s">
        <v>1124</v>
      </c>
      <c r="D190" s="423" t="s">
        <v>1125</v>
      </c>
      <c r="E190" s="423" t="s">
        <v>1126</v>
      </c>
      <c r="F190" s="424" t="s">
        <v>903</v>
      </c>
      <c r="G190" s="508" t="s">
        <v>1745</v>
      </c>
      <c r="H190" s="421" t="s">
        <v>1263</v>
      </c>
      <c r="I190" s="421" t="s">
        <v>855</v>
      </c>
      <c r="J190" s="421" t="s">
        <v>1263</v>
      </c>
      <c r="K190" s="421" t="s">
        <v>855</v>
      </c>
      <c r="L190" s="422">
        <v>4061380</v>
      </c>
      <c r="M190" s="422">
        <v>3329000</v>
      </c>
      <c r="N190" s="422">
        <v>1414825</v>
      </c>
      <c r="O190" s="422">
        <v>249675</v>
      </c>
      <c r="P190" s="431">
        <v>1664500</v>
      </c>
      <c r="Q190" s="509">
        <v>0.5</v>
      </c>
      <c r="R190" s="431">
        <v>60</v>
      </c>
      <c r="S190" s="432">
        <v>35.5</v>
      </c>
      <c r="T190" s="432">
        <v>35</v>
      </c>
      <c r="U190" s="434">
        <v>21.5</v>
      </c>
      <c r="V190" s="432">
        <v>95</v>
      </c>
      <c r="W190" s="433">
        <f>SUM(S190+U190)</f>
        <v>57</v>
      </c>
      <c r="X190" s="446">
        <f>W190/V190</f>
        <v>0.6</v>
      </c>
      <c r="Y190" s="450"/>
      <c r="Z190" s="450"/>
      <c r="AA190" s="450"/>
    </row>
    <row r="191" spans="1:799" s="401" customFormat="1" ht="161.25" customHeight="1">
      <c r="A191" s="513">
        <v>188</v>
      </c>
      <c r="B191" s="423" t="s">
        <v>1046</v>
      </c>
      <c r="C191" s="424" t="s">
        <v>1047</v>
      </c>
      <c r="D191" s="423" t="s">
        <v>1048</v>
      </c>
      <c r="E191" s="423" t="s">
        <v>1049</v>
      </c>
      <c r="F191" s="424" t="s">
        <v>890</v>
      </c>
      <c r="G191" s="421" t="s">
        <v>910</v>
      </c>
      <c r="H191" s="421" t="s">
        <v>857</v>
      </c>
      <c r="I191" s="421" t="s">
        <v>858</v>
      </c>
      <c r="J191" s="421" t="s">
        <v>840</v>
      </c>
      <c r="K191" s="421" t="s">
        <v>833</v>
      </c>
      <c r="L191" s="422">
        <v>1815330</v>
      </c>
      <c r="M191" s="422">
        <v>1639500</v>
      </c>
      <c r="N191" s="422">
        <v>696787.5</v>
      </c>
      <c r="O191" s="422">
        <v>122962.5</v>
      </c>
      <c r="P191" s="431">
        <f>SUM(N191+O191)</f>
        <v>819750</v>
      </c>
      <c r="Q191" s="509">
        <v>0.5</v>
      </c>
      <c r="R191" s="431">
        <v>60</v>
      </c>
      <c r="S191" s="432">
        <v>36</v>
      </c>
      <c r="T191" s="432">
        <v>35</v>
      </c>
      <c r="U191" s="434">
        <v>21</v>
      </c>
      <c r="V191" s="432">
        <v>95</v>
      </c>
      <c r="W191" s="433">
        <f>S191+U191</f>
        <v>57</v>
      </c>
      <c r="X191" s="446">
        <f>W191/V191</f>
        <v>0.6</v>
      </c>
      <c r="Y191" s="110"/>
      <c r="Z191" s="110"/>
      <c r="AA191" s="110"/>
    </row>
    <row r="192" spans="1:799" s="401" customFormat="1" ht="144.75" customHeight="1">
      <c r="A192" s="429">
        <v>189</v>
      </c>
      <c r="B192" s="423" t="s">
        <v>1200</v>
      </c>
      <c r="C192" s="424" t="s">
        <v>1201</v>
      </c>
      <c r="D192" s="423" t="s">
        <v>1202</v>
      </c>
      <c r="E192" s="423" t="s">
        <v>1203</v>
      </c>
      <c r="F192" s="424" t="s">
        <v>903</v>
      </c>
      <c r="G192" s="508" t="s">
        <v>1745</v>
      </c>
      <c r="H192" s="421" t="s">
        <v>857</v>
      </c>
      <c r="I192" s="421" t="s">
        <v>865</v>
      </c>
      <c r="J192" s="421" t="s">
        <v>857</v>
      </c>
      <c r="K192" s="421" t="s">
        <v>865</v>
      </c>
      <c r="L192" s="431">
        <v>5612000</v>
      </c>
      <c r="M192" s="431">
        <v>4600000</v>
      </c>
      <c r="N192" s="431">
        <v>1681300</v>
      </c>
      <c r="O192" s="431">
        <v>296700</v>
      </c>
      <c r="P192" s="431">
        <v>1978000</v>
      </c>
      <c r="Q192" s="509">
        <v>0.43</v>
      </c>
      <c r="R192" s="431">
        <v>60</v>
      </c>
      <c r="S192" s="432">
        <v>41</v>
      </c>
      <c r="T192" s="432">
        <v>35</v>
      </c>
      <c r="U192" s="434">
        <v>16</v>
      </c>
      <c r="V192" s="432">
        <v>95</v>
      </c>
      <c r="W192" s="433">
        <f>SUM(S192+U192)</f>
        <v>57</v>
      </c>
      <c r="X192" s="446">
        <f>W192/V192</f>
        <v>0.6</v>
      </c>
      <c r="Y192" s="450"/>
      <c r="Z192" s="450"/>
      <c r="AA192" s="450"/>
      <c r="AB192" s="463"/>
      <c r="AC192" s="463"/>
      <c r="AD192" s="463"/>
      <c r="AE192" s="463"/>
      <c r="AF192" s="463"/>
      <c r="AG192" s="463"/>
      <c r="AH192" s="463"/>
      <c r="AI192" s="463"/>
      <c r="AJ192" s="463"/>
      <c r="AK192" s="463"/>
      <c r="AL192" s="463"/>
      <c r="AM192" s="463"/>
      <c r="AN192" s="463"/>
      <c r="AO192" s="463"/>
      <c r="AP192" s="463"/>
      <c r="AQ192" s="463"/>
      <c r="AR192" s="463"/>
      <c r="AS192" s="463"/>
      <c r="AT192" s="463"/>
      <c r="AU192" s="463"/>
      <c r="AV192" s="463"/>
      <c r="AW192" s="463"/>
      <c r="AX192" s="463"/>
      <c r="AY192" s="463"/>
      <c r="AZ192" s="463"/>
      <c r="BA192" s="463"/>
      <c r="BB192" s="463"/>
      <c r="BC192" s="463"/>
      <c r="BD192" s="463"/>
      <c r="BE192" s="463"/>
      <c r="BF192" s="463"/>
      <c r="BG192" s="463"/>
      <c r="BH192" s="463"/>
      <c r="BI192" s="463"/>
      <c r="BJ192" s="463"/>
      <c r="BK192" s="463"/>
      <c r="BL192" s="463"/>
      <c r="BM192" s="463"/>
      <c r="BN192" s="463"/>
      <c r="BO192" s="463"/>
      <c r="BP192" s="463"/>
      <c r="BQ192" s="463"/>
      <c r="BR192" s="463"/>
      <c r="BS192" s="463"/>
      <c r="BT192" s="463"/>
      <c r="BU192" s="463"/>
      <c r="BV192" s="463"/>
      <c r="BW192" s="463"/>
      <c r="BX192" s="463"/>
      <c r="BY192" s="463"/>
      <c r="BZ192" s="463"/>
      <c r="CA192" s="463"/>
      <c r="CB192" s="463"/>
      <c r="CC192" s="463"/>
      <c r="CD192" s="463"/>
      <c r="CE192" s="463"/>
      <c r="CF192" s="463"/>
      <c r="CG192" s="463"/>
      <c r="CH192" s="463"/>
      <c r="CI192" s="463"/>
      <c r="CJ192" s="463"/>
      <c r="CK192" s="463"/>
      <c r="CL192" s="463"/>
      <c r="CM192" s="463"/>
      <c r="CN192" s="463"/>
      <c r="CO192" s="463"/>
      <c r="CP192" s="463"/>
      <c r="CQ192" s="463"/>
      <c r="CR192" s="463"/>
      <c r="CS192" s="463"/>
      <c r="CT192" s="463"/>
      <c r="CU192" s="463"/>
      <c r="CV192" s="463"/>
      <c r="CW192" s="463"/>
      <c r="CX192" s="463"/>
      <c r="CY192" s="463"/>
      <c r="CZ192" s="463"/>
      <c r="DA192" s="463"/>
      <c r="DB192" s="463"/>
      <c r="DC192" s="463"/>
      <c r="DD192" s="463"/>
      <c r="DE192" s="463"/>
      <c r="DF192" s="463"/>
      <c r="DG192" s="463"/>
      <c r="DH192" s="463"/>
      <c r="DI192" s="463"/>
      <c r="DJ192" s="463"/>
      <c r="DK192" s="463"/>
      <c r="DL192" s="463"/>
      <c r="DM192" s="463"/>
      <c r="DN192" s="463"/>
      <c r="DO192" s="463"/>
      <c r="DP192" s="463"/>
      <c r="DQ192" s="463"/>
      <c r="DR192" s="463"/>
      <c r="DS192" s="463"/>
      <c r="DT192" s="463"/>
      <c r="DU192" s="463"/>
      <c r="DV192" s="463"/>
      <c r="DW192" s="463"/>
      <c r="DX192" s="463"/>
      <c r="DY192" s="463"/>
      <c r="DZ192" s="463"/>
      <c r="EA192" s="463"/>
      <c r="EB192" s="463"/>
      <c r="EC192" s="463"/>
      <c r="ED192" s="463"/>
      <c r="EE192" s="463"/>
      <c r="EF192" s="463"/>
      <c r="EG192" s="463"/>
      <c r="EH192" s="463"/>
      <c r="EI192" s="463"/>
      <c r="EJ192" s="463"/>
      <c r="EK192" s="463"/>
      <c r="EL192" s="463"/>
      <c r="EM192" s="463"/>
      <c r="EN192" s="463"/>
      <c r="EO192" s="463"/>
      <c r="EP192" s="463"/>
      <c r="EQ192" s="463"/>
      <c r="ER192" s="463"/>
      <c r="ES192" s="463"/>
      <c r="ET192" s="463"/>
      <c r="EU192" s="463"/>
      <c r="EV192" s="463"/>
      <c r="EW192" s="463"/>
      <c r="EX192" s="463"/>
      <c r="EY192" s="463"/>
      <c r="EZ192" s="463"/>
      <c r="FA192" s="463"/>
      <c r="FB192" s="463"/>
      <c r="FC192" s="463"/>
      <c r="FD192" s="463"/>
      <c r="FE192" s="463"/>
      <c r="FF192" s="463"/>
      <c r="FG192" s="463"/>
      <c r="FH192" s="463"/>
      <c r="FI192" s="463"/>
      <c r="FJ192" s="463"/>
      <c r="FK192" s="463"/>
      <c r="FL192" s="463"/>
      <c r="FM192" s="463"/>
      <c r="FN192" s="463"/>
      <c r="FO192" s="463"/>
      <c r="FP192" s="463"/>
      <c r="FQ192" s="463"/>
      <c r="FR192" s="463"/>
      <c r="FS192" s="463"/>
      <c r="FT192" s="463"/>
      <c r="FU192" s="463"/>
      <c r="FV192" s="463"/>
      <c r="FW192" s="463"/>
      <c r="FX192" s="463"/>
      <c r="FY192" s="463"/>
      <c r="FZ192" s="463"/>
      <c r="GA192" s="463"/>
      <c r="GB192" s="463"/>
      <c r="GC192" s="463"/>
      <c r="GD192" s="463"/>
      <c r="GE192" s="463"/>
      <c r="GF192" s="463"/>
      <c r="GG192" s="463"/>
      <c r="GH192" s="463"/>
      <c r="GI192" s="463"/>
      <c r="GJ192" s="463"/>
      <c r="GK192" s="463"/>
      <c r="GL192" s="463"/>
      <c r="GM192" s="463"/>
      <c r="GN192" s="463"/>
      <c r="GO192" s="463"/>
      <c r="GP192" s="463"/>
      <c r="GQ192" s="463"/>
      <c r="GR192" s="463"/>
      <c r="GS192" s="463"/>
      <c r="GT192" s="463"/>
      <c r="GU192" s="463"/>
      <c r="GV192" s="463"/>
      <c r="GW192" s="463"/>
      <c r="GX192" s="463"/>
      <c r="GY192" s="463"/>
      <c r="GZ192" s="463"/>
      <c r="HA192" s="463"/>
      <c r="HB192" s="463"/>
      <c r="HC192" s="463"/>
      <c r="HD192" s="463"/>
      <c r="HE192" s="463"/>
      <c r="HF192" s="463"/>
      <c r="HG192" s="463"/>
      <c r="HH192" s="463"/>
      <c r="HI192" s="463"/>
      <c r="HJ192" s="463"/>
      <c r="HK192" s="463"/>
      <c r="HL192" s="463"/>
      <c r="HM192" s="463"/>
      <c r="HN192" s="463"/>
      <c r="HO192" s="463"/>
      <c r="HP192" s="463"/>
      <c r="HQ192" s="463"/>
      <c r="HR192" s="463"/>
      <c r="HS192" s="463"/>
      <c r="HT192" s="463"/>
      <c r="HU192" s="463"/>
      <c r="HV192" s="463"/>
      <c r="HW192" s="463"/>
      <c r="HX192" s="463"/>
      <c r="HY192" s="463"/>
      <c r="HZ192" s="463"/>
      <c r="IA192" s="463"/>
      <c r="IB192" s="463"/>
      <c r="IC192" s="463"/>
      <c r="ID192" s="463"/>
      <c r="IE192" s="463"/>
      <c r="IF192" s="463"/>
      <c r="IG192" s="463"/>
      <c r="IH192" s="463"/>
      <c r="II192" s="463"/>
      <c r="IJ192" s="463"/>
      <c r="IK192" s="463"/>
      <c r="IL192" s="463"/>
      <c r="IM192" s="463"/>
      <c r="IN192" s="463"/>
      <c r="IO192" s="463"/>
      <c r="IP192" s="463"/>
      <c r="IQ192" s="463"/>
      <c r="IR192" s="463"/>
      <c r="IS192" s="463"/>
      <c r="IT192" s="463"/>
      <c r="IU192" s="463"/>
      <c r="IV192" s="463"/>
      <c r="IW192" s="463"/>
      <c r="IX192" s="463"/>
      <c r="IY192" s="463"/>
      <c r="IZ192" s="463"/>
      <c r="JA192" s="463"/>
      <c r="JB192" s="463"/>
      <c r="JC192" s="463"/>
      <c r="JD192" s="463"/>
      <c r="JE192" s="463"/>
      <c r="JF192" s="463"/>
      <c r="JG192" s="463"/>
      <c r="JH192" s="463"/>
      <c r="JI192" s="463"/>
      <c r="JJ192" s="463"/>
      <c r="JK192" s="463"/>
      <c r="JL192" s="463"/>
      <c r="JM192" s="463"/>
      <c r="JN192" s="463"/>
      <c r="JO192" s="463"/>
      <c r="JP192" s="463"/>
      <c r="JQ192" s="463"/>
      <c r="JR192" s="463"/>
      <c r="JS192" s="463"/>
      <c r="JT192" s="463"/>
      <c r="JU192" s="463"/>
      <c r="JV192" s="463"/>
      <c r="JW192" s="463"/>
      <c r="JX192" s="463"/>
      <c r="JY192" s="463"/>
      <c r="JZ192" s="463"/>
      <c r="KA192" s="463"/>
      <c r="KB192" s="463"/>
      <c r="KC192" s="463"/>
      <c r="KD192" s="463"/>
      <c r="KE192" s="463"/>
      <c r="KF192" s="463"/>
      <c r="KG192" s="463"/>
      <c r="KH192" s="463"/>
      <c r="KI192" s="463"/>
      <c r="KJ192" s="463"/>
      <c r="KK192" s="463"/>
      <c r="KL192" s="463"/>
      <c r="KM192" s="463"/>
      <c r="KN192" s="463"/>
      <c r="KO192" s="463"/>
      <c r="KP192" s="463"/>
      <c r="KQ192" s="463"/>
      <c r="KR192" s="463"/>
      <c r="KS192" s="463"/>
      <c r="KT192" s="463"/>
      <c r="KU192" s="463"/>
      <c r="KV192" s="463"/>
      <c r="KW192" s="463"/>
      <c r="KX192" s="463"/>
      <c r="KY192" s="463"/>
      <c r="KZ192" s="463"/>
      <c r="LA192" s="463"/>
      <c r="LB192" s="463"/>
      <c r="LC192" s="463"/>
      <c r="LD192" s="463"/>
      <c r="LE192" s="463"/>
      <c r="LF192" s="463"/>
      <c r="LG192" s="463"/>
      <c r="LH192" s="463"/>
      <c r="LI192" s="463"/>
      <c r="LJ192" s="463"/>
      <c r="LK192" s="463"/>
      <c r="LL192" s="463"/>
      <c r="LM192" s="463"/>
      <c r="LN192" s="463"/>
      <c r="LO192" s="463"/>
      <c r="LP192" s="463"/>
      <c r="LQ192" s="463"/>
      <c r="LR192" s="463"/>
      <c r="LS192" s="463"/>
      <c r="LT192" s="463"/>
      <c r="LU192" s="463"/>
      <c r="LV192" s="463"/>
      <c r="LW192" s="463"/>
      <c r="LX192" s="463"/>
      <c r="LY192" s="463"/>
      <c r="LZ192" s="463"/>
      <c r="MA192" s="463"/>
      <c r="MB192" s="463"/>
      <c r="MC192" s="463"/>
      <c r="MD192" s="463"/>
      <c r="ME192" s="463"/>
      <c r="MF192" s="463"/>
      <c r="MG192" s="463"/>
      <c r="MH192" s="463"/>
      <c r="MI192" s="463"/>
      <c r="MJ192" s="463"/>
      <c r="MK192" s="463"/>
      <c r="ML192" s="463"/>
      <c r="MM192" s="463"/>
      <c r="MN192" s="463"/>
      <c r="MO192" s="463"/>
      <c r="MP192" s="463"/>
      <c r="MQ192" s="463"/>
      <c r="MR192" s="463"/>
      <c r="MS192" s="463"/>
      <c r="MT192" s="463"/>
      <c r="MU192" s="463"/>
      <c r="MV192" s="463"/>
      <c r="MW192" s="463"/>
      <c r="MX192" s="463"/>
      <c r="MY192" s="463"/>
      <c r="MZ192" s="463"/>
      <c r="NA192" s="463"/>
      <c r="NB192" s="463"/>
      <c r="NC192" s="463"/>
      <c r="ND192" s="463"/>
      <c r="NE192" s="463"/>
      <c r="NF192" s="463"/>
      <c r="NG192" s="463"/>
      <c r="NH192" s="463"/>
      <c r="NI192" s="463"/>
      <c r="NJ192" s="463"/>
      <c r="NK192" s="463"/>
      <c r="NL192" s="463"/>
      <c r="NM192" s="463"/>
      <c r="NN192" s="463"/>
      <c r="NO192" s="463"/>
      <c r="NP192" s="463"/>
      <c r="NQ192" s="463"/>
      <c r="NR192" s="463"/>
      <c r="NS192" s="463"/>
      <c r="NT192" s="463"/>
      <c r="NU192" s="463"/>
      <c r="NV192" s="463"/>
      <c r="NW192" s="463"/>
      <c r="NX192" s="463"/>
      <c r="NY192" s="463"/>
      <c r="NZ192" s="463"/>
      <c r="OA192" s="463"/>
      <c r="OB192" s="463"/>
      <c r="OC192" s="463"/>
      <c r="OD192" s="463"/>
      <c r="OE192" s="463"/>
      <c r="OF192" s="463"/>
      <c r="OG192" s="463"/>
      <c r="OH192" s="463"/>
      <c r="OI192" s="463"/>
      <c r="OJ192" s="463"/>
      <c r="OK192" s="463"/>
      <c r="OL192" s="463"/>
      <c r="OM192" s="463"/>
      <c r="ON192" s="463"/>
      <c r="OO192" s="463"/>
      <c r="OP192" s="463"/>
      <c r="OQ192" s="463"/>
      <c r="OR192" s="463"/>
      <c r="OS192" s="463"/>
      <c r="OT192" s="463"/>
      <c r="OU192" s="463"/>
      <c r="OV192" s="463"/>
      <c r="OW192" s="463"/>
      <c r="OX192" s="463"/>
      <c r="OY192" s="463"/>
      <c r="OZ192" s="463"/>
      <c r="PA192" s="463"/>
      <c r="PB192" s="463"/>
      <c r="PC192" s="463"/>
      <c r="PD192" s="463"/>
      <c r="PE192" s="463"/>
      <c r="PF192" s="463"/>
      <c r="PG192" s="463"/>
      <c r="PH192" s="463"/>
      <c r="PI192" s="463"/>
      <c r="PJ192" s="463"/>
      <c r="PK192" s="463"/>
      <c r="PL192" s="463"/>
      <c r="PM192" s="463"/>
      <c r="PN192" s="463"/>
      <c r="PO192" s="463"/>
      <c r="PP192" s="463"/>
      <c r="PQ192" s="463"/>
      <c r="PR192" s="463"/>
      <c r="PS192" s="463"/>
      <c r="PT192" s="463"/>
      <c r="PU192" s="463"/>
      <c r="PV192" s="463"/>
      <c r="PW192" s="463"/>
      <c r="PX192" s="463"/>
      <c r="PY192" s="463"/>
      <c r="PZ192" s="463"/>
      <c r="QA192" s="463"/>
      <c r="QB192" s="463"/>
      <c r="QC192" s="463"/>
      <c r="QD192" s="463"/>
      <c r="QE192" s="463"/>
      <c r="QF192" s="463"/>
      <c r="QG192" s="463"/>
      <c r="QH192" s="463"/>
      <c r="QI192" s="463"/>
      <c r="QJ192" s="463"/>
      <c r="QK192" s="463"/>
      <c r="QL192" s="463"/>
      <c r="QM192" s="463"/>
      <c r="QN192" s="463"/>
      <c r="QO192" s="463"/>
      <c r="QP192" s="463"/>
      <c r="QQ192" s="463"/>
      <c r="QR192" s="463"/>
      <c r="QS192" s="463"/>
      <c r="QT192" s="463"/>
      <c r="QU192" s="463"/>
      <c r="QV192" s="463"/>
      <c r="QW192" s="463"/>
      <c r="QX192" s="463"/>
      <c r="QY192" s="463"/>
      <c r="QZ192" s="463"/>
      <c r="RA192" s="463"/>
      <c r="RB192" s="463"/>
      <c r="RC192" s="463"/>
      <c r="RD192" s="463"/>
      <c r="RE192" s="463"/>
      <c r="RF192" s="463"/>
      <c r="RG192" s="463"/>
      <c r="RH192" s="463"/>
      <c r="RI192" s="463"/>
      <c r="RJ192" s="463"/>
      <c r="RK192" s="463"/>
      <c r="RL192" s="463"/>
      <c r="RM192" s="463"/>
      <c r="RN192" s="463"/>
      <c r="RO192" s="463"/>
      <c r="RP192" s="463"/>
      <c r="RQ192" s="463"/>
      <c r="RR192" s="463"/>
      <c r="RS192" s="463"/>
      <c r="RT192" s="463"/>
      <c r="RU192" s="463"/>
      <c r="RV192" s="463"/>
      <c r="RW192" s="463"/>
      <c r="RX192" s="463"/>
      <c r="RY192" s="463"/>
      <c r="RZ192" s="463"/>
      <c r="SA192" s="463"/>
      <c r="SB192" s="463"/>
      <c r="SC192" s="463"/>
      <c r="SD192" s="463"/>
      <c r="SE192" s="463"/>
      <c r="SF192" s="463"/>
      <c r="SG192" s="463"/>
      <c r="SH192" s="463"/>
      <c r="SI192" s="463"/>
      <c r="SJ192" s="463"/>
      <c r="SK192" s="463"/>
      <c r="SL192" s="463"/>
      <c r="SM192" s="463"/>
      <c r="SN192" s="463"/>
      <c r="SO192" s="463"/>
      <c r="SP192" s="463"/>
      <c r="SQ192" s="463"/>
      <c r="SR192" s="463"/>
      <c r="SS192" s="463"/>
      <c r="ST192" s="463"/>
      <c r="SU192" s="463"/>
      <c r="SV192" s="463"/>
      <c r="SW192" s="463"/>
      <c r="SX192" s="463"/>
      <c r="SY192" s="463"/>
      <c r="SZ192" s="463"/>
      <c r="TA192" s="463"/>
      <c r="TB192" s="463"/>
      <c r="TC192" s="463"/>
      <c r="TD192" s="463"/>
      <c r="TE192" s="463"/>
      <c r="TF192" s="463"/>
      <c r="TG192" s="463"/>
      <c r="TH192" s="463"/>
      <c r="TI192" s="463"/>
      <c r="TJ192" s="463"/>
      <c r="TK192" s="463"/>
      <c r="TL192" s="463"/>
      <c r="TM192" s="463"/>
      <c r="TN192" s="463"/>
      <c r="TO192" s="463"/>
      <c r="TP192" s="463"/>
      <c r="TQ192" s="463"/>
      <c r="TR192" s="463"/>
      <c r="TS192" s="463"/>
      <c r="TT192" s="463"/>
      <c r="TU192" s="463"/>
      <c r="TV192" s="463"/>
      <c r="TW192" s="463"/>
      <c r="TX192" s="463"/>
      <c r="TY192" s="463"/>
      <c r="TZ192" s="463"/>
      <c r="UA192" s="463"/>
      <c r="UB192" s="463"/>
      <c r="UC192" s="463"/>
      <c r="UD192" s="463"/>
      <c r="UE192" s="463"/>
      <c r="UF192" s="463"/>
      <c r="UG192" s="463"/>
      <c r="UH192" s="463"/>
      <c r="UI192" s="463"/>
      <c r="UJ192" s="463"/>
      <c r="UK192" s="463"/>
      <c r="UL192" s="463"/>
      <c r="UM192" s="463"/>
      <c r="UN192" s="463"/>
      <c r="UO192" s="463"/>
      <c r="UP192" s="463"/>
      <c r="UQ192" s="463"/>
      <c r="UR192" s="463"/>
      <c r="US192" s="463"/>
      <c r="UT192" s="463"/>
      <c r="UU192" s="463"/>
      <c r="UV192" s="463"/>
      <c r="UW192" s="463"/>
      <c r="UX192" s="463"/>
      <c r="UY192" s="463"/>
      <c r="UZ192" s="463"/>
      <c r="VA192" s="463"/>
      <c r="VB192" s="463"/>
      <c r="VC192" s="463"/>
      <c r="VD192" s="463"/>
      <c r="VE192" s="463"/>
      <c r="VF192" s="463"/>
      <c r="VG192" s="463"/>
      <c r="VH192" s="463"/>
      <c r="VI192" s="463"/>
      <c r="VJ192" s="463"/>
      <c r="VK192" s="463"/>
      <c r="VL192" s="463"/>
      <c r="VM192" s="463"/>
      <c r="VN192" s="463"/>
      <c r="VO192" s="463"/>
      <c r="VP192" s="463"/>
      <c r="VQ192" s="463"/>
      <c r="VR192" s="463"/>
      <c r="VS192" s="463"/>
      <c r="VT192" s="463"/>
      <c r="VU192" s="463"/>
      <c r="VV192" s="463"/>
      <c r="VW192" s="463"/>
      <c r="VX192" s="463"/>
      <c r="VY192" s="463"/>
      <c r="VZ192" s="463"/>
      <c r="WA192" s="463"/>
      <c r="WB192" s="463"/>
      <c r="WC192" s="463"/>
      <c r="WD192" s="463"/>
      <c r="WE192" s="463"/>
      <c r="WF192" s="463"/>
      <c r="WG192" s="463"/>
      <c r="WH192" s="463"/>
      <c r="WI192" s="463"/>
      <c r="WJ192" s="463"/>
      <c r="WK192" s="463"/>
      <c r="WL192" s="463"/>
      <c r="WM192" s="463"/>
      <c r="WN192" s="463"/>
      <c r="WO192" s="463"/>
      <c r="WP192" s="463"/>
      <c r="WQ192" s="463"/>
      <c r="WR192" s="463"/>
      <c r="WS192" s="463"/>
      <c r="WT192" s="463"/>
      <c r="WU192" s="463"/>
      <c r="WV192" s="463"/>
      <c r="WW192" s="463"/>
      <c r="WX192" s="463"/>
      <c r="WY192" s="463"/>
      <c r="WZ192" s="463"/>
      <c r="XA192" s="463"/>
      <c r="XB192" s="463"/>
      <c r="XC192" s="463"/>
      <c r="XD192" s="463"/>
      <c r="XE192" s="463"/>
      <c r="XF192" s="463"/>
      <c r="XG192" s="463"/>
      <c r="XH192" s="463"/>
      <c r="XI192" s="463"/>
      <c r="XJ192" s="463"/>
      <c r="XK192" s="463"/>
      <c r="XL192" s="463"/>
      <c r="XM192" s="463"/>
      <c r="XN192" s="463"/>
      <c r="XO192" s="463"/>
      <c r="XP192" s="463"/>
      <c r="XQ192" s="463"/>
      <c r="XR192" s="463"/>
      <c r="XS192" s="463"/>
      <c r="XT192" s="463"/>
      <c r="XU192" s="463"/>
      <c r="XV192" s="463"/>
      <c r="XW192" s="463"/>
      <c r="XX192" s="463"/>
      <c r="XY192" s="463"/>
      <c r="XZ192" s="463"/>
      <c r="YA192" s="463"/>
      <c r="YB192" s="463"/>
      <c r="YC192" s="463"/>
      <c r="YD192" s="463"/>
      <c r="YE192" s="463"/>
      <c r="YF192" s="463"/>
      <c r="YG192" s="463"/>
      <c r="YH192" s="463"/>
      <c r="YI192" s="463"/>
      <c r="YJ192" s="463"/>
      <c r="YK192" s="463"/>
      <c r="YL192" s="463"/>
      <c r="YM192" s="463"/>
      <c r="YN192" s="463"/>
      <c r="YO192" s="463"/>
      <c r="YP192" s="463"/>
      <c r="YQ192" s="463"/>
      <c r="YR192" s="463"/>
      <c r="YS192" s="463"/>
      <c r="YT192" s="463"/>
      <c r="YU192" s="463"/>
      <c r="YV192" s="463"/>
      <c r="YW192" s="463"/>
      <c r="YX192" s="463"/>
      <c r="YY192" s="463"/>
      <c r="YZ192" s="463"/>
      <c r="ZA192" s="463"/>
      <c r="ZB192" s="463"/>
      <c r="ZC192" s="463"/>
      <c r="ZD192" s="463"/>
      <c r="ZE192" s="463"/>
      <c r="ZF192" s="463"/>
      <c r="ZG192" s="463"/>
      <c r="ZH192" s="463"/>
      <c r="ZI192" s="463"/>
      <c r="ZJ192" s="463"/>
      <c r="ZK192" s="463"/>
      <c r="ZL192" s="463"/>
      <c r="ZM192" s="463"/>
      <c r="ZN192" s="463"/>
      <c r="ZO192" s="463"/>
      <c r="ZP192" s="463"/>
      <c r="ZQ192" s="463"/>
      <c r="ZR192" s="463"/>
      <c r="ZS192" s="463"/>
      <c r="ZT192" s="463"/>
      <c r="ZU192" s="463"/>
      <c r="ZV192" s="463"/>
      <c r="ZW192" s="463"/>
      <c r="ZX192" s="463"/>
      <c r="ZY192" s="463"/>
      <c r="ZZ192" s="463"/>
      <c r="AAA192" s="463"/>
      <c r="AAB192" s="463"/>
      <c r="AAC192" s="463"/>
      <c r="AAD192" s="463"/>
      <c r="AAE192" s="463"/>
      <c r="AAF192" s="463"/>
      <c r="AAG192" s="463"/>
      <c r="AAH192" s="463"/>
      <c r="AAI192" s="463"/>
      <c r="AAJ192" s="463"/>
      <c r="AAK192" s="463"/>
      <c r="AAL192" s="463"/>
      <c r="AAM192" s="463"/>
      <c r="AAN192" s="463"/>
      <c r="AAO192" s="463"/>
      <c r="AAP192" s="463"/>
      <c r="AAQ192" s="463"/>
      <c r="AAR192" s="463"/>
      <c r="AAS192" s="463"/>
      <c r="AAT192" s="463"/>
      <c r="AAU192" s="463"/>
      <c r="AAV192" s="463"/>
      <c r="AAW192" s="463"/>
      <c r="AAX192" s="463"/>
      <c r="AAY192" s="463"/>
      <c r="AAZ192" s="463"/>
      <c r="ABA192" s="463"/>
      <c r="ABB192" s="463"/>
      <c r="ABC192" s="463"/>
      <c r="ABD192" s="463"/>
      <c r="ABE192" s="463"/>
      <c r="ABF192" s="463"/>
      <c r="ABG192" s="463"/>
      <c r="ABH192" s="463"/>
      <c r="ABI192" s="463"/>
      <c r="ABJ192" s="463"/>
      <c r="ABK192" s="463"/>
      <c r="ABL192" s="463"/>
      <c r="ABM192" s="463"/>
      <c r="ABN192" s="463"/>
      <c r="ABO192" s="463"/>
      <c r="ABP192" s="463"/>
      <c r="ABQ192" s="463"/>
      <c r="ABR192" s="463"/>
      <c r="ABS192" s="463"/>
      <c r="ABT192" s="463"/>
      <c r="ABU192" s="463"/>
      <c r="ABV192" s="463"/>
      <c r="ABW192" s="463"/>
      <c r="ABX192" s="463"/>
      <c r="ABY192" s="463"/>
      <c r="ABZ192" s="463"/>
      <c r="ACA192" s="463"/>
      <c r="ACB192" s="463"/>
      <c r="ACC192" s="463"/>
      <c r="ACD192" s="463"/>
      <c r="ACE192" s="463"/>
      <c r="ACF192" s="463"/>
      <c r="ACG192" s="463"/>
      <c r="ACH192" s="463"/>
      <c r="ACI192" s="463"/>
      <c r="ACJ192" s="463"/>
      <c r="ACK192" s="463"/>
      <c r="ACL192" s="463"/>
      <c r="ACM192" s="463"/>
      <c r="ACN192" s="463"/>
      <c r="ACO192" s="463"/>
      <c r="ACP192" s="463"/>
      <c r="ACQ192" s="463"/>
      <c r="ACR192" s="463"/>
      <c r="ACS192" s="463"/>
      <c r="ACT192" s="463"/>
      <c r="ACU192" s="463"/>
      <c r="ACV192" s="463"/>
      <c r="ACW192" s="463"/>
      <c r="ACX192" s="463"/>
      <c r="ACY192" s="463"/>
      <c r="ACZ192" s="463"/>
      <c r="ADA192" s="463"/>
      <c r="ADB192" s="463"/>
      <c r="ADC192" s="463"/>
      <c r="ADD192" s="463"/>
      <c r="ADE192" s="463"/>
      <c r="ADF192" s="463"/>
      <c r="ADG192" s="463"/>
      <c r="ADH192" s="463"/>
      <c r="ADI192" s="463"/>
      <c r="ADJ192" s="463"/>
      <c r="ADK192" s="463"/>
      <c r="ADL192" s="463"/>
      <c r="ADM192" s="463"/>
      <c r="ADN192" s="463"/>
      <c r="ADO192" s="463"/>
      <c r="ADP192" s="463"/>
      <c r="ADQ192" s="463"/>
      <c r="ADR192" s="463"/>
      <c r="ADS192" s="463"/>
    </row>
    <row r="193" spans="1:799" s="401" customFormat="1" ht="148.5" customHeight="1">
      <c r="A193" s="513">
        <v>190</v>
      </c>
      <c r="B193" s="423" t="s">
        <v>1566</v>
      </c>
      <c r="C193" s="423" t="s">
        <v>1567</v>
      </c>
      <c r="D193" s="423" t="s">
        <v>1568</v>
      </c>
      <c r="E193" s="423" t="s">
        <v>1569</v>
      </c>
      <c r="F193" s="430" t="s">
        <v>890</v>
      </c>
      <c r="G193" s="421" t="s">
        <v>910</v>
      </c>
      <c r="H193" s="421" t="s">
        <v>878</v>
      </c>
      <c r="I193" s="421" t="s">
        <v>879</v>
      </c>
      <c r="J193" s="421" t="s">
        <v>878</v>
      </c>
      <c r="K193" s="421" t="s">
        <v>879</v>
      </c>
      <c r="L193" s="422">
        <v>5203300</v>
      </c>
      <c r="M193" s="422">
        <v>4065000</v>
      </c>
      <c r="N193" s="422">
        <v>1699983</v>
      </c>
      <c r="O193" s="422">
        <v>299997</v>
      </c>
      <c r="P193" s="431">
        <f>SUM(N193+O193)</f>
        <v>1999980</v>
      </c>
      <c r="Q193" s="509">
        <v>0.49199999999999999</v>
      </c>
      <c r="R193" s="431">
        <v>60</v>
      </c>
      <c r="S193" s="432">
        <v>44</v>
      </c>
      <c r="T193" s="432">
        <v>35</v>
      </c>
      <c r="U193" s="434">
        <v>13</v>
      </c>
      <c r="V193" s="432">
        <v>95</v>
      </c>
      <c r="W193" s="433">
        <f>SUM(S193+U193)</f>
        <v>57</v>
      </c>
      <c r="X193" s="446">
        <f>W193/V193</f>
        <v>0.6</v>
      </c>
      <c r="Y193" s="110"/>
      <c r="Z193" s="110"/>
      <c r="AA193" s="110"/>
    </row>
    <row r="194" spans="1:799" ht="52.5" customHeight="1" thickBot="1">
      <c r="A194" s="106"/>
      <c r="B194" s="391"/>
      <c r="C194" s="487"/>
      <c r="D194" s="571" t="s">
        <v>1737</v>
      </c>
      <c r="E194" s="571"/>
      <c r="F194" s="571"/>
      <c r="G194" s="406"/>
      <c r="H194" s="573" t="s">
        <v>819</v>
      </c>
      <c r="I194" s="573"/>
      <c r="J194" s="573"/>
      <c r="K194" s="573"/>
      <c r="L194" s="485">
        <f t="shared" ref="L194:M194" si="14">SUM(L65:L193)</f>
        <v>553306361.11000013</v>
      </c>
      <c r="M194" s="485">
        <f t="shared" si="14"/>
        <v>433196522.72999996</v>
      </c>
      <c r="N194" s="485">
        <f>SUM(N65:N193)</f>
        <v>170165545.40999997</v>
      </c>
      <c r="O194" s="485">
        <f>SUM(O65:O193)</f>
        <v>30029213.890000001</v>
      </c>
      <c r="P194" s="485">
        <f>SUM(P65:P193)</f>
        <v>200194759.25</v>
      </c>
      <c r="Q194" s="390"/>
      <c r="R194" s="519"/>
      <c r="S194" s="388"/>
      <c r="T194" s="519"/>
      <c r="U194" s="388"/>
      <c r="Z194" s="110"/>
      <c r="AA194" s="110"/>
    </row>
    <row r="195" spans="1:799" ht="51" customHeight="1" thickTop="1">
      <c r="A195" s="106"/>
      <c r="B195" s="391"/>
      <c r="C195" s="405"/>
      <c r="D195" s="572"/>
      <c r="E195" s="572"/>
      <c r="F195" s="572"/>
      <c r="G195" s="406"/>
      <c r="H195" s="482"/>
      <c r="I195" s="482"/>
      <c r="J195" s="482"/>
      <c r="K195" s="482"/>
      <c r="L195" s="484"/>
      <c r="M195" s="484"/>
      <c r="N195" s="484"/>
      <c r="O195" s="484"/>
      <c r="P195" s="484"/>
      <c r="Q195" s="390"/>
      <c r="R195" s="519"/>
      <c r="S195" s="388"/>
      <c r="T195" s="519"/>
      <c r="U195" s="388"/>
      <c r="Z195" s="110"/>
      <c r="AA195" s="110"/>
    </row>
    <row r="196" spans="1:799" ht="99.75" customHeight="1">
      <c r="A196" s="106"/>
      <c r="B196" s="391"/>
      <c r="C196" s="405"/>
      <c r="D196" s="574" t="s">
        <v>1803</v>
      </c>
      <c r="E196" s="574"/>
      <c r="F196" s="574"/>
      <c r="G196" s="574"/>
      <c r="H196" s="478"/>
      <c r="I196" s="478"/>
      <c r="J196" s="561" t="s">
        <v>1744</v>
      </c>
      <c r="K196" s="562"/>
      <c r="L196" s="563"/>
      <c r="M196" s="575">
        <v>235</v>
      </c>
      <c r="N196" s="576"/>
      <c r="O196" s="576"/>
      <c r="P196" s="577"/>
      <c r="Q196" s="390"/>
      <c r="R196" s="519"/>
      <c r="S196" s="388"/>
      <c r="T196" s="519"/>
      <c r="U196" s="388"/>
      <c r="Z196" s="110"/>
      <c r="AA196" s="110"/>
    </row>
    <row r="197" spans="1:799" ht="83.25" customHeight="1">
      <c r="A197" s="106"/>
      <c r="B197" s="391"/>
      <c r="C197" s="405"/>
      <c r="D197" s="479"/>
      <c r="E197" s="532" t="s">
        <v>1732</v>
      </c>
      <c r="F197" s="559" t="s">
        <v>1733</v>
      </c>
      <c r="G197" s="560"/>
      <c r="H197" s="406"/>
      <c r="I197" s="389"/>
      <c r="J197" s="561" t="s">
        <v>1743</v>
      </c>
      <c r="K197" s="562"/>
      <c r="L197" s="563"/>
      <c r="M197" s="564">
        <v>404</v>
      </c>
      <c r="N197" s="565"/>
      <c r="O197" s="565"/>
      <c r="P197" s="566"/>
      <c r="Q197" s="462"/>
      <c r="R197" s="519"/>
      <c r="S197" s="458"/>
      <c r="U197" s="458"/>
      <c r="V197" s="525"/>
      <c r="W197" s="110"/>
      <c r="X197" s="527"/>
      <c r="ADQ197"/>
      <c r="ADR197"/>
      <c r="ADS197"/>
    </row>
    <row r="198" spans="1:799" ht="63.75" customHeight="1">
      <c r="A198" s="106"/>
      <c r="B198" s="391"/>
      <c r="C198" s="405"/>
      <c r="D198" s="480" t="s">
        <v>1739</v>
      </c>
      <c r="E198" s="486">
        <v>170189153</v>
      </c>
      <c r="F198" s="567">
        <f>E198*H222</f>
        <v>711186432.55639994</v>
      </c>
      <c r="G198" s="568"/>
      <c r="H198" s="406"/>
      <c r="I198" s="389"/>
      <c r="J198" s="561" t="s">
        <v>1742</v>
      </c>
      <c r="K198" s="562"/>
      <c r="L198" s="563"/>
      <c r="M198" s="564">
        <v>368</v>
      </c>
      <c r="N198" s="565"/>
      <c r="O198" s="565"/>
      <c r="P198" s="566"/>
      <c r="Q198" s="462"/>
      <c r="R198" s="519"/>
      <c r="S198" s="458"/>
      <c r="U198" s="458"/>
      <c r="V198" s="525"/>
      <c r="W198" s="110"/>
      <c r="X198" s="527"/>
      <c r="ADQ198"/>
      <c r="ADR198"/>
      <c r="ADS198"/>
    </row>
    <row r="199" spans="1:799" ht="118.5" customHeight="1">
      <c r="A199" s="106"/>
      <c r="B199" s="391"/>
      <c r="C199" s="405"/>
      <c r="D199" s="480" t="s">
        <v>1734</v>
      </c>
      <c r="E199" s="481">
        <v>16000000</v>
      </c>
      <c r="F199" s="579">
        <f>SUM(E199*H222)</f>
        <v>66860800</v>
      </c>
      <c r="G199" s="579"/>
      <c r="H199" s="535"/>
      <c r="I199" s="389"/>
      <c r="J199" s="580" t="s">
        <v>1800</v>
      </c>
      <c r="K199" s="580"/>
      <c r="L199" s="580"/>
      <c r="M199" s="581">
        <v>387460214.55000001</v>
      </c>
      <c r="N199" s="581"/>
      <c r="O199" s="581"/>
      <c r="P199" s="581"/>
      <c r="Q199" s="462"/>
      <c r="R199" s="519"/>
      <c r="S199" s="458"/>
      <c r="U199" s="458"/>
      <c r="V199" s="525"/>
      <c r="W199" s="110"/>
      <c r="X199" s="527"/>
      <c r="ADQ199"/>
      <c r="ADR199"/>
      <c r="ADS199"/>
    </row>
    <row r="200" spans="1:799" ht="135" customHeight="1">
      <c r="A200" s="106"/>
      <c r="B200" s="391"/>
      <c r="C200" s="405"/>
      <c r="D200" s="480" t="s">
        <v>1735</v>
      </c>
      <c r="E200" s="481">
        <f>E199*8%</f>
        <v>1280000</v>
      </c>
      <c r="F200" s="579">
        <f>E200*H222</f>
        <v>5348864</v>
      </c>
      <c r="G200" s="579"/>
      <c r="H200" s="406"/>
      <c r="I200" s="389"/>
      <c r="J200" s="580" t="s">
        <v>1801</v>
      </c>
      <c r="K200" s="580"/>
      <c r="L200" s="580"/>
      <c r="M200" s="581">
        <v>53894407.32</v>
      </c>
      <c r="N200" s="581"/>
      <c r="O200" s="581"/>
      <c r="P200" s="581"/>
      <c r="Q200" s="462"/>
      <c r="R200" s="519"/>
      <c r="S200" s="458"/>
      <c r="U200" s="458"/>
      <c r="V200" s="525"/>
      <c r="W200" s="110"/>
      <c r="X200" s="527"/>
      <c r="ADQ200"/>
      <c r="ADR200"/>
      <c r="ADS200"/>
    </row>
    <row r="201" spans="1:799" ht="51.75" customHeight="1">
      <c r="A201" s="106"/>
      <c r="B201" s="391"/>
      <c r="C201" s="405"/>
      <c r="D201" s="480" t="s">
        <v>1736</v>
      </c>
      <c r="E201" s="481">
        <f>E199-E200</f>
        <v>14720000</v>
      </c>
      <c r="F201" s="582">
        <f>E201*H222</f>
        <v>61511936</v>
      </c>
      <c r="G201" s="583"/>
      <c r="H201" s="406"/>
      <c r="I201" s="389"/>
      <c r="J201" s="536"/>
      <c r="K201" s="536"/>
      <c r="L201" s="536"/>
      <c r="M201" s="537"/>
      <c r="N201" s="537"/>
      <c r="O201" s="537"/>
      <c r="P201" s="537"/>
      <c r="Q201" s="462"/>
      <c r="R201" s="519"/>
      <c r="S201" s="458"/>
      <c r="T201" s="488"/>
      <c r="U201" s="458"/>
      <c r="V201" s="525"/>
      <c r="W201" s="110"/>
      <c r="X201" s="527"/>
      <c r="ADQ201"/>
      <c r="ADR201"/>
      <c r="ADS201"/>
    </row>
    <row r="202" spans="1:799" ht="96" customHeight="1">
      <c r="A202" s="106"/>
      <c r="B202" s="391"/>
      <c r="C202" s="405"/>
      <c r="D202" s="480" t="s">
        <v>1740</v>
      </c>
      <c r="E202" s="481">
        <f>F202/H222</f>
        <v>100765356.22188188</v>
      </c>
      <c r="F202" s="579">
        <v>421078270.57999998</v>
      </c>
      <c r="G202" s="579"/>
      <c r="H202" s="406"/>
      <c r="I202" s="389"/>
      <c r="J202" s="389"/>
      <c r="K202" s="390"/>
      <c r="L202" s="390"/>
      <c r="M202" s="390"/>
      <c r="N202" s="390"/>
      <c r="O202" s="462"/>
      <c r="P202" s="388"/>
      <c r="Q202" s="462"/>
      <c r="R202" s="489"/>
      <c r="S202" s="458"/>
      <c r="U202" s="458"/>
      <c r="V202" s="525"/>
      <c r="W202" s="110"/>
      <c r="X202" s="527"/>
      <c r="ADQ202"/>
      <c r="ADR202"/>
      <c r="ADS202"/>
    </row>
    <row r="203" spans="1:799" ht="83.25" customHeight="1">
      <c r="A203" s="106"/>
      <c r="B203" s="407"/>
      <c r="C203" s="410"/>
      <c r="D203" s="480" t="s">
        <v>1738</v>
      </c>
      <c r="E203" s="481">
        <f>F203/H222</f>
        <v>13691079.001148656</v>
      </c>
      <c r="F203" s="582">
        <f>N65</f>
        <v>57212280.93</v>
      </c>
      <c r="G203" s="583"/>
      <c r="H203" s="475"/>
      <c r="I203" s="475"/>
      <c r="J203" s="411"/>
      <c r="K203" s="411"/>
      <c r="L203" s="411"/>
      <c r="M203" s="411"/>
      <c r="N203" s="409"/>
      <c r="O203" s="413"/>
      <c r="P203" s="409"/>
      <c r="Q203" s="413"/>
      <c r="R203" s="409"/>
      <c r="S203" s="458"/>
      <c r="U203" s="458"/>
      <c r="V203" s="525"/>
      <c r="W203" s="110"/>
      <c r="X203" s="527"/>
      <c r="ADQ203"/>
      <c r="ADR203"/>
      <c r="ADS203"/>
    </row>
    <row r="204" spans="1:799" ht="153.75" customHeight="1">
      <c r="A204" s="106"/>
      <c r="B204" s="407"/>
      <c r="C204" s="410"/>
      <c r="D204" s="538" t="s">
        <v>1804</v>
      </c>
      <c r="E204" s="481">
        <f>F204/H222</f>
        <v>4537311.3453623047</v>
      </c>
      <c r="F204" s="582">
        <v>18960516.649999999</v>
      </c>
      <c r="G204" s="583"/>
      <c r="H204" s="475"/>
      <c r="I204" s="475"/>
      <c r="J204" s="411"/>
      <c r="K204" s="411"/>
      <c r="L204" s="411"/>
      <c r="M204" s="411"/>
      <c r="N204" s="409"/>
      <c r="O204" s="413"/>
      <c r="P204" s="409"/>
      <c r="Q204" s="413"/>
      <c r="R204" s="409"/>
      <c r="S204" s="458"/>
      <c r="U204" s="458"/>
      <c r="V204" s="525"/>
      <c r="W204" s="110"/>
      <c r="X204" s="527"/>
      <c r="ADQ204"/>
      <c r="ADR204"/>
      <c r="ADS204"/>
    </row>
    <row r="205" spans="1:799" ht="83.25" customHeight="1">
      <c r="A205" s="106"/>
      <c r="B205" s="407"/>
      <c r="C205" s="410"/>
      <c r="D205" s="538" t="s">
        <v>1798</v>
      </c>
      <c r="E205" s="481">
        <v>5000000</v>
      </c>
      <c r="F205" s="585">
        <f>E205*H222</f>
        <v>20894000</v>
      </c>
      <c r="G205" s="586"/>
      <c r="H205" s="475"/>
      <c r="I205" s="475"/>
      <c r="J205" s="411"/>
      <c r="K205" s="411"/>
      <c r="L205" s="411"/>
      <c r="M205" s="411"/>
      <c r="N205" s="409"/>
      <c r="O205" s="413"/>
      <c r="P205" s="409"/>
      <c r="Q205" s="413"/>
      <c r="R205" s="409"/>
      <c r="S205" s="458"/>
      <c r="U205" s="458"/>
      <c r="V205" s="525"/>
      <c r="W205" s="110"/>
      <c r="X205" s="527"/>
      <c r="ADQ205"/>
      <c r="ADR205"/>
      <c r="ADS205"/>
    </row>
    <row r="206" spans="1:799" ht="83.25" customHeight="1">
      <c r="A206" s="106"/>
      <c r="B206" s="407"/>
      <c r="C206" s="410"/>
      <c r="D206" s="538" t="s">
        <v>1799</v>
      </c>
      <c r="E206" s="481">
        <v>10000000</v>
      </c>
      <c r="F206" s="585">
        <f>E206*H222</f>
        <v>41788000</v>
      </c>
      <c r="G206" s="586"/>
      <c r="H206" s="475"/>
      <c r="I206" s="475"/>
      <c r="J206" s="411"/>
      <c r="K206" s="411"/>
      <c r="L206" s="411"/>
      <c r="M206" s="411"/>
      <c r="N206" s="409"/>
      <c r="O206" s="413"/>
      <c r="P206" s="409"/>
      <c r="Q206" s="413"/>
      <c r="R206" s="409"/>
      <c r="S206" s="458"/>
      <c r="U206" s="458"/>
      <c r="V206" s="525"/>
      <c r="W206" s="110"/>
      <c r="X206" s="527"/>
      <c r="ADQ206"/>
      <c r="ADR206"/>
      <c r="ADS206"/>
    </row>
    <row r="207" spans="1:799" ht="72.75" customHeight="1">
      <c r="A207" s="412"/>
      <c r="B207" s="413"/>
      <c r="C207" s="413"/>
      <c r="D207" s="480" t="s">
        <v>1741</v>
      </c>
      <c r="E207" s="481">
        <f>F207/H222</f>
        <v>43754290.714176305</v>
      </c>
      <c r="F207" s="579">
        <f>F198-M199-F200-M200-F204-F205-F206</f>
        <v>182840430.03639993</v>
      </c>
      <c r="G207" s="579"/>
      <c r="H207" s="420"/>
      <c r="I207" s="420"/>
      <c r="J207" s="476"/>
      <c r="K207" s="477"/>
      <c r="L207" s="420"/>
      <c r="M207" s="408"/>
      <c r="N207" s="408"/>
      <c r="O207" s="408"/>
      <c r="P207" s="413"/>
      <c r="Q207" s="413"/>
      <c r="R207" s="520"/>
      <c r="S207" s="459"/>
      <c r="T207" s="402"/>
      <c r="U207" s="459"/>
      <c r="V207" s="526"/>
      <c r="W207" s="110"/>
      <c r="X207" s="527"/>
      <c r="ADQ207"/>
      <c r="ADR207"/>
      <c r="ADS207"/>
    </row>
    <row r="208" spans="1:799" ht="99" customHeight="1">
      <c r="A208" s="106"/>
      <c r="B208" s="584"/>
      <c r="C208" s="584"/>
      <c r="D208" s="584"/>
      <c r="E208" s="409"/>
      <c r="F208" s="409"/>
      <c r="G208" s="409"/>
      <c r="H208" s="409"/>
      <c r="I208" s="409"/>
      <c r="J208" s="409"/>
      <c r="K208" s="409"/>
      <c r="L208" s="409"/>
      <c r="M208" s="409"/>
      <c r="N208" s="409"/>
      <c r="O208" s="409"/>
      <c r="P208" s="409"/>
      <c r="Q208" s="409"/>
      <c r="R208" s="409"/>
      <c r="S208" s="409"/>
      <c r="T208" s="409"/>
      <c r="U208" s="409"/>
      <c r="Y208" s="466"/>
      <c r="Z208" s="110"/>
      <c r="AA208" s="110"/>
    </row>
    <row r="209" spans="1:27" ht="99" customHeight="1">
      <c r="A209" s="106"/>
      <c r="B209" s="584"/>
      <c r="C209" s="584"/>
      <c r="D209" s="584"/>
      <c r="E209" s="409"/>
      <c r="F209" s="409"/>
      <c r="G209" s="409"/>
      <c r="H209" s="409"/>
      <c r="I209" s="409"/>
      <c r="J209" s="409"/>
      <c r="K209" s="409"/>
      <c r="L209" s="409"/>
      <c r="M209" s="409"/>
      <c r="N209" s="409"/>
      <c r="O209" s="409"/>
      <c r="P209" s="409"/>
      <c r="Q209" s="409"/>
      <c r="R209" s="409"/>
      <c r="S209" s="409"/>
      <c r="T209" s="409"/>
      <c r="U209" s="409"/>
      <c r="V209" s="393"/>
      <c r="W209" s="460"/>
      <c r="X209" s="393"/>
      <c r="Y209" s="467"/>
      <c r="Z209" s="110"/>
      <c r="AA209" s="110"/>
    </row>
    <row r="210" spans="1:27" ht="99" customHeight="1">
      <c r="A210" s="417"/>
      <c r="B210" s="578"/>
      <c r="C210" s="578"/>
      <c r="D210" s="578"/>
      <c r="E210" s="417"/>
      <c r="F210" s="417"/>
      <c r="G210" s="417"/>
      <c r="H210" s="417"/>
      <c r="I210" s="417"/>
      <c r="J210" s="417"/>
      <c r="K210" s="417"/>
      <c r="L210" s="417"/>
      <c r="M210" s="417"/>
      <c r="N210" s="417"/>
      <c r="O210" s="417"/>
      <c r="P210" s="417"/>
      <c r="Q210" s="417"/>
      <c r="R210" s="417"/>
      <c r="S210" s="417"/>
      <c r="T210" s="417"/>
      <c r="U210" s="394"/>
      <c r="V210" s="393"/>
      <c r="W210" s="460"/>
      <c r="X210" s="393"/>
      <c r="Y210" s="467"/>
      <c r="Z210" s="110"/>
      <c r="AA210" s="110"/>
    </row>
    <row r="211" spans="1:27" ht="99" customHeight="1">
      <c r="A211" s="587"/>
      <c r="B211" s="587"/>
      <c r="C211" s="587"/>
      <c r="D211" s="587"/>
      <c r="E211" s="587"/>
      <c r="F211" s="587"/>
      <c r="G211" s="587"/>
      <c r="H211" s="587"/>
      <c r="I211" s="587"/>
      <c r="J211" s="587"/>
      <c r="K211" s="587"/>
      <c r="L211" s="587"/>
      <c r="M211" s="587"/>
      <c r="N211" s="587"/>
      <c r="O211" s="587"/>
      <c r="P211" s="587"/>
      <c r="Q211" s="587"/>
      <c r="R211" s="587"/>
      <c r="S211" s="587"/>
      <c r="T211" s="587"/>
      <c r="U211" s="211"/>
      <c r="V211" s="109"/>
      <c r="W211" s="461"/>
      <c r="X211" s="109"/>
      <c r="Y211" s="110"/>
      <c r="Z211" s="110"/>
      <c r="AA211" s="110"/>
    </row>
    <row r="212" spans="1:27" ht="99" customHeight="1">
      <c r="A212" s="419"/>
      <c r="B212" s="404"/>
      <c r="C212" s="404"/>
      <c r="D212" s="404"/>
      <c r="E212" s="403"/>
      <c r="F212" s="530"/>
      <c r="G212" s="530"/>
      <c r="I212" s="530"/>
      <c r="J212" s="530"/>
      <c r="K212" s="530"/>
      <c r="L212" s="530"/>
      <c r="M212" s="530"/>
      <c r="N212" s="530"/>
      <c r="O212" s="530"/>
      <c r="P212" s="530"/>
      <c r="Q212" s="530"/>
      <c r="R212" s="530"/>
      <c r="S212" s="530"/>
      <c r="T212" s="530"/>
      <c r="U212" s="211"/>
      <c r="V212" s="109"/>
      <c r="W212" s="461"/>
      <c r="X212" s="109"/>
      <c r="Y212" s="110"/>
      <c r="Z212" s="110"/>
      <c r="AA212" s="110"/>
    </row>
    <row r="213" spans="1:27" ht="99" customHeight="1">
      <c r="A213" s="106"/>
      <c r="B213" s="387"/>
      <c r="C213" s="120"/>
      <c r="D213" s="120"/>
      <c r="E213" s="120"/>
      <c r="F213" s="395"/>
      <c r="G213" s="395"/>
      <c r="H213" s="395"/>
      <c r="I213" s="395"/>
      <c r="J213" s="395"/>
      <c r="K213" s="395"/>
      <c r="L213" s="107"/>
      <c r="M213" s="107"/>
      <c r="N213" s="107"/>
      <c r="O213" s="107"/>
      <c r="P213" s="107"/>
      <c r="Q213" s="107"/>
      <c r="R213" s="521"/>
      <c r="S213" s="351"/>
      <c r="T213" s="351"/>
      <c r="U213" s="211"/>
      <c r="Y213" s="110"/>
      <c r="Z213" s="110"/>
      <c r="AA213" s="110"/>
    </row>
    <row r="214" spans="1:27" ht="99" customHeight="1">
      <c r="A214" s="106"/>
      <c r="B214" s="120"/>
      <c r="C214" s="588"/>
      <c r="D214" s="588"/>
      <c r="E214" s="588"/>
      <c r="F214" s="588"/>
      <c r="G214" s="588"/>
      <c r="H214" s="588"/>
      <c r="I214" s="588"/>
      <c r="J214" s="588"/>
      <c r="K214" s="588"/>
      <c r="L214" s="588"/>
      <c r="M214" s="588"/>
      <c r="N214" s="588"/>
      <c r="O214" s="588"/>
      <c r="P214" s="588"/>
      <c r="Q214" s="588"/>
      <c r="R214" s="588"/>
      <c r="S214" s="588"/>
      <c r="T214" s="524"/>
      <c r="U214" s="398"/>
      <c r="Y214" s="110"/>
      <c r="Z214" s="110"/>
      <c r="AA214" s="110"/>
    </row>
    <row r="215" spans="1:27" s="401" customFormat="1" ht="99" customHeight="1">
      <c r="A215" s="106"/>
      <c r="B215" s="120"/>
      <c r="C215" s="588"/>
      <c r="D215" s="588"/>
      <c r="E215" s="588"/>
      <c r="F215" s="588"/>
      <c r="G215" s="588"/>
      <c r="H215" s="588"/>
      <c r="I215" s="588"/>
      <c r="J215" s="588"/>
      <c r="K215" s="588"/>
      <c r="L215" s="588"/>
      <c r="M215" s="588"/>
      <c r="N215" s="588"/>
      <c r="O215" s="588"/>
      <c r="P215" s="588"/>
      <c r="Q215" s="588"/>
      <c r="R215" s="588"/>
      <c r="S215" s="588"/>
      <c r="T215" s="524"/>
      <c r="U215" s="398"/>
      <c r="V215" s="109"/>
      <c r="W215" s="461"/>
      <c r="X215" s="109"/>
      <c r="Y215" s="110"/>
      <c r="Z215" s="110"/>
      <c r="AA215" s="110"/>
    </row>
    <row r="216" spans="1:27" s="401" customFormat="1" ht="99" customHeight="1">
      <c r="A216" s="106"/>
      <c r="B216" s="120"/>
      <c r="C216" s="588"/>
      <c r="D216" s="588"/>
      <c r="E216" s="588"/>
      <c r="F216" s="588"/>
      <c r="G216" s="588"/>
      <c r="H216" s="588"/>
      <c r="I216" s="588"/>
      <c r="J216" s="588"/>
      <c r="K216" s="588"/>
      <c r="L216" s="588"/>
      <c r="M216" s="588"/>
      <c r="N216" s="588"/>
      <c r="O216" s="588"/>
      <c r="P216" s="588"/>
      <c r="Q216" s="588"/>
      <c r="R216" s="588"/>
      <c r="S216" s="588"/>
      <c r="T216" s="588"/>
      <c r="U216" s="588"/>
      <c r="V216" s="109"/>
      <c r="W216" s="461"/>
      <c r="X216" s="109"/>
      <c r="Y216" s="110"/>
      <c r="Z216" s="110"/>
      <c r="AA216" s="110"/>
    </row>
    <row r="217" spans="1:27" s="401" customFormat="1" ht="99" customHeight="1">
      <c r="A217" s="106"/>
      <c r="B217" s="120"/>
      <c r="C217" s="531"/>
      <c r="D217" s="531"/>
      <c r="E217" s="531"/>
      <c r="F217" s="531"/>
      <c r="G217" s="531"/>
      <c r="H217" s="531"/>
      <c r="I217" s="531"/>
      <c r="J217" s="531"/>
      <c r="K217" s="531"/>
      <c r="L217" s="531"/>
      <c r="M217" s="531"/>
      <c r="N217" s="531"/>
      <c r="O217" s="531"/>
      <c r="P217" s="531"/>
      <c r="Q217" s="531"/>
      <c r="R217" s="531"/>
      <c r="S217" s="531"/>
      <c r="T217" s="531"/>
      <c r="U217" s="531"/>
      <c r="V217" s="109"/>
      <c r="W217" s="461"/>
      <c r="X217" s="109"/>
      <c r="Y217" s="110"/>
      <c r="Z217" s="110"/>
      <c r="AA217" s="110"/>
    </row>
    <row r="218" spans="1:27" s="401" customFormat="1" ht="99" customHeight="1">
      <c r="A218" s="106"/>
      <c r="B218" s="120"/>
      <c r="C218" s="589"/>
      <c r="D218" s="589"/>
      <c r="E218" s="589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522"/>
      <c r="S218" s="399"/>
      <c r="T218" s="399"/>
      <c r="U218" s="400"/>
      <c r="V218" s="109"/>
      <c r="W218" s="461"/>
      <c r="X218" s="109"/>
      <c r="Y218" s="110"/>
      <c r="Z218" s="110"/>
      <c r="AA218" s="110"/>
    </row>
    <row r="222" spans="1:27" s="401" customFormat="1" ht="99" customHeight="1">
      <c r="A222"/>
      <c r="B222"/>
      <c r="C222"/>
      <c r="D222"/>
      <c r="E222"/>
      <c r="F222" s="396"/>
      <c r="G222" s="396"/>
      <c r="H222" s="496">
        <v>4.1787999999999998</v>
      </c>
      <c r="I222" s="396"/>
      <c r="J222" s="396"/>
      <c r="K222" s="396"/>
      <c r="L222"/>
      <c r="M222"/>
      <c r="N222"/>
      <c r="O222"/>
      <c r="P222"/>
      <c r="Q222"/>
      <c r="R222" s="523"/>
      <c r="S222"/>
      <c r="T222" s="523"/>
      <c r="U222"/>
      <c r="V222" s="523"/>
      <c r="W222" s="458"/>
      <c r="X222" s="523"/>
    </row>
  </sheetData>
  <protectedRanges>
    <protectedRange sqref="B121:E121" name="dane_2"/>
    <protectedRange sqref="B172:B191" name="wprowadzanie danych"/>
  </protectedRanges>
  <autoFilter ref="A2:ADS2"/>
  <mergeCells count="34">
    <mergeCell ref="A211:T211"/>
    <mergeCell ref="C214:S214"/>
    <mergeCell ref="C215:S215"/>
    <mergeCell ref="C216:U216"/>
    <mergeCell ref="C218:E218"/>
    <mergeCell ref="B210:D210"/>
    <mergeCell ref="F199:G199"/>
    <mergeCell ref="J199:L199"/>
    <mergeCell ref="M199:P199"/>
    <mergeCell ref="F200:G200"/>
    <mergeCell ref="F201:G201"/>
    <mergeCell ref="F202:G202"/>
    <mergeCell ref="F203:G203"/>
    <mergeCell ref="F207:G207"/>
    <mergeCell ref="B208:D208"/>
    <mergeCell ref="B209:D209"/>
    <mergeCell ref="F204:G204"/>
    <mergeCell ref="F205:G205"/>
    <mergeCell ref="F206:G206"/>
    <mergeCell ref="J200:L200"/>
    <mergeCell ref="M200:P200"/>
    <mergeCell ref="A1:X1"/>
    <mergeCell ref="A65:K65"/>
    <mergeCell ref="D194:F195"/>
    <mergeCell ref="H194:K194"/>
    <mergeCell ref="D196:G196"/>
    <mergeCell ref="J196:L196"/>
    <mergeCell ref="M196:P196"/>
    <mergeCell ref="F197:G197"/>
    <mergeCell ref="J197:L197"/>
    <mergeCell ref="M197:P197"/>
    <mergeCell ref="F198:G198"/>
    <mergeCell ref="J198:L198"/>
    <mergeCell ref="M198:P198"/>
  </mergeCells>
  <conditionalFormatting sqref="C190:E193 B192:B193">
    <cfRule type="expression" dxfId="3" priority="1">
      <formula>IF($F$7="",1)</formula>
    </cfRule>
    <cfRule type="expression" dxfId="2" priority="2">
      <formula>IF($F$6="",1)</formula>
    </cfRule>
    <cfRule type="expression" dxfId="1" priority="3">
      <formula>IF($F$4="",1)</formula>
    </cfRule>
    <cfRule type="expression" dxfId="0" priority="4">
      <formula>IF($F$3="",1)</formula>
    </cfRule>
  </conditionalFormatting>
  <pageMargins left="0.70866141732283472" right="0.70866141732283472" top="0.74803149606299213" bottom="0.74803149606299213" header="0.31496062992125984" footer="0.31496062992125984"/>
  <pageSetup paperSize="8" scale="32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Właściwości standardowe</tns:defaultPropertyEditorNamespace>
</tns:customPropertyEditors>
</file>

<file path=customXml/itemProps1.xml><?xml version="1.0" encoding="utf-8"?>
<ds:datastoreItem xmlns:ds="http://schemas.openxmlformats.org/officeDocument/2006/customXml" ds:itemID="{DC49F937-BCCA-4CFE-9BB8-0B795AC89A13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Merytoryczna-TU WPIS DANE</vt:lpstr>
      <vt:lpstr>Strategiczna</vt:lpstr>
      <vt:lpstr>wyliczenia</vt:lpstr>
      <vt:lpstr>wyliczenia sortowane</vt:lpstr>
      <vt:lpstr>załącznik nr 1</vt:lpstr>
      <vt:lpstr>Strategiczna!Obszar_wydruku</vt:lpstr>
      <vt:lpstr>'załącznik nr 1'!Obszar_wydruku</vt:lpstr>
      <vt:lpstr>'załącznik nr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Waś</dc:creator>
  <cp:lastModifiedBy>MJWPU</cp:lastModifiedBy>
  <cp:lastPrinted>2012-05-28T10:24:30Z</cp:lastPrinted>
  <dcterms:created xsi:type="dcterms:W3CDTF">2009-01-20T07:20:25Z</dcterms:created>
  <dcterms:modified xsi:type="dcterms:W3CDTF">2012-05-28T10:24:36Z</dcterms:modified>
</cp:coreProperties>
</file>