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20" windowHeight="11760"/>
  </bookViews>
  <sheets>
    <sheet name="II i III IV Etap" sheetId="2" r:id="rId1"/>
  </sheets>
  <definedNames>
    <definedName name="_xlnm.Print_Titles" localSheetId="0">'II i III IV Etap'!$3:$3</definedName>
  </definedNames>
  <calcPr calcId="125725"/>
</workbook>
</file>

<file path=xl/calcChain.xml><?xml version="1.0" encoding="utf-8"?>
<calcChain xmlns="http://schemas.openxmlformats.org/spreadsheetml/2006/main">
  <c r="I31" i="2"/>
  <c r="I30"/>
  <c r="I36"/>
  <c r="I37"/>
  <c r="K37"/>
  <c r="J24"/>
  <c r="K34"/>
  <c r="I24" l="1"/>
  <c r="G24"/>
  <c r="H23" l="1"/>
  <c r="I23"/>
  <c r="J23"/>
  <c r="K23"/>
  <c r="G23"/>
  <c r="I35"/>
  <c r="I33"/>
  <c r="I32"/>
  <c r="K29"/>
  <c r="C30"/>
  <c r="D29"/>
  <c r="H17"/>
  <c r="I17"/>
  <c r="J17"/>
  <c r="K17"/>
  <c r="G17"/>
  <c r="H10"/>
  <c r="H24" s="1"/>
  <c r="I10"/>
  <c r="D31" s="1"/>
  <c r="J10"/>
  <c r="K10"/>
  <c r="K24" s="1"/>
  <c r="G10"/>
  <c r="C31" l="1"/>
  <c r="D32"/>
  <c r="C32" s="1"/>
  <c r="I34" l="1"/>
</calcChain>
</file>

<file path=xl/sharedStrings.xml><?xml version="1.0" encoding="utf-8"?>
<sst xmlns="http://schemas.openxmlformats.org/spreadsheetml/2006/main" count="114" uniqueCount="83">
  <si>
    <t>Lp</t>
  </si>
  <si>
    <t xml:space="preserve">Nr rejestracyjny </t>
  </si>
  <si>
    <t xml:space="preserve">Tytuł </t>
  </si>
  <si>
    <t>Kategoria interwencji</t>
  </si>
  <si>
    <t>Całkowita Wartość Projektu w PLN</t>
  </si>
  <si>
    <t>Wnioskowana kwota z EFRR w PLN</t>
  </si>
  <si>
    <t>Kwota wnioskowana z EFRR + budżetu państwa w PLN</t>
  </si>
  <si>
    <t>Procent maksymalnej liczby punktów możliwych do
zdobycia</t>
  </si>
  <si>
    <t>MJWPU.420-82/13</t>
  </si>
  <si>
    <t>TARGOR-TRUCK Spółka z ograniczoną odpowiedzialnością</t>
  </si>
  <si>
    <t>MJWPU.420-101/13</t>
  </si>
  <si>
    <t>Rozwój firmy papryczka s.c w dziedzinie turystyki i rekreacji poprzez wybudowanie bazy
obsługi turystyczno-rekreacyjnej</t>
  </si>
  <si>
    <t>MJWPU.420-108/13</t>
  </si>
  <si>
    <t>Quattro Wojciech Poszepczyński</t>
  </si>
  <si>
    <t>MJWPU.420-107/13</t>
  </si>
  <si>
    <t>IZAR Izabela Romanik</t>
  </si>
  <si>
    <t>Kompleksowa turystyka w powiecie przasnyskim.</t>
  </si>
  <si>
    <t>MJWPU.420-97/13</t>
  </si>
  <si>
    <t>Trojanów Spółka z ograniczoną odpowiedzialnością</t>
  </si>
  <si>
    <t>Rozbudowa kompleksu hotelowego „Pałac Trojanów”. - ETAP II</t>
  </si>
  <si>
    <t>MJWPU.420-103/13</t>
  </si>
  <si>
    <t>Rozwój infrastruktury turystycznej szansą wprowadzenia na rynek nowych produktów i usług</t>
  </si>
  <si>
    <t>Liczba punktów uzyskana przez projekt</t>
  </si>
  <si>
    <t>EURO</t>
  </si>
  <si>
    <t>PLN</t>
  </si>
  <si>
    <t>Wartość dofinansowania projektów zgodnie z proponowaną listą</t>
  </si>
  <si>
    <t>Pozostała alokacja środków EFRR przeznaczona na konkurs</t>
  </si>
  <si>
    <t xml:space="preserve">Kurs Euro </t>
  </si>
  <si>
    <t xml:space="preserve"> Alokacja na Działanie EFRR</t>
  </si>
  <si>
    <t>Zapotrzebowanie na projekty z konkursu 6.2/1/2009  na etapie wdrażania (podpisane umowy)</t>
  </si>
  <si>
    <t>Zapotrzebowanie na projekty z konkursu 6.2/1/2009  na etapie wdrażania (oczekujące na podpisanie umowy)</t>
  </si>
  <si>
    <t>Zapotrzebowanie na projekty kluczowe z Działania 6.2 (podpisane umowy)</t>
  </si>
  <si>
    <t>Zapotrzebowanie na projekty kluczowe z Działania 6.2 (oczekujące na podpisanie umowy)</t>
  </si>
  <si>
    <t>Zapotrzebowanie na projekty z konkursu 6.2/2/2013</t>
  </si>
  <si>
    <t>Wartość umożliwiająca dalszą kontraktację na podstawie comiesięcznych danych MF</t>
  </si>
  <si>
    <t>Kurs Euro</t>
  </si>
  <si>
    <t>MJWPU.420-116/13</t>
  </si>
  <si>
    <t>Wzrost konkurencyjności turystycznej regionu poprzez zaoferowanie całkowicie nowego
produktu turystycznego w Radomiu</t>
  </si>
  <si>
    <t>MJWPU.420-117/13</t>
  </si>
  <si>
    <t>MJWPU.420-121/13</t>
  </si>
  <si>
    <t>MJWPU.420-115/13</t>
  </si>
  <si>
    <t>ONE-DEVELOPMENT SPÓŁKA Z OGRANICZONĄ ODPOWIEDZIALNOŚCIĄ</t>
  </si>
  <si>
    <t>Rozszerzenie oferty turystycznej warszawskiej Pragi poprzez inwestycję przy ul.Strzeleckiej 8</t>
  </si>
  <si>
    <t>Nr w KSI SIMIK</t>
  </si>
  <si>
    <t>Wnioskodawca/Beneficjent</t>
  </si>
  <si>
    <t>Zwiększenie atrakcyjności regionu poprzez wprowadzenie nowych usług i rozbudowę infrastruktury turystyczno-rekreacyjnej Ośrodka Szkolenia Lotniczego TARGOR Flight Club</t>
  </si>
  <si>
    <t>Wprowadzenie pierwszego w woj. mazowieckim pakietu usług aktywnej turystki wodnej dostosowanej do potrzeb osób niepełnosprawnych</t>
  </si>
  <si>
    <t>„Żeglarski rejs turystyczno–krajoznawczy na obszarze Zalewu Zegrzyńskiego i Narwi ze zwiedzaniem Pułtuska i Serocka”</t>
  </si>
  <si>
    <t>Wzrost konkurencyjności turystycznej regionu poprzez zaoferowanie całkowicie nowego produktu turystycznego w Wolanowie i okolicy.</t>
  </si>
  <si>
    <t>ALEKSANDER TUROWICZ i MAREK BULASZEWSKI prowadzący działalność gospodarczą w formie spółki cywilnej pod nazwą: "Biuro Turystyczne Kliwer – Szkoła Żeglarstwa s.c. Aleksander Turowicz, Marek Bulaszewski"</t>
  </si>
  <si>
    <t>Koszty kwalifikowalne w PLN</t>
  </si>
  <si>
    <t>Wnioskowana kwota z budżetu państwa (nie zawsze wystąpi) w PLN</t>
  </si>
  <si>
    <t>Procent dofinansowania kosztów kwalifikowalnych</t>
  </si>
  <si>
    <t>Maksymalna liczba punktów możliwa do zdobycia w konkursie</t>
  </si>
  <si>
    <t xml:space="preserve">Załącznik do uchwały Nr ..................................................Zarządu Województwa Mazowieckiego z dnia .................................................2013 roku w sprawie zatwierdzenia listy rankingowej projektów pozytywnie zweryfikowanych pod względem oceny wykonalności, merytorycznej (horyzontalnej i szczegółowej) oraz strategicznej złożonych w ramach konkursu otwartego bez preselekcji RPOWM/6.2/1/2013 Priorytet VI „Wykorzystanie walorów naturalnych i kulturowych dla rozwoju turystyki i rekreacji” dla Działania 6.2 „Turystyka” Regionalnego Programu Operacyjnego Województwa Mazowieckiego 2007-2013
</t>
  </si>
  <si>
    <t>Etap II - od 26 kwietnia 2013 r. do 9 maja 2013 r.</t>
  </si>
  <si>
    <t>Etap III - od 10 maja 2013 r. do 23 maja 2013 r.</t>
  </si>
  <si>
    <t>Czwarno Jacek, Czwarno Marzena, Czwarno Marzena, Piotr Czwarno prowadzący działalność gospodarczą w formie spółki cywilnej pod nazwą "HOTEL-GOSPODA U CZWARNÓW"</t>
  </si>
  <si>
    <t>Grzegorz Gilewski, Sławomir Stempniewski działający w formie spółki cywilnej pod nazwą Aviator Sp.cywilna G. Gilewski, S. Stempniewski</t>
  </si>
  <si>
    <t>Anna Gilewska, Katarzyna Firlej-Szczypińska działający w formie spółki cywilnej pod nazwą Maxima s.c. Anna Gilewska,Katarzyna Firlej-Szczypińska</t>
  </si>
  <si>
    <t>LUIZA DĘBSKA, LAURA DĘBSKA PROWADZĄCE DZIAŁALNOŚĆ W FORMIE SPÓŁKI CYWILNEJ POD NAZWĄ "PAPRYCZKA" S.C</t>
  </si>
  <si>
    <t>Lp.</t>
  </si>
  <si>
    <t xml:space="preserve">Alokacja EFRR na konkurs RPOWM/6.2/1/2013 </t>
  </si>
  <si>
    <t>Wartość umożliwiająca dalszą kontraktację na podstawie comiesięcznych danych MF po zabezpieczeniu środków na projekty oczekujące na podpisanie umowy oraz na dwa konkursy z 2013 r.</t>
  </si>
  <si>
    <t>Linia oznacza dofinansowane projekty</t>
  </si>
  <si>
    <t>Razem II Etap</t>
  </si>
  <si>
    <t>Razem III Etap</t>
  </si>
  <si>
    <t>Wartość dofinansowania projektów z I etapu</t>
  </si>
  <si>
    <t>Etap IV - od 24 maja 2013 r. do 6 czerwca 2013 r.</t>
  </si>
  <si>
    <t>MJWPU.420-127/13</t>
  </si>
  <si>
    <t>ANDOR Andrzej Baracz</t>
  </si>
  <si>
    <t>Organizowanie rejsów turystycznych i plenerowych po wodach Zalewu Zegrzyńskiego, Wisły,Bugu i Narwi</t>
  </si>
  <si>
    <t>MJWPU.420-123/13</t>
  </si>
  <si>
    <t>TR STUDIO SP. Z O.O.</t>
  </si>
  <si>
    <t>Wzrost konkurencyjności turystycznej regionu poprzez zaoferowanie całkowicie nowego
produktu turystycznego w Łomiankach.</t>
  </si>
  <si>
    <t>MJWPU.420-128/13</t>
  </si>
  <si>
    <t>Bajka Usługi Gastronomiczne Barbara Kowalczyk-Osiak</t>
  </si>
  <si>
    <t>Wzrost konkurencyjności turystycznej regionu poprzez zaoferowanie całkowicie nowego
produktu turystycznego w Warszawie</t>
  </si>
  <si>
    <t>Razem IV Etap</t>
  </si>
  <si>
    <t>Razem II,III i IV Etap</t>
  </si>
  <si>
    <t>Analiza wykorzystania alokacji EFRR w ramach konkursu  RPOWM/6.2/1/2013 Priorytet VI „Wykorzystanie walorów naturalnych i kulturowych dla rozwoju turystyki i rekreacji” dla Działania 6.2 „Turystyka” 
(kurs zgodny z wytycznymi MF 4,2252 PLN/EURO)</t>
  </si>
  <si>
    <t>Zapotrzebowanie na projekty z konkursu 6.2/1/2013 ( Etap I,II, III i IV)</t>
  </si>
  <si>
    <t>Analiza wykorzystania alokacji EFRR w ramach Działania 6.2 „Turystyka”  
(kurs zgodny z wytycznymi MF 4,2252 PLN/EURO)</t>
  </si>
</sst>
</file>

<file path=xl/styles.xml><?xml version="1.0" encoding="utf-8"?>
<styleSheet xmlns="http://schemas.openxmlformats.org/spreadsheetml/2006/main">
  <numFmts count="1">
    <numFmt numFmtId="164" formatCode="&quot;RPMA.06.02.00-14-&quot;000&quot;/13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4" fontId="0" fillId="0" borderId="0" xfId="0" applyNumberFormat="1"/>
    <xf numFmtId="0" fontId="0" fillId="0" borderId="0" xfId="0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</cellXfs>
  <cellStyles count="25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zoomScale="70" zoomScaleNormal="70" workbookViewId="0">
      <selection activeCell="E36" sqref="E36"/>
    </sheetView>
  </sheetViews>
  <sheetFormatPr defaultRowHeight="14.25"/>
  <cols>
    <col min="1" max="1" width="4.75" customWidth="1"/>
    <col min="2" max="2" width="15.625" customWidth="1"/>
    <col min="3" max="3" width="22.5" customWidth="1"/>
    <col min="4" max="4" width="32.75" customWidth="1"/>
    <col min="5" max="5" width="35.625" customWidth="1"/>
    <col min="6" max="6" width="9" customWidth="1"/>
    <col min="7" max="7" width="14.75" customWidth="1"/>
    <col min="8" max="8" width="13.75" customWidth="1"/>
    <col min="9" max="9" width="13.125" customWidth="1"/>
    <col min="10" max="10" width="15.875" customWidth="1"/>
    <col min="11" max="11" width="16.75" customWidth="1"/>
    <col min="12" max="12" width="13.875" customWidth="1"/>
    <col min="13" max="13" width="11.75" customWidth="1"/>
    <col min="15" max="15" width="11.375" customWidth="1"/>
  </cols>
  <sheetData>
    <row r="1" spans="1:15" s="2" customFormat="1" ht="59.25" customHeight="1">
      <c r="A1" s="39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s="2" customFormat="1" ht="38.25" customHeight="1">
      <c r="A2" s="42" t="s">
        <v>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s="2" customFormat="1" ht="78.75" customHeight="1">
      <c r="A3" s="7" t="s">
        <v>61</v>
      </c>
      <c r="B3" s="5" t="s">
        <v>1</v>
      </c>
      <c r="C3" s="5" t="s">
        <v>43</v>
      </c>
      <c r="D3" s="5" t="s">
        <v>44</v>
      </c>
      <c r="E3" s="5" t="s">
        <v>2</v>
      </c>
      <c r="F3" s="5" t="s">
        <v>3</v>
      </c>
      <c r="G3" s="5" t="s">
        <v>4</v>
      </c>
      <c r="H3" s="5" t="s">
        <v>50</v>
      </c>
      <c r="I3" s="5" t="s">
        <v>5</v>
      </c>
      <c r="J3" s="5" t="s">
        <v>51</v>
      </c>
      <c r="K3" s="5" t="s">
        <v>6</v>
      </c>
      <c r="L3" s="5" t="s">
        <v>52</v>
      </c>
      <c r="M3" s="5" t="s">
        <v>53</v>
      </c>
      <c r="N3" s="5" t="s">
        <v>22</v>
      </c>
      <c r="O3" s="5" t="s">
        <v>7</v>
      </c>
    </row>
    <row r="4" spans="1:15" ht="42.75" customHeight="1">
      <c r="A4" s="5">
        <v>1</v>
      </c>
      <c r="B4" s="5" t="s">
        <v>14</v>
      </c>
      <c r="C4" s="9">
        <v>51</v>
      </c>
      <c r="D4" s="5" t="s">
        <v>15</v>
      </c>
      <c r="E4" s="5" t="s">
        <v>16</v>
      </c>
      <c r="F4" s="3">
        <v>57</v>
      </c>
      <c r="G4" s="4">
        <v>492000</v>
      </c>
      <c r="H4" s="4">
        <v>400000</v>
      </c>
      <c r="I4" s="4">
        <v>255000</v>
      </c>
      <c r="J4" s="4">
        <v>45000</v>
      </c>
      <c r="K4" s="4">
        <v>300000</v>
      </c>
      <c r="L4" s="10">
        <v>0.75</v>
      </c>
      <c r="M4" s="11">
        <v>115</v>
      </c>
      <c r="N4" s="11">
        <v>105.5</v>
      </c>
      <c r="O4" s="10">
        <v>0.91739130434782612</v>
      </c>
    </row>
    <row r="5" spans="1:15" ht="77.25" customHeight="1">
      <c r="A5" s="5">
        <v>2</v>
      </c>
      <c r="B5" s="5" t="s">
        <v>20</v>
      </c>
      <c r="C5" s="9">
        <v>64</v>
      </c>
      <c r="D5" s="7" t="s">
        <v>57</v>
      </c>
      <c r="E5" s="5" t="s">
        <v>21</v>
      </c>
      <c r="F5" s="3">
        <v>57</v>
      </c>
      <c r="G5" s="4">
        <v>492000</v>
      </c>
      <c r="H5" s="4">
        <v>400000</v>
      </c>
      <c r="I5" s="4">
        <v>255000</v>
      </c>
      <c r="J5" s="4">
        <v>45000</v>
      </c>
      <c r="K5" s="4">
        <v>300000</v>
      </c>
      <c r="L5" s="10">
        <v>0.75</v>
      </c>
      <c r="M5" s="11">
        <v>115</v>
      </c>
      <c r="N5" s="11">
        <v>102</v>
      </c>
      <c r="O5" s="10">
        <v>0.88695652173913042</v>
      </c>
    </row>
    <row r="6" spans="1:15" ht="60" customHeight="1">
      <c r="A6" s="5">
        <v>3</v>
      </c>
      <c r="B6" s="5" t="s">
        <v>10</v>
      </c>
      <c r="C6" s="9">
        <v>46</v>
      </c>
      <c r="D6" s="7" t="s">
        <v>60</v>
      </c>
      <c r="E6" s="5" t="s">
        <v>11</v>
      </c>
      <c r="F6" s="3">
        <v>57</v>
      </c>
      <c r="G6" s="4">
        <v>409590</v>
      </c>
      <c r="H6" s="4">
        <v>333000</v>
      </c>
      <c r="I6" s="4">
        <v>240592.5</v>
      </c>
      <c r="J6" s="4">
        <v>42457.5</v>
      </c>
      <c r="K6" s="4">
        <v>283050</v>
      </c>
      <c r="L6" s="10">
        <v>0.85</v>
      </c>
      <c r="M6" s="11">
        <v>115</v>
      </c>
      <c r="N6" s="11">
        <v>96.5</v>
      </c>
      <c r="O6" s="10">
        <v>0.83913043478260874</v>
      </c>
    </row>
    <row r="7" spans="1:15" ht="55.5" customHeight="1">
      <c r="A7" s="5">
        <v>4</v>
      </c>
      <c r="B7" s="31" t="s">
        <v>8</v>
      </c>
      <c r="C7" s="9">
        <v>31</v>
      </c>
      <c r="D7" s="5" t="s">
        <v>9</v>
      </c>
      <c r="E7" s="5" t="s">
        <v>45</v>
      </c>
      <c r="F7" s="3">
        <v>57</v>
      </c>
      <c r="G7" s="4">
        <v>536772</v>
      </c>
      <c r="H7" s="4">
        <v>418900</v>
      </c>
      <c r="I7" s="4">
        <v>106819.5</v>
      </c>
      <c r="J7" s="4">
        <v>18850.5</v>
      </c>
      <c r="K7" s="4">
        <v>125670</v>
      </c>
      <c r="L7" s="10">
        <v>0.3</v>
      </c>
      <c r="M7" s="11">
        <v>115</v>
      </c>
      <c r="N7" s="11">
        <v>96</v>
      </c>
      <c r="O7" s="10">
        <v>0.83478260869565213</v>
      </c>
    </row>
    <row r="8" spans="1:15" ht="55.5" customHeight="1">
      <c r="A8" s="5">
        <v>5</v>
      </c>
      <c r="B8" s="31" t="s">
        <v>17</v>
      </c>
      <c r="C8" s="9">
        <v>54</v>
      </c>
      <c r="D8" s="5" t="s">
        <v>18</v>
      </c>
      <c r="E8" s="5" t="s">
        <v>19</v>
      </c>
      <c r="F8" s="3">
        <v>57</v>
      </c>
      <c r="G8" s="4">
        <v>461250</v>
      </c>
      <c r="H8" s="4">
        <v>375000</v>
      </c>
      <c r="I8" s="4">
        <v>255000</v>
      </c>
      <c r="J8" s="4">
        <v>45000</v>
      </c>
      <c r="K8" s="4">
        <v>300000</v>
      </c>
      <c r="L8" s="10">
        <v>0.8</v>
      </c>
      <c r="M8" s="11">
        <v>115</v>
      </c>
      <c r="N8" s="11">
        <v>96</v>
      </c>
      <c r="O8" s="10">
        <v>0.83478260869565213</v>
      </c>
    </row>
    <row r="9" spans="1:15" ht="59.25" customHeight="1">
      <c r="A9" s="5">
        <v>6</v>
      </c>
      <c r="B9" s="31" t="s">
        <v>12</v>
      </c>
      <c r="C9" s="9">
        <v>42</v>
      </c>
      <c r="D9" s="5" t="s">
        <v>13</v>
      </c>
      <c r="E9" s="5" t="s">
        <v>46</v>
      </c>
      <c r="F9" s="3">
        <v>57</v>
      </c>
      <c r="G9" s="4">
        <v>479762.73</v>
      </c>
      <c r="H9" s="4">
        <v>390051</v>
      </c>
      <c r="I9" s="4">
        <v>251972.95</v>
      </c>
      <c r="J9" s="4">
        <v>44465.81</v>
      </c>
      <c r="K9" s="4">
        <v>296438.76</v>
      </c>
      <c r="L9" s="10">
        <v>0.76</v>
      </c>
      <c r="M9" s="11">
        <v>115</v>
      </c>
      <c r="N9" s="11">
        <v>96</v>
      </c>
      <c r="O9" s="10">
        <v>0.83478260869565213</v>
      </c>
    </row>
    <row r="10" spans="1:15" s="2" customFormat="1" ht="48" customHeight="1">
      <c r="A10" s="58" t="s">
        <v>65</v>
      </c>
      <c r="B10" s="59"/>
      <c r="C10" s="59"/>
      <c r="D10" s="59"/>
      <c r="E10" s="59"/>
      <c r="F10" s="60"/>
      <c r="G10" s="8">
        <f>SUM(G4:G9)</f>
        <v>2871374.73</v>
      </c>
      <c r="H10" s="8">
        <f>SUM(H4:H9)</f>
        <v>2316951</v>
      </c>
      <c r="I10" s="8">
        <f>SUM(I4:I9)</f>
        <v>1364384.95</v>
      </c>
      <c r="J10" s="8">
        <f>SUM(J4:J9)</f>
        <v>240773.81</v>
      </c>
      <c r="K10" s="8">
        <f>SUM(K4:K9)</f>
        <v>1605158.76</v>
      </c>
      <c r="L10" s="56"/>
      <c r="M10" s="61"/>
      <c r="N10" s="61"/>
      <c r="O10" s="57"/>
    </row>
    <row r="11" spans="1:15" s="2" customFormat="1" ht="39.75" customHeight="1">
      <c r="A11" s="42" t="s">
        <v>56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2" customFormat="1" ht="77.25" customHeight="1">
      <c r="A12" s="7" t="s">
        <v>0</v>
      </c>
      <c r="B12" s="7" t="s">
        <v>1</v>
      </c>
      <c r="C12" s="7" t="s">
        <v>43</v>
      </c>
      <c r="D12" s="7" t="s">
        <v>44</v>
      </c>
      <c r="E12" s="7" t="s">
        <v>2</v>
      </c>
      <c r="F12" s="7" t="s">
        <v>3</v>
      </c>
      <c r="G12" s="7" t="s">
        <v>4</v>
      </c>
      <c r="H12" s="7" t="s">
        <v>50</v>
      </c>
      <c r="I12" s="7" t="s">
        <v>5</v>
      </c>
      <c r="J12" s="7" t="s">
        <v>51</v>
      </c>
      <c r="K12" s="7" t="s">
        <v>6</v>
      </c>
      <c r="L12" s="7" t="s">
        <v>52</v>
      </c>
      <c r="M12" s="7" t="s">
        <v>53</v>
      </c>
      <c r="N12" s="7" t="s">
        <v>22</v>
      </c>
      <c r="O12" s="7" t="s">
        <v>7</v>
      </c>
    </row>
    <row r="13" spans="1:15" ht="56.25" customHeight="1">
      <c r="A13" s="5">
        <v>1</v>
      </c>
      <c r="B13" s="5" t="s">
        <v>40</v>
      </c>
      <c r="C13" s="9">
        <v>72</v>
      </c>
      <c r="D13" s="5" t="s">
        <v>41</v>
      </c>
      <c r="E13" s="5" t="s">
        <v>42</v>
      </c>
      <c r="F13" s="3">
        <v>57</v>
      </c>
      <c r="G13" s="4">
        <v>922500</v>
      </c>
      <c r="H13" s="4">
        <v>750000</v>
      </c>
      <c r="I13" s="4">
        <v>255000</v>
      </c>
      <c r="J13" s="4">
        <v>45000</v>
      </c>
      <c r="K13" s="4">
        <v>300000</v>
      </c>
      <c r="L13" s="10">
        <v>0.4</v>
      </c>
      <c r="M13" s="11">
        <v>115</v>
      </c>
      <c r="N13" s="11">
        <v>107.5</v>
      </c>
      <c r="O13" s="10">
        <v>0.93478260869565222</v>
      </c>
    </row>
    <row r="14" spans="1:15" ht="68.25" customHeight="1">
      <c r="A14" s="5">
        <v>2</v>
      </c>
      <c r="B14" s="5" t="s">
        <v>36</v>
      </c>
      <c r="C14" s="9">
        <v>68</v>
      </c>
      <c r="D14" s="7" t="s">
        <v>58</v>
      </c>
      <c r="E14" s="5" t="s">
        <v>37</v>
      </c>
      <c r="F14" s="3">
        <v>57</v>
      </c>
      <c r="G14" s="4">
        <v>491323.5</v>
      </c>
      <c r="H14" s="4">
        <v>399450</v>
      </c>
      <c r="I14" s="4">
        <v>229354.2</v>
      </c>
      <c r="J14" s="4">
        <v>40474.269999999997</v>
      </c>
      <c r="K14" s="4">
        <v>269828.47000000003</v>
      </c>
      <c r="L14" s="10">
        <v>0.67549998748278894</v>
      </c>
      <c r="M14" s="11">
        <v>115</v>
      </c>
      <c r="N14" s="11">
        <v>100</v>
      </c>
      <c r="O14" s="10">
        <v>0.86956521739130432</v>
      </c>
    </row>
    <row r="15" spans="1:15" ht="80.25" customHeight="1">
      <c r="A15" s="5">
        <v>3</v>
      </c>
      <c r="B15" s="5" t="s">
        <v>39</v>
      </c>
      <c r="C15" s="9">
        <v>69</v>
      </c>
      <c r="D15" s="5" t="s">
        <v>49</v>
      </c>
      <c r="E15" s="5" t="s">
        <v>47</v>
      </c>
      <c r="F15" s="3">
        <v>55</v>
      </c>
      <c r="G15" s="4">
        <v>474780</v>
      </c>
      <c r="H15" s="4">
        <v>386000</v>
      </c>
      <c r="I15" s="4">
        <v>246075</v>
      </c>
      <c r="J15" s="4">
        <v>43425</v>
      </c>
      <c r="K15" s="4">
        <v>289500</v>
      </c>
      <c r="L15" s="10">
        <v>0.75</v>
      </c>
      <c r="M15" s="11">
        <v>115</v>
      </c>
      <c r="N15" s="11">
        <v>97.5</v>
      </c>
      <c r="O15" s="10">
        <v>0.84782608695652173</v>
      </c>
    </row>
    <row r="16" spans="1:15" ht="66.75" customHeight="1">
      <c r="A16" s="22">
        <v>4</v>
      </c>
      <c r="B16" s="22" t="s">
        <v>38</v>
      </c>
      <c r="C16" s="9">
        <v>70</v>
      </c>
      <c r="D16" s="22" t="s">
        <v>59</v>
      </c>
      <c r="E16" s="22" t="s">
        <v>48</v>
      </c>
      <c r="F16" s="21">
        <v>57</v>
      </c>
      <c r="G16" s="24">
        <v>490708.5</v>
      </c>
      <c r="H16" s="24">
        <v>398950</v>
      </c>
      <c r="I16" s="24">
        <v>229406.23</v>
      </c>
      <c r="J16" s="24">
        <v>40483.449999999997</v>
      </c>
      <c r="K16" s="24">
        <v>269889.68</v>
      </c>
      <c r="L16" s="10">
        <v>0.67650001253289882</v>
      </c>
      <c r="M16" s="11">
        <v>115</v>
      </c>
      <c r="N16" s="11">
        <v>92</v>
      </c>
      <c r="O16" s="10">
        <v>0.8</v>
      </c>
    </row>
    <row r="17" spans="1:15" ht="54.75" customHeight="1">
      <c r="A17" s="62" t="s">
        <v>66</v>
      </c>
      <c r="B17" s="63"/>
      <c r="C17" s="63"/>
      <c r="D17" s="63"/>
      <c r="E17" s="63"/>
      <c r="F17" s="64"/>
      <c r="G17" s="25">
        <f>SUM(G13:G16)</f>
        <v>2379312</v>
      </c>
      <c r="H17" s="25">
        <f t="shared" ref="H17:K17" si="0">SUM(H13:H16)</f>
        <v>1934400</v>
      </c>
      <c r="I17" s="25">
        <f t="shared" si="0"/>
        <v>959835.42999999993</v>
      </c>
      <c r="J17" s="25">
        <f t="shared" si="0"/>
        <v>169382.71999999997</v>
      </c>
      <c r="K17" s="25">
        <f t="shared" si="0"/>
        <v>1129218.1499999999</v>
      </c>
    </row>
    <row r="18" spans="1:15" s="2" customFormat="1" ht="36.75" customHeight="1">
      <c r="A18" s="42" t="s">
        <v>68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s="2" customFormat="1" ht="89.25" customHeight="1">
      <c r="A19" s="22" t="s">
        <v>0</v>
      </c>
      <c r="B19" s="22" t="s">
        <v>1</v>
      </c>
      <c r="C19" s="22" t="s">
        <v>43</v>
      </c>
      <c r="D19" s="22" t="s">
        <v>44</v>
      </c>
      <c r="E19" s="22" t="s">
        <v>2</v>
      </c>
      <c r="F19" s="22" t="s">
        <v>3</v>
      </c>
      <c r="G19" s="22" t="s">
        <v>4</v>
      </c>
      <c r="H19" s="22" t="s">
        <v>50</v>
      </c>
      <c r="I19" s="22" t="s">
        <v>5</v>
      </c>
      <c r="J19" s="22" t="s">
        <v>51</v>
      </c>
      <c r="K19" s="22" t="s">
        <v>6</v>
      </c>
      <c r="L19" s="22" t="s">
        <v>52</v>
      </c>
      <c r="M19" s="22" t="s">
        <v>53</v>
      </c>
      <c r="N19" s="22" t="s">
        <v>22</v>
      </c>
      <c r="O19" s="22" t="s">
        <v>7</v>
      </c>
    </row>
    <row r="20" spans="1:15" s="2" customFormat="1" ht="42.75" customHeight="1">
      <c r="A20" s="22">
        <v>1</v>
      </c>
      <c r="B20" s="22" t="s">
        <v>69</v>
      </c>
      <c r="C20" s="26">
        <v>79</v>
      </c>
      <c r="D20" s="22" t="s">
        <v>70</v>
      </c>
      <c r="E20" s="22" t="s">
        <v>71</v>
      </c>
      <c r="F20" s="21">
        <v>57</v>
      </c>
      <c r="G20" s="24">
        <v>451410</v>
      </c>
      <c r="H20" s="24">
        <v>367000</v>
      </c>
      <c r="I20" s="24">
        <v>233962.5</v>
      </c>
      <c r="J20" s="24">
        <v>41287.5</v>
      </c>
      <c r="K20" s="24">
        <v>275250</v>
      </c>
      <c r="L20" s="10">
        <v>0.75</v>
      </c>
      <c r="M20" s="11">
        <v>115</v>
      </c>
      <c r="N20" s="11">
        <v>109</v>
      </c>
      <c r="O20" s="10">
        <v>0.94782608695652171</v>
      </c>
    </row>
    <row r="21" spans="1:15" s="2" customFormat="1" ht="47.25" customHeight="1">
      <c r="A21" s="23">
        <v>2</v>
      </c>
      <c r="B21" s="22" t="s">
        <v>72</v>
      </c>
      <c r="C21" s="26">
        <v>75</v>
      </c>
      <c r="D21" s="22" t="s">
        <v>73</v>
      </c>
      <c r="E21" s="22" t="s">
        <v>74</v>
      </c>
      <c r="F21" s="21">
        <v>57</v>
      </c>
      <c r="G21" s="24">
        <v>1228696.2</v>
      </c>
      <c r="H21" s="24">
        <v>998940</v>
      </c>
      <c r="I21" s="24">
        <v>229256.73</v>
      </c>
      <c r="J21" s="24">
        <v>40457.07</v>
      </c>
      <c r="K21" s="24">
        <v>269713.8</v>
      </c>
      <c r="L21" s="10">
        <v>0.26999999999999996</v>
      </c>
      <c r="M21" s="11">
        <v>115</v>
      </c>
      <c r="N21" s="11">
        <v>96</v>
      </c>
      <c r="O21" s="10">
        <v>0.83478260869565213</v>
      </c>
    </row>
    <row r="22" spans="1:15" s="2" customFormat="1" ht="63" customHeight="1" thickBot="1">
      <c r="A22" s="27">
        <v>3</v>
      </c>
      <c r="B22" s="15" t="s">
        <v>75</v>
      </c>
      <c r="C22" s="28">
        <v>78</v>
      </c>
      <c r="D22" s="15" t="s">
        <v>76</v>
      </c>
      <c r="E22" s="15" t="s">
        <v>77</v>
      </c>
      <c r="F22" s="16">
        <v>57</v>
      </c>
      <c r="G22" s="17">
        <v>461250</v>
      </c>
      <c r="H22" s="17">
        <v>375000</v>
      </c>
      <c r="I22" s="17">
        <v>239062.5</v>
      </c>
      <c r="J22" s="17">
        <v>42187.5</v>
      </c>
      <c r="K22" s="17">
        <v>281250</v>
      </c>
      <c r="L22" s="18">
        <v>0.75</v>
      </c>
      <c r="M22" s="19">
        <v>115</v>
      </c>
      <c r="N22" s="29">
        <v>86</v>
      </c>
      <c r="O22" s="30">
        <v>0.74780000000000002</v>
      </c>
    </row>
    <row r="23" spans="1:15" s="2" customFormat="1" ht="33.75" customHeight="1" thickTop="1">
      <c r="A23" s="58" t="s">
        <v>78</v>
      </c>
      <c r="B23" s="59"/>
      <c r="C23" s="59"/>
      <c r="D23" s="59"/>
      <c r="E23" s="59"/>
      <c r="F23" s="60"/>
      <c r="G23" s="20">
        <f>SUM(G20:G22)</f>
        <v>2141356.2000000002</v>
      </c>
      <c r="H23" s="20">
        <f t="shared" ref="H23:K23" si="1">SUM(H20:H22)</f>
        <v>1740940</v>
      </c>
      <c r="I23" s="20">
        <f t="shared" si="1"/>
        <v>702281.73</v>
      </c>
      <c r="J23" s="20">
        <f t="shared" si="1"/>
        <v>123932.07</v>
      </c>
      <c r="K23" s="20">
        <f t="shared" si="1"/>
        <v>826213.8</v>
      </c>
    </row>
    <row r="24" spans="1:15" s="2" customFormat="1" ht="38.25" customHeight="1">
      <c r="A24" s="58" t="s">
        <v>79</v>
      </c>
      <c r="B24" s="59"/>
      <c r="C24" s="59"/>
      <c r="D24" s="59"/>
      <c r="E24" s="59"/>
      <c r="F24" s="60"/>
      <c r="G24" s="20">
        <f>SUM(G10+G17+G23)</f>
        <v>7392042.9300000006</v>
      </c>
      <c r="H24" s="20">
        <f t="shared" ref="H24:K24" si="2">SUM(H10+H17+H23)</f>
        <v>5992291</v>
      </c>
      <c r="I24" s="20">
        <f>SUM(I10+I17+I23)</f>
        <v>3026502.11</v>
      </c>
      <c r="J24" s="20">
        <f>SUM(J10+J17+J23)</f>
        <v>534088.6</v>
      </c>
      <c r="K24" s="20">
        <f t="shared" si="2"/>
        <v>3560590.71</v>
      </c>
    </row>
    <row r="25" spans="1:15" s="2" customFormat="1" ht="27.75" customHeight="1" thickBot="1">
      <c r="A25"/>
      <c r="B25" s="12"/>
      <c r="C25" s="13" t="s">
        <v>64</v>
      </c>
      <c r="D25" s="14"/>
      <c r="E25"/>
      <c r="F25"/>
    </row>
    <row r="26" spans="1:15" s="2" customFormat="1" ht="18.75" customHeight="1" thickTop="1"/>
    <row r="27" spans="1:15" ht="52.5" customHeight="1">
      <c r="B27" s="45" t="s">
        <v>80</v>
      </c>
      <c r="C27" s="46"/>
      <c r="D27" s="47"/>
      <c r="F27" s="45" t="s">
        <v>82</v>
      </c>
      <c r="G27" s="46"/>
      <c r="H27" s="46"/>
      <c r="I27" s="46"/>
      <c r="J27" s="46"/>
      <c r="K27" s="46"/>
      <c r="L27" s="47"/>
    </row>
    <row r="28" spans="1:15" ht="24.75" customHeight="1">
      <c r="B28" s="67" t="s">
        <v>62</v>
      </c>
      <c r="C28" s="6" t="s">
        <v>23</v>
      </c>
      <c r="D28" s="6" t="s">
        <v>24</v>
      </c>
      <c r="F28" s="48" t="s">
        <v>28</v>
      </c>
      <c r="G28" s="49"/>
      <c r="H28" s="50"/>
      <c r="I28" s="54" t="s">
        <v>23</v>
      </c>
      <c r="J28" s="55"/>
      <c r="K28" s="54" t="s">
        <v>24</v>
      </c>
      <c r="L28" s="55"/>
    </row>
    <row r="29" spans="1:15" ht="23.25" customHeight="1">
      <c r="B29" s="68"/>
      <c r="C29" s="8">
        <v>2000000</v>
      </c>
      <c r="D29" s="8">
        <f>C29*C33</f>
        <v>8450400</v>
      </c>
      <c r="F29" s="51"/>
      <c r="G29" s="52"/>
      <c r="H29" s="53"/>
      <c r="I29" s="56">
        <v>71153445</v>
      </c>
      <c r="J29" s="57"/>
      <c r="K29" s="32">
        <f>I29*I38</f>
        <v>300637535.81400001</v>
      </c>
      <c r="L29" s="32"/>
    </row>
    <row r="30" spans="1:15" ht="46.5" customHeight="1">
      <c r="B30" s="7" t="s">
        <v>67</v>
      </c>
      <c r="C30" s="8">
        <f>D30/C33</f>
        <v>350661.62548518414</v>
      </c>
      <c r="D30" s="8">
        <v>1481615.5</v>
      </c>
      <c r="F30" s="36" t="s">
        <v>29</v>
      </c>
      <c r="G30" s="37"/>
      <c r="H30" s="38"/>
      <c r="I30" s="33">
        <f>K30/I38</f>
        <v>28462696.684180629</v>
      </c>
      <c r="J30" s="34"/>
      <c r="K30" s="35">
        <v>120260586.03</v>
      </c>
      <c r="L30" s="35"/>
    </row>
    <row r="31" spans="1:15" ht="63" customHeight="1">
      <c r="B31" s="7" t="s">
        <v>25</v>
      </c>
      <c r="C31" s="8">
        <f>D31/C33</f>
        <v>716297.95275963261</v>
      </c>
      <c r="D31" s="8">
        <f>I24</f>
        <v>3026502.11</v>
      </c>
      <c r="F31" s="36" t="s">
        <v>30</v>
      </c>
      <c r="G31" s="37"/>
      <c r="H31" s="38"/>
      <c r="I31" s="33">
        <f>K31/I38</f>
        <v>3250849.2734071757</v>
      </c>
      <c r="J31" s="34"/>
      <c r="K31" s="35">
        <v>13735488.35</v>
      </c>
      <c r="L31" s="35"/>
    </row>
    <row r="32" spans="1:15" ht="52.5" customHeight="1">
      <c r="B32" s="7" t="s">
        <v>26</v>
      </c>
      <c r="C32" s="8">
        <f>D32/C33</f>
        <v>933040.42175518326</v>
      </c>
      <c r="D32" s="8">
        <f>D29-D30-D31</f>
        <v>3942282.39</v>
      </c>
      <c r="F32" s="36" t="s">
        <v>31</v>
      </c>
      <c r="G32" s="37"/>
      <c r="H32" s="38"/>
      <c r="I32" s="33">
        <f>K32/I38</f>
        <v>20717027.560825523</v>
      </c>
      <c r="J32" s="34"/>
      <c r="K32" s="43">
        <v>87533584.849999994</v>
      </c>
      <c r="L32" s="44"/>
      <c r="M32" s="1"/>
    </row>
    <row r="33" spans="2:12" ht="27" customHeight="1">
      <c r="B33" s="6" t="s">
        <v>27</v>
      </c>
      <c r="C33" s="54">
        <v>4.2252000000000001</v>
      </c>
      <c r="D33" s="55"/>
      <c r="F33" s="36" t="s">
        <v>32</v>
      </c>
      <c r="G33" s="37"/>
      <c r="H33" s="38"/>
      <c r="I33" s="33">
        <f>K33/I38</f>
        <v>0</v>
      </c>
      <c r="J33" s="34"/>
      <c r="K33" s="43">
        <v>0</v>
      </c>
      <c r="L33" s="44"/>
    </row>
    <row r="34" spans="2:12" ht="31.5" customHeight="1">
      <c r="F34" s="36" t="s">
        <v>81</v>
      </c>
      <c r="G34" s="37"/>
      <c r="H34" s="38"/>
      <c r="I34" s="33">
        <f>K34/I38</f>
        <v>1066959.5782448167</v>
      </c>
      <c r="J34" s="34"/>
      <c r="K34" s="33">
        <f>D30+D31</f>
        <v>4508117.6099999994</v>
      </c>
      <c r="L34" s="34"/>
    </row>
    <row r="35" spans="2:12" ht="33" customHeight="1">
      <c r="C35" s="1"/>
      <c r="F35" s="36" t="s">
        <v>33</v>
      </c>
      <c r="G35" s="37"/>
      <c r="H35" s="38"/>
      <c r="I35" s="33">
        <f>K35/I38</f>
        <v>2963798.6225504116</v>
      </c>
      <c r="J35" s="34"/>
      <c r="K35" s="43">
        <v>12522641.939999999</v>
      </c>
      <c r="L35" s="44"/>
    </row>
    <row r="36" spans="2:12" ht="33" customHeight="1">
      <c r="D36" s="1"/>
      <c r="F36" s="58" t="s">
        <v>34</v>
      </c>
      <c r="G36" s="59"/>
      <c r="H36" s="60"/>
      <c r="I36" s="56">
        <f>K36/I38</f>
        <v>21410471.897658788</v>
      </c>
      <c r="J36" s="57"/>
      <c r="K36" s="69">
        <v>90463525.861987904</v>
      </c>
      <c r="L36" s="70"/>
    </row>
    <row r="37" spans="2:12" ht="65.25" customHeight="1">
      <c r="C37" s="1"/>
      <c r="E37" s="1"/>
      <c r="F37" s="58" t="s">
        <v>63</v>
      </c>
      <c r="G37" s="59"/>
      <c r="H37" s="60"/>
      <c r="I37" s="56">
        <f>K37/I38</f>
        <v>14128864.423456384</v>
      </c>
      <c r="J37" s="57"/>
      <c r="K37" s="32">
        <f>K36-K31-K33-K34-K35</f>
        <v>59697277.961987913</v>
      </c>
      <c r="L37" s="32"/>
    </row>
    <row r="38" spans="2:12" ht="21.75" customHeight="1">
      <c r="F38" s="54" t="s">
        <v>35</v>
      </c>
      <c r="G38" s="65"/>
      <c r="H38" s="55"/>
      <c r="I38" s="66">
        <v>4.2252000000000001</v>
      </c>
      <c r="J38" s="66"/>
      <c r="K38" s="66"/>
      <c r="L38" s="66"/>
    </row>
  </sheetData>
  <mergeCells count="44">
    <mergeCell ref="F38:H38"/>
    <mergeCell ref="F37:H37"/>
    <mergeCell ref="I38:L38"/>
    <mergeCell ref="B28:B29"/>
    <mergeCell ref="C33:D33"/>
    <mergeCell ref="F35:H35"/>
    <mergeCell ref="I36:J36"/>
    <mergeCell ref="K36:L36"/>
    <mergeCell ref="F36:H36"/>
    <mergeCell ref="I37:J37"/>
    <mergeCell ref="K37:L37"/>
    <mergeCell ref="I34:J34"/>
    <mergeCell ref="I35:J35"/>
    <mergeCell ref="K35:L35"/>
    <mergeCell ref="I33:J33"/>
    <mergeCell ref="K33:L33"/>
    <mergeCell ref="A10:F10"/>
    <mergeCell ref="L10:O10"/>
    <mergeCell ref="A17:F17"/>
    <mergeCell ref="A23:F23"/>
    <mergeCell ref="B27:D27"/>
    <mergeCell ref="A18:O18"/>
    <mergeCell ref="A24:F24"/>
    <mergeCell ref="F34:H34"/>
    <mergeCell ref="F33:H33"/>
    <mergeCell ref="A1:O1"/>
    <mergeCell ref="A2:O2"/>
    <mergeCell ref="A11:O11"/>
    <mergeCell ref="F31:H31"/>
    <mergeCell ref="K34:L34"/>
    <mergeCell ref="I32:J32"/>
    <mergeCell ref="K32:L32"/>
    <mergeCell ref="F32:H32"/>
    <mergeCell ref="F27:L27"/>
    <mergeCell ref="F28:H29"/>
    <mergeCell ref="I28:J28"/>
    <mergeCell ref="K28:L28"/>
    <mergeCell ref="F30:H30"/>
    <mergeCell ref="I29:J29"/>
    <mergeCell ref="K29:L29"/>
    <mergeCell ref="I30:J30"/>
    <mergeCell ref="K30:L30"/>
    <mergeCell ref="I31:J31"/>
    <mergeCell ref="K31:L3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II i III IV Etap</vt:lpstr>
      <vt:lpstr>'II i III IV Etap'!Tytuły_wydruku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MJWPU</dc:creator>
  <cp:lastModifiedBy>MJWPU</cp:lastModifiedBy>
  <cp:lastPrinted>2013-08-20T08:44:29Z</cp:lastPrinted>
  <dcterms:created xsi:type="dcterms:W3CDTF">2013-07-16T07:54:13Z</dcterms:created>
  <dcterms:modified xsi:type="dcterms:W3CDTF">2013-08-20T08:44:52Z</dcterms:modified>
</cp:coreProperties>
</file>