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Uchwała 111-13 UKSW " sheetId="1" r:id="rId1"/>
  </sheets>
  <definedNames>
    <definedName name="_xlnm._FilterDatabase" localSheetId="0" hidden="1">'Uchwała 111-13 UKSW '!$A$5:$N$6</definedName>
    <definedName name="_xlnm.Print_Area" localSheetId="0">'Uchwała 111-13 UKSW '!$A$1:$O$23</definedName>
    <definedName name="_xlnm.Print_Titles" localSheetId="0">'Uchwała 111-13 UKSW '!$4:$5</definedName>
  </definedNames>
  <calcPr calcId="125725"/>
</workbook>
</file>

<file path=xl/calcChain.xml><?xml version="1.0" encoding="utf-8"?>
<calcChain xmlns="http://schemas.openxmlformats.org/spreadsheetml/2006/main">
  <c r="O6" i="1"/>
  <c r="H17" l="1"/>
  <c r="F17" s="1"/>
  <c r="F16"/>
  <c r="F15"/>
  <c r="F14"/>
  <c r="F13"/>
  <c r="F12"/>
  <c r="H11"/>
  <c r="G7" l="1"/>
  <c r="K7"/>
  <c r="I7"/>
  <c r="H7"/>
  <c r="J7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<sst xmlns="http://schemas.openxmlformats.org/spreadsheetml/2006/main" count="34" uniqueCount="34">
  <si>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</si>
  <si>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</si>
  <si>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</si>
  <si>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</si>
  <si>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</si>
  <si>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</si>
  <si>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</si>
  <si>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</si>
  <si>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</si>
  <si>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</si>
  <si>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</si>
  <si>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</si>
  <si>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</si>
  <si>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</si>
  <si>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</si>
  <si>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</si>
  <si>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</si>
  <si>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</si>
  <si>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Zapotrzebowanie na projekty z etapu wdrażania</t>
  </si>
  <si>
    <t>Zapotrzebowanie na pozostałe projekty znajdujące się w IWIPK</t>
  </si>
  <si>
    <t>Maksymalna liczba punktów możliwa do zdobycia w Działaniu</t>
  </si>
  <si>
    <t xml:space="preserve">Wartość umożliwiająca dalszą kontraktację na podstawie comiesięcznych danych MF </t>
  </si>
  <si>
    <t>Wartość dofinansowania projektu zgodnie z proponowaną listą</t>
  </si>
  <si>
    <t>Projekty wybrane do dofinansowania znajdujące się w IWIPK z podpisaną umową</t>
  </si>
  <si>
    <t>Uniwersytet Kardynała Stefana Wyszyńskiego w Warszawie</t>
  </si>
  <si>
    <t>Mazowieckie Centrum Laboratoryjne Nauk Przyrodniczych UKSW źródłem zwiększenia transferu wiedzy ze świata nauki do gospodarki dzięki wzmocnieniu infrastruktury badawczo - rozwojowej</t>
  </si>
  <si>
    <t>02</t>
  </si>
  <si>
    <t>Alokacja na Działanie EFRR w działaniu 1.1</t>
  </si>
  <si>
    <t xml:space="preserve">Pozostała alokacja środków EFRR w Działaniu 1.1 </t>
  </si>
  <si>
    <t>RPMA.01.01.00-14-002/13</t>
  </si>
  <si>
    <t xml:space="preserve">Załącznik do Uchwały Nr....................... Zarządu Województwa Mazowieckiego z dnia ............................. w sprawie zatwierdzenia do dofinansowania projektu Uniwersytetu Kardynała Stefana Wyszyńskiego w Warszawie pn. „Mazowieckie Centrum Laboratoryjne Nauk Przyrodniczych UKSW źródłem zwiększenia transferu wiedzy ze świata nauki do gospodarki dzięki wzmocnieniu infrastruktury badawczo - rozwojowej”, Priorytet I Tworzenie warunków dla rozwoju potencjału innowacyjnego i przedsiębiorczości na Mazowszu, Działanie 1.1 Wzmocnienie sektora badawczo - rozwojowego, wpisanego do Indykatywnego Wykazu Indywidualnych Projektów Kluczowych dla RPO WM 2007-2013.
</t>
  </si>
  <si>
    <t>MJWPU.420-111/13</t>
  </si>
  <si>
    <t>Kurs EURO/PLN zgodny z wytycznymi MF</t>
  </si>
  <si>
    <t>Analiza wykorzystania alokacji EFRR w ramach  Działania 1.1 „Wzmocnienie sektora badawczo-rozwojowego” (kurs zgodny z wytycznymi MF 4,2252 PLN/EURO)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</si>
</sst>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Border="1" applyAlignment="1"/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1"/>
  <sheetViews>
    <sheetView tabSelected="1" view="pageBreakPreview" topLeftCell="A4" zoomScale="60" zoomScaleNormal="70" workbookViewId="0">
      <pane ySplit="2" topLeftCell="A6" activePane="bottomLeft" state="frozen"/>
      <selection activeCell="H4" sqref="H4"/>
      <selection pane="bottomLeft" activeCell="K9" sqref="K9:N9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"/>
      <c r="Q4" s="4"/>
    </row>
    <row r="5" spans="1:17" ht="177" customHeight="1">
      <c r="A5" s="18" t="s">
        <v>0</v>
      </c>
      <c r="B5" s="18" t="s">
        <v>1</v>
      </c>
      <c r="C5" s="18" t="s">
        <v>12</v>
      </c>
      <c r="D5" s="18" t="s">
        <v>2</v>
      </c>
      <c r="E5" s="18" t="s">
        <v>3</v>
      </c>
      <c r="F5" s="22" t="s">
        <v>17</v>
      </c>
      <c r="G5" s="23" t="s">
        <v>4</v>
      </c>
      <c r="H5" s="23" t="s">
        <v>7</v>
      </c>
      <c r="I5" s="23" t="s">
        <v>5</v>
      </c>
      <c r="J5" s="23" t="s">
        <v>13</v>
      </c>
      <c r="K5" s="23" t="s">
        <v>14</v>
      </c>
      <c r="L5" s="23" t="s">
        <v>15</v>
      </c>
      <c r="M5" s="23" t="s">
        <v>20</v>
      </c>
      <c r="N5" s="23" t="s">
        <v>16</v>
      </c>
      <c r="O5" s="23" t="s">
        <v>6</v>
      </c>
    </row>
    <row r="6" spans="1:17" ht="125.25" customHeight="1">
      <c r="A6" s="7" t="s">
        <v>8</v>
      </c>
      <c r="B6" s="38" t="s">
        <v>31</v>
      </c>
      <c r="C6" s="9" t="s">
        <v>29</v>
      </c>
      <c r="D6" s="8" t="s">
        <v>24</v>
      </c>
      <c r="E6" s="8" t="s">
        <v>25</v>
      </c>
      <c r="F6" s="9" t="s">
        <v>26</v>
      </c>
      <c r="G6" s="19">
        <v>58824018.390000001</v>
      </c>
      <c r="H6" s="10">
        <v>32791248</v>
      </c>
      <c r="I6" s="10">
        <v>27872560</v>
      </c>
      <c r="J6" s="10">
        <v>0</v>
      </c>
      <c r="K6" s="10">
        <v>27872560</v>
      </c>
      <c r="L6" s="20">
        <v>0.85</v>
      </c>
      <c r="M6" s="29">
        <v>95</v>
      </c>
      <c r="N6" s="12">
        <v>62</v>
      </c>
      <c r="O6" s="11">
        <f>N6/M6</f>
        <v>0.65263157894736845</v>
      </c>
    </row>
    <row r="7" spans="1:17" ht="76.5" customHeight="1">
      <c r="A7" s="13"/>
      <c r="B7" s="14"/>
      <c r="C7" s="14"/>
      <c r="D7" s="13"/>
      <c r="E7" s="52" t="s">
        <v>9</v>
      </c>
      <c r="F7" s="53"/>
      <c r="G7" s="17">
        <f>SUM(G6:G6)</f>
        <v>58824018.390000001</v>
      </c>
      <c r="H7" s="17">
        <f>SUM(H6:H6)</f>
        <v>32791248</v>
      </c>
      <c r="I7" s="17">
        <f>SUM(I6:I6)</f>
        <v>27872560</v>
      </c>
      <c r="J7" s="17">
        <f>SUM(J6:J6)</f>
        <v>0</v>
      </c>
      <c r="K7" s="6">
        <f>K6</f>
        <v>27872560</v>
      </c>
      <c r="L7" s="21"/>
      <c r="M7" s="15"/>
      <c r="N7" s="13"/>
      <c r="O7" s="16"/>
    </row>
    <row r="8" spans="1:17" ht="18">
      <c r="A8" s="13"/>
      <c r="B8" s="14"/>
      <c r="C8" s="14"/>
      <c r="D8" s="13"/>
      <c r="E8" s="13"/>
      <c r="F8" s="13"/>
      <c r="G8" s="16"/>
      <c r="H8" s="16"/>
      <c r="I8" s="16"/>
      <c r="J8" s="13"/>
      <c r="K8" s="16"/>
      <c r="L8" s="13"/>
      <c r="M8" s="15"/>
      <c r="N8" s="13"/>
    </row>
    <row r="9" spans="1:17" ht="71.25" customHeight="1">
      <c r="A9" s="13"/>
      <c r="B9" s="14"/>
      <c r="C9" s="14"/>
      <c r="D9" s="13"/>
      <c r="E9" s="57" t="s">
        <v>33</v>
      </c>
      <c r="F9" s="56"/>
      <c r="G9" s="56"/>
      <c r="H9" s="56"/>
      <c r="I9" s="56"/>
      <c r="J9" s="26"/>
      <c r="K9" s="58"/>
      <c r="L9" s="58"/>
      <c r="M9" s="58"/>
      <c r="N9" s="58"/>
    </row>
    <row r="10" spans="1:17" ht="36" customHeight="1">
      <c r="A10" s="13"/>
      <c r="B10" s="14"/>
      <c r="C10" s="14"/>
      <c r="E10" s="25"/>
      <c r="F10" s="55" t="s">
        <v>10</v>
      </c>
      <c r="G10" s="56"/>
      <c r="H10" s="55" t="s">
        <v>11</v>
      </c>
      <c r="I10" s="56"/>
      <c r="J10" s="27"/>
      <c r="K10" s="27"/>
      <c r="L10" s="27"/>
      <c r="M10" s="41"/>
      <c r="N10" s="41"/>
    </row>
    <row r="11" spans="1:17" ht="52.5" customHeight="1">
      <c r="A11" s="13"/>
      <c r="B11" s="14"/>
      <c r="C11" s="14"/>
      <c r="E11" s="30" t="s">
        <v>27</v>
      </c>
      <c r="F11" s="43">
        <v>73551835</v>
      </c>
      <c r="G11" s="47"/>
      <c r="H11" s="45">
        <f>F11*F18</f>
        <v>310771213.24199998</v>
      </c>
      <c r="I11" s="46"/>
      <c r="J11" s="28"/>
      <c r="K11" s="32"/>
      <c r="L11" s="33"/>
      <c r="M11" s="39"/>
      <c r="N11" s="39"/>
    </row>
    <row r="12" spans="1:17" ht="63.75" customHeight="1">
      <c r="E12" s="31" t="s">
        <v>18</v>
      </c>
      <c r="F12" s="43">
        <f>H12/F18</f>
        <v>3830684.4457067121</v>
      </c>
      <c r="G12" s="47"/>
      <c r="H12" s="45">
        <v>16185407.92</v>
      </c>
      <c r="I12" s="46"/>
      <c r="J12" s="28"/>
      <c r="K12" s="34"/>
      <c r="L12" s="33"/>
      <c r="M12" s="39"/>
      <c r="N12" s="39"/>
    </row>
    <row r="13" spans="1:17" ht="63.75" customHeight="1">
      <c r="E13" s="31" t="s">
        <v>23</v>
      </c>
      <c r="F13" s="43">
        <f>H13/F18</f>
        <v>53117155.187920094</v>
      </c>
      <c r="G13" s="54"/>
      <c r="H13" s="43">
        <v>224430604.09999999</v>
      </c>
      <c r="I13" s="44"/>
      <c r="J13" s="28"/>
      <c r="K13" s="34"/>
      <c r="L13" s="33"/>
      <c r="M13" s="33"/>
      <c r="N13" s="33"/>
    </row>
    <row r="14" spans="1:17" ht="63.75" customHeight="1">
      <c r="E14" s="31" t="s">
        <v>21</v>
      </c>
      <c r="F14" s="43">
        <f>H14/F18</f>
        <v>16572298.333806684</v>
      </c>
      <c r="G14" s="44"/>
      <c r="H14" s="43">
        <v>70021274.920000002</v>
      </c>
      <c r="I14" s="44"/>
      <c r="J14" s="28"/>
      <c r="K14" s="34"/>
      <c r="L14" s="33"/>
      <c r="M14" s="33"/>
      <c r="N14" s="33"/>
    </row>
    <row r="15" spans="1:17" ht="58.5" customHeight="1">
      <c r="E15" s="31" t="s">
        <v>19</v>
      </c>
      <c r="F15" s="43">
        <f>H15/F18</f>
        <v>7634594.8617816912</v>
      </c>
      <c r="G15" s="47"/>
      <c r="H15" s="45">
        <v>32257690.210000001</v>
      </c>
      <c r="I15" s="46"/>
      <c r="J15" s="28"/>
      <c r="K15" s="34"/>
      <c r="L15" s="33"/>
      <c r="M15" s="39"/>
      <c r="N15" s="40"/>
    </row>
    <row r="16" spans="1:17" ht="58.5" customHeight="1">
      <c r="E16" s="31" t="s">
        <v>22</v>
      </c>
      <c r="F16" s="43">
        <f>H16/F18</f>
        <v>6596743.3494272456</v>
      </c>
      <c r="G16" s="44"/>
      <c r="H16" s="43">
        <v>27872560</v>
      </c>
      <c r="I16" s="44"/>
      <c r="J16" s="28"/>
      <c r="K16" s="34"/>
      <c r="L16" s="33"/>
      <c r="M16" s="33"/>
      <c r="N16" s="35"/>
    </row>
    <row r="17" spans="5:14" ht="55.5" customHeight="1">
      <c r="E17" s="31" t="s">
        <v>28</v>
      </c>
      <c r="F17" s="43">
        <f>H17/F18</f>
        <v>2340960.122597747</v>
      </c>
      <c r="G17" s="47"/>
      <c r="H17" s="45">
        <f>H14-H15-H16</f>
        <v>9891024.7100000009</v>
      </c>
      <c r="I17" s="46"/>
      <c r="J17" s="28"/>
      <c r="K17" s="34"/>
      <c r="L17" s="33"/>
      <c r="M17" s="39"/>
      <c r="N17" s="39"/>
    </row>
    <row r="18" spans="5:14" ht="48" customHeight="1">
      <c r="E18" s="24" t="s">
        <v>32</v>
      </c>
      <c r="F18" s="48">
        <v>4.2252000000000001</v>
      </c>
      <c r="G18" s="49"/>
      <c r="H18" s="49"/>
      <c r="I18" s="49"/>
      <c r="J18" s="26"/>
      <c r="K18" s="34"/>
      <c r="L18" s="33"/>
      <c r="M18" s="39"/>
      <c r="N18" s="39"/>
    </row>
    <row r="19" spans="5:14" ht="20.25">
      <c r="K19" s="36"/>
      <c r="L19" s="33"/>
      <c r="M19" s="39"/>
      <c r="N19" s="41"/>
    </row>
    <row r="20" spans="5:14" ht="20.25">
      <c r="K20" s="37"/>
      <c r="L20" s="42"/>
      <c r="M20" s="42"/>
      <c r="N20" s="42"/>
    </row>
    <row r="21" spans="5:14">
      <c r="H21" s="5"/>
    </row>
  </sheetData>
  <protectedRanges>
    <protectedRange sqref="L6" name="wprowadzanie danych"/>
    <protectedRange sqref="K7 C6:K6" name="wprowadzanie danych_1"/>
  </protectedRanges>
  <mergeCells count="29">
    <mergeCell ref="A4:O4"/>
    <mergeCell ref="E7:F7"/>
    <mergeCell ref="F13:G13"/>
    <mergeCell ref="H13:I13"/>
    <mergeCell ref="H12:I12"/>
    <mergeCell ref="F10:G10"/>
    <mergeCell ref="H10:I10"/>
    <mergeCell ref="E9:I9"/>
    <mergeCell ref="F11:G11"/>
    <mergeCell ref="H11:I11"/>
    <mergeCell ref="F12:G12"/>
    <mergeCell ref="K9:N9"/>
    <mergeCell ref="M10:N10"/>
    <mergeCell ref="M11:N11"/>
    <mergeCell ref="M12:N12"/>
    <mergeCell ref="M15:N15"/>
    <mergeCell ref="M19:N19"/>
    <mergeCell ref="L20:N20"/>
    <mergeCell ref="F14:G14"/>
    <mergeCell ref="H14:I14"/>
    <mergeCell ref="F16:G16"/>
    <mergeCell ref="H16:I16"/>
    <mergeCell ref="H17:I17"/>
    <mergeCell ref="F17:G17"/>
    <mergeCell ref="F18:I18"/>
    <mergeCell ref="F15:G15"/>
    <mergeCell ref="H15:I15"/>
    <mergeCell ref="M17:N17"/>
    <mergeCell ref="M18:N18"/>
  </mergeCells>
  <conditionalFormatting sqref="B6">
    <cfRule type="expression" dxfId="1" priority="10" stopIfTrue="1">
      <formula>AND(COUNTIF($B$39:$B$39, B6)&gt;1,NOT(ISBLANK(B6)))</formula>
    </cfRule>
  </conditionalFormatting>
  <conditionalFormatting sqref="B6">
    <cfRule type="expression" dxfId="0" priority="11" stopIfTrue="1">
      <formula>AND(COUNTIF($B$276:$B$317, B6)+COUNTIF($B$32:$B$32, B6)+COUNTIF($B$58:$B$58,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9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Uchwała 111-13 UKSW </vt:lpstr>
      <vt:lpstr>'Uchwała 111-13 UKSW '!Obszar_wydruku</vt:lpstr>
      <vt:lpstr>'Uchwała 111-13 UKSW 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MJWPU</cp:lastModifiedBy>
  <cp:lastPrinted>2013-08-05T09:06:41Z</cp:lastPrinted>
  <dcterms:created xsi:type="dcterms:W3CDTF">2010-03-01T09:19:34Z</dcterms:created>
  <dcterms:modified xsi:type="dcterms:W3CDTF">2013-08-13T07:27:17Z</dcterms:modified>
</cp:coreProperties>
</file>