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60" yWindow="60" windowWidth="11295" windowHeight="5580"/>
  </bookViews>
  <sheets>
    <sheet name="Załącznik nr 3 do uchwały" sheetId="1" r:id="rId1"/>
  </sheets>
  <calcPr calcId="125725"/>
</workbook>
</file>

<file path=xl/calcChain.xml><?xml version="1.0" encoding="utf-8"?>
<calcChain xmlns="http://schemas.openxmlformats.org/spreadsheetml/2006/main">
  <c r="G28" i="1"/>
  <c r="G33"/>
  <c r="I32"/>
  <c r="I34" s="1"/>
  <c r="G34" s="1"/>
  <c r="G32"/>
  <c r="G31"/>
  <c r="G27"/>
  <c r="G26"/>
  <c r="I25"/>
  <c r="A6"/>
  <c r="A7" s="1"/>
  <c r="A8" s="1"/>
  <c r="A9" s="1"/>
  <c r="A10" s="1"/>
  <c r="A11" s="1"/>
  <c r="A12" s="1"/>
  <c r="A13" s="1"/>
  <c r="A14" s="1"/>
  <c r="A15" s="1"/>
  <c r="A16" s="1"/>
  <c r="A17" s="1"/>
  <c r="A18" s="1"/>
  <c r="A19" s="1"/>
  <c r="A20" s="1"/>
  <c r="A5"/>
  <c r="O21" l="1"/>
  <c r="N21"/>
  <c r="M21"/>
  <c r="L21"/>
  <c r="K21"/>
  <c r="U19" l="1"/>
  <c r="W19" s="1"/>
  <c r="U18"/>
  <c r="W18" s="1"/>
  <c r="U10"/>
  <c r="W10" s="1"/>
  <c r="U9"/>
  <c r="W9" s="1"/>
  <c r="U7"/>
  <c r="W7" s="1"/>
  <c r="U6"/>
  <c r="W6" s="1"/>
  <c r="U5"/>
  <c r="W5" s="1"/>
  <c r="U4"/>
  <c r="W4" s="1"/>
</calcChain>
</file>

<file path=xl/sharedStrings.xml><?xml version="1.0" encoding="utf-8"?>
<sst xmlns="http://schemas.openxmlformats.org/spreadsheetml/2006/main" count="177" uniqueCount="153">
  <si>
    <t>Lp.</t>
  </si>
  <si>
    <t xml:space="preserve">Nr rejestracyjny </t>
  </si>
  <si>
    <t>Nr kancelaryjny</t>
  </si>
  <si>
    <t>Wnioskodawca</t>
  </si>
  <si>
    <t xml:space="preserve">Tytuł </t>
  </si>
  <si>
    <t>Kategoria interwencji</t>
  </si>
  <si>
    <t xml:space="preserve">Miejsce realizacji projektu
(Powiat) </t>
  </si>
  <si>
    <t>Miejsce realizacji projektu 
(Miejscowość)</t>
  </si>
  <si>
    <t>Siedziba wnioskodawcy 
(Powiat)</t>
  </si>
  <si>
    <t>Siedziba wnioskodawcy 
(Miejscowość)</t>
  </si>
  <si>
    <t>Całkowita Wartość Projektu w PLN</t>
  </si>
  <si>
    <t>Koszty kwalifikowalne</t>
  </si>
  <si>
    <t>Wnioskowana kwota z EFRR w PLN</t>
  </si>
  <si>
    <t>Wnioskowana kwota z budżetu państwa (nie zawsze wystąpi)</t>
  </si>
  <si>
    <t>Procent dofinansowania z EFRR</t>
  </si>
  <si>
    <t>Maksymalna średnia punktów możliwa do uzyskania w ramach oceny Horyzontalnej i Szczegółowej</t>
  </si>
  <si>
    <t>Średnia punktów oceny Horyzontalnej i Szczegółowej</t>
  </si>
  <si>
    <t xml:space="preserve">Maksymalna średnia punktów możliwa do uzyskania w ramach oceny Strategicznej </t>
  </si>
  <si>
    <t>Średnia punktów oceny strategicznej</t>
  </si>
  <si>
    <t>Maksymalna suma średnich oceny strategiczej i merytorycznej</t>
  </si>
  <si>
    <t>Suma średnich oceny strategiczej i merytorycznej</t>
  </si>
  <si>
    <t>Procent maksymalnej liczby punktów możliwych do
zdobycia</t>
  </si>
  <si>
    <t>Powiat legionowski</t>
  </si>
  <si>
    <t>Powiat m. st. Warszawa</t>
  </si>
  <si>
    <t>Warszawa</t>
  </si>
  <si>
    <t>4576/10</t>
  </si>
  <si>
    <t>Przedsiębiorstwo Wodociągów i Kanalizacji Sp. z o.o. w Wołominie</t>
  </si>
  <si>
    <t xml:space="preserve">Zakup i instalacja agregatu kogeneracyjnego na oczyszczalni ścieków "Krym", zlokalizowanej w miejscowości Leśniakowizna, gmina Wołomin
</t>
  </si>
  <si>
    <t>Powiat wołomiński</t>
  </si>
  <si>
    <t>Leśniakowizna</t>
  </si>
  <si>
    <t>Wołomin</t>
  </si>
  <si>
    <t>4553/10</t>
  </si>
  <si>
    <t>"AB-GLASS" PHP Andrzej Biedrzycki</t>
  </si>
  <si>
    <t>Zakup i instalacja modułów  solarnych  oraz turbiny wiatrowej jako alternatywnego źródła energii dla AB- GLASS PHP Andrzej Biedrzycki</t>
  </si>
  <si>
    <t>4603/10</t>
  </si>
  <si>
    <t>Gmina Jabłonna</t>
  </si>
  <si>
    <t xml:space="preserve">„Słoneczna Jabłonna - ochrona powietrza poprzez wykorzystanie instalacji solarnych w Gminie Jabłonna”
</t>
  </si>
  <si>
    <t>Jabłonna, Chotomów, Dąbrowa Chotomowska, Rajszew, Skierdy, Suchocin, Janówek Drugi, Trzciany, Boża Wola</t>
  </si>
  <si>
    <t>Jabłonna</t>
  </si>
  <si>
    <t>4587/10</t>
  </si>
  <si>
    <t>Miasto i Gmina Pilawa</t>
  </si>
  <si>
    <t>Energia słoneczna przyszłością Mazowsza</t>
  </si>
  <si>
    <t>Powiat garwoliński</t>
  </si>
  <si>
    <t>Pilawa,Trąbki, Lipówki, Puznówka, Niesadna, Niesadna-Przecinka, Kalonka, Żelazna, Łucznica, Jaźwiny, Wygoda, Gocław, Borowie, Brzuskowola, Nowa Brzuza, Stara Brzuza, Chromin, Dudka, Filipówka, Głosków, Gościewicz, Gózd, Iwowe, Jaźwiny, Kamionka, Laliny, Łętów, Łopacianka, Słup Pierwszy, Słup Drugi, Wilchta</t>
  </si>
  <si>
    <t>Pilawa</t>
  </si>
  <si>
    <t>4523/10</t>
  </si>
  <si>
    <t>Gmina Stare Babice</t>
  </si>
  <si>
    <t xml:space="preserve">„Kompleksowe zwiększenie udziału OZE w bilansie energetycznym Gminy Stare Babice poprzez instalację urządzeń solarnych dla mieszkańców gminy”	
</t>
  </si>
  <si>
    <t>Powiat warszawski zachodni</t>
  </si>
  <si>
    <t>Blizne Jasińskiego, Blizne Łaszczyńskiego, Borzęcin Duży, Borzęcin Mały, Babice Nowe, Janów, Klaudyn, Koczargi Nowe, Koczargi Stare, Kwirynów, Latchorzew, Lipków, Lubiczów, Mariew, Stare Babice, Stanisławów, Topolin, Wierzbin, Wojcieszyn, Zalesie, Zielonki Parcele, Zielonki Wieś</t>
  </si>
  <si>
    <t>Stare Babice</t>
  </si>
  <si>
    <t>4516/10</t>
  </si>
  <si>
    <t>Trasko Energia spółka z ograniczoną odpowiedzilnością</t>
  </si>
  <si>
    <t>Elektrownia Wiatrowa o mocy 2 MW w miejscowości Brzeźno</t>
  </si>
  <si>
    <t>Powiat ostrołęcki</t>
  </si>
  <si>
    <t>Brzeźno</t>
  </si>
  <si>
    <t>Powiat m. Wrocław</t>
  </si>
  <si>
    <t>Wrocław</t>
  </si>
  <si>
    <t>4495/10</t>
  </si>
  <si>
    <t>Gmina Maciejowice</t>
  </si>
  <si>
    <t>Ciepło ze słońca - poprawa jakości środowiska naturalnego gmin powiatu garwolińskiego - etap I</t>
  </si>
  <si>
    <t>Maciejowice, Domaszew, Polik, Kobylnica, Przewóz, Ostrów, Podstolice, Podłęż, Bączki, Wróble-Wargocin, Strych, Podwierzbie, Uchacze, Antoniówka Świerżowska, Oblin, Antoniówka Wilczkowska, Pasternik, Kochów, Samogoszcz, Kraski Górne, Oronne, Pogorzelec, Kawęczyn, Oblin-Grądki, Nowe Kraski, Tyrzyn, Czyszkówek, Ewelin, Feliksin, Górki, Izdebnik, Jagodne, Lucin, Michałówka, Miętne, Natalia, Niecieplin, Nowy Puznów, Parcele Rębków, Rębków, Ruda Talubska, Sławiny, Stara Huta, Stary Puznów, Stoczek, Sulbiny,Taluba, Unin Kolonia, Wilkowyja, Władysławów, Wola Rębkowska, Wola Władysławowska, Anielów, Ostrożeń Drugi, Ostrożeń Pierwszy, Gończyce, Kownacica, Przyłęk, Sobolew, Chotynia, Sokół, Gończyce, Godzisz, Kobusy,Trzcianka, Kaleń Pierwszy, Kaleń Drugi, Grabniak, Babice, Budziska, Damianów, Dębówka, Derlatka, Dudki, Elżbietów, Jabłonowiec, Korytnica, Kozice, Kruszyna, Majdan, Mroków, Ochodne, Podebłocie, Ruda, Trojanów, Więcków, Wola Korycka Dolna, Wola Korycka Górna, Wola Życka, Żabianka, Życzyn</t>
  </si>
  <si>
    <t>Maciejowice</t>
  </si>
  <si>
    <t>4517/10</t>
  </si>
  <si>
    <t>Mazowiecki Komendant Wojewódzki Policji</t>
  </si>
  <si>
    <t>Zdobywamy energię - kolektory słoneczne i turbiny wiatrowe w Policji</t>
  </si>
  <si>
    <t>Powiat radomski, Powiat m. Ostrołęka</t>
  </si>
  <si>
    <t>Iłża, Ostrołęka</t>
  </si>
  <si>
    <t>Powiat m. Radom</t>
  </si>
  <si>
    <t>Radom</t>
  </si>
  <si>
    <t>4432/10</t>
  </si>
  <si>
    <t>Firma Handlowa "JANKO" Strzelec Jan</t>
  </si>
  <si>
    <t>Budowa elektrowni wiatrowej „Elektrownia Cierpigórz”</t>
  </si>
  <si>
    <t>Powiat żuromiński</t>
  </si>
  <si>
    <t>Cierpigórz</t>
  </si>
  <si>
    <t>Żuromin</t>
  </si>
  <si>
    <t>MJWPU.420-1043/10</t>
  </si>
  <si>
    <t>4514/10</t>
  </si>
  <si>
    <t>Trasko Energia 2 spółka z ograniczona odpowiedzialnością</t>
  </si>
  <si>
    <t>Elektrownia Wiatrowa o mocy 2 MW w miejscowości Gaworówek</t>
  </si>
  <si>
    <t>Gaworówek</t>
  </si>
  <si>
    <t>Powiat ostrzeszowski</t>
  </si>
  <si>
    <t>Ostrzeszów</t>
  </si>
  <si>
    <t>MJWPU.420-1089/10</t>
  </si>
  <si>
    <t>4616/10</t>
  </si>
  <si>
    <t>Gmina Strzegowo</t>
  </si>
  <si>
    <t>Wykorzystanie odnawialnych źródeł energii na terenie Gminy Strzegowo</t>
  </si>
  <si>
    <t>Powiat mławski</t>
  </si>
  <si>
    <t>Strzegowo, Niedzbórz, Dąbrowa, Adamowo, Bregin, Budy Sułkowskie, Budy Wolińskie, Chądzyny Krusze, Chądzyny Kuski, Czarnocin, Czarnocinek, Dalnia, Drogiszka, Giżyn, Giżynek, Ignacewo, Józefowo Dąbrowskie, Kowalewko, Kuskowo, Łebki, Marianowo, Marysinek, Mączewo, Mdzewko, Mdzewo, Pokrytki, Prusocin, Rudowo, Rydzyn Szlachecki, Rydzyn Włościański, Staroguby, Strzegowo Osada, Strzegowo Wieś, Sułkowo Borowe, Sułkowo Polne, Syberia, Topolewszczyzna, Unierzyż, Unikowo, Wola Kanigowska, Zabiele, Kontrewers</t>
  </si>
  <si>
    <t>Strzegowo</t>
  </si>
  <si>
    <t>MJWPU.420-1015/10</t>
  </si>
  <si>
    <t>4559/10</t>
  </si>
  <si>
    <t>Miasto Ostrów Mazowiecka</t>
  </si>
  <si>
    <t>Partnerstwo i innowacyjność dla środowiska-efektywne wykorzystanie energii odnawialnej na rzecz ekorozwoju Ostrowi Mazowieckiej i województwa mazowieckiego</t>
  </si>
  <si>
    <t>Powiat ostrowski</t>
  </si>
  <si>
    <t>Ostrów Mazowiecka</t>
  </si>
  <si>
    <t>MJWPU.420-987/10</t>
  </si>
  <si>
    <t>4492/10</t>
  </si>
  <si>
    <t>Gmina Łomianki</t>
  </si>
  <si>
    <t>Ekologiczne patnerstwo - kompleksowe wykorzystanie odnawialnych źródeł energii na rzecz poprawy bezpieczeństwa energetycznego Gminy Łomianki</t>
  </si>
  <si>
    <t>Dąbrowa, Dziekanów Leśny, Dziekanów Nowy, Dziekanów Polski, Kępa Kiełpińska, Kiełpin, Kiełpin Poduchowny, Łomianki, Łomianki Dolne, Sadowa</t>
  </si>
  <si>
    <t>Łomianki</t>
  </si>
  <si>
    <t>MJWPU.420-1017/10</t>
  </si>
  <si>
    <t>4565/10</t>
  </si>
  <si>
    <t>Gmina Ożarów Mazowiecki</t>
  </si>
  <si>
    <t>Ekologiczne partnerstwo na rzecz zrównoważonego rozwoju Miasta i Gminy Ożarów 
Mazowiecki</t>
  </si>
  <si>
    <t>Szeligi, Macierzysz, Mory, Bronisze, Piotrkówek Duży, Piotrkówek Mały, Wieruchów, Jawczyce, Ożarów, Konotopa, Duchnice, Kaputy, Domaniewek Pierwszy, Gołaszew, Ołtarzew, Koprki, Pogroszew, Umiastów, Pogroszew Kolonia, Wolskie, Michałówek, Pilaszków, Myszczyn, Święcice, Płochocin, Wolica, Orły, Kręczki –Kaputy, Ożarów Mazowiecki</t>
  </si>
  <si>
    <t>Ożarów Mazowiecki</t>
  </si>
  <si>
    <t>MJWPU.420-1051/10</t>
  </si>
  <si>
    <t>4586/10</t>
  </si>
  <si>
    <t>Edyta Gawęda i Ewa Wosiak prowadzące działalność gospodarczą w formie spółki cywilnej pod nazwą „2-E”</t>
  </si>
  <si>
    <t>Zielony dom - zastosowanie odnawialnych źródeł energii i kogeneracji w modernizowanej kamienicy w Radomiu  przy ul. M.C. Skłodowskiej 13.</t>
  </si>
  <si>
    <t>MJWPU.420-972/10</t>
  </si>
  <si>
    <t>4480/10</t>
  </si>
  <si>
    <t>Gmina Miasto Pruszków</t>
  </si>
  <si>
    <t>SŁONECZNE DACHY PRUSZKOWA - Promowanie ekorozwoju miasta poprzez kompleksowe wykorzystanie odnawialnych źródeł energii</t>
  </si>
  <si>
    <t>Powiat pruszkowski</t>
  </si>
  <si>
    <t>Pruszków</t>
  </si>
  <si>
    <t>MJWPU.420-1003/10</t>
  </si>
  <si>
    <t>4556/10</t>
  </si>
  <si>
    <t>Gmina Sobienie-Jeziory</t>
  </si>
  <si>
    <t>Gmina bliżej słońca – zwiększenie wykorzystania energii odnawialnej w gminach Wilga i Sobienie-Jeziory poprzez zakup i montaż kolektorów słonecznych</t>
  </si>
  <si>
    <t>Powiat otwocki, Powiat garwoliński</t>
  </si>
  <si>
    <t>Dziecinów, Gusin, Piwonin, Przydawki, Radwanków Królewski, Radwanków Szlachecki, Siedzów, Sobienie Biskupie, Sobienie Kiełczewskie I, Sobienie Kiełczewskie II, Sobienie Szlacheckie, Sobienie-Jeziory, Szymanowice Duże, Szymanowice Małe, Śniadków Dolny, Śniadków Górny i Śniadków Górny A, Warszawice, Warszówka, Wysoczyn, Zambrzyków Stary, Zuzanów, Celejów, Cyganówka, Goźlin Górny, Goźlin Mały, Holendry, Mariańskie Porzecze, Nieciecz, Nowe Podole, Nowy Żabieniec, Ostrybór, OTW Wilga, Ruda Tarnowska, Skurcza, Stare Podole, Stary Żabieniec, Tarnów, Trzcianka, Uścieniec Kol., Wicie, Wilga, Wólka Gruszczyńska, Zakrzew</t>
  </si>
  <si>
    <t>Powiat otwocki</t>
  </si>
  <si>
    <t>Sobienie-Jeziory</t>
  </si>
  <si>
    <t>Kwota wnioskowana z EFRR + budżet państwa w PLN</t>
  </si>
  <si>
    <t xml:space="preserve">Alokacja na Działanie EFRR </t>
  </si>
  <si>
    <t>EURO</t>
  </si>
  <si>
    <t>PLN</t>
  </si>
  <si>
    <t>Kwota zarezerwowana na Inicjatywę JESSICA</t>
  </si>
  <si>
    <t>Zapotrzebowanie na projekty znajdujące się w IWIPK</t>
  </si>
  <si>
    <t>Pozostała alokacja środków EFRR przeznaczona na Działanie</t>
  </si>
  <si>
    <t>Wspólna lista rezerwowa projektów wyłonionych w drodze konkursu oraz w drodze procedury odwoławczej</t>
  </si>
  <si>
    <t>MJWPU.420-1028/10</t>
  </si>
  <si>
    <t>MJWPU.420-1012/10</t>
  </si>
  <si>
    <t>MJWPU.420-1073/10</t>
  </si>
  <si>
    <t>MJWPU.420-1050/10</t>
  </si>
  <si>
    <t>MJWPU.420-988/10</t>
  </si>
  <si>
    <t>MJWPU.420-1042/10</t>
  </si>
  <si>
    <t>MJWPU.420-1009/10</t>
  </si>
  <si>
    <t>MJWPU.420-977/10</t>
  </si>
  <si>
    <t>MJWPU.420-958/10</t>
  </si>
  <si>
    <t>Suma:</t>
  </si>
  <si>
    <t xml:space="preserve">Załącznik Nr 3 do Uchwały Nr                                           dla Zarządu Województwa Mazowieckiego z dnia                               zmieniającej uchwałę w sprawie zatwierdzenia listy rankingowej projektów pozytywnie zweryfikowanych pod względem oceny wykonalności i merytorycznej (horyzontalnej, szczegółowej) oraz strategicznej złożonych w ramach konkursu zamkniętego bez preselekcji RPOWM/4.3/2/2010 Priorytet IV „Środowisko, zapobieganie zagrożeniom i energetyka” dla Działania 4.3 „Ochrona powietrza, energetyka” – Schemat I „Odnawialne źródła energii i kogeneracja” Regionalnego Programu Operacyjnego Województwa Mazowieckiego 2007-2013
</t>
  </si>
  <si>
    <t>Wartość projektów zgodnie z proponowaną listą</t>
  </si>
  <si>
    <t>Analiza wykorzystania alokacji EFRR w ramach  Działania 4.3 Ochrona powietrza, energetyka (kurs Euro 4,2280 PLN/EURO EBC z dnia 27 września 2013 r.)</t>
  </si>
  <si>
    <t>kurs Euro EBC z dnia 27 września 2013 r.</t>
  </si>
  <si>
    <t>Zapotrzebowanie na projekty z konkursu 4.3/2/2010 OZE i Kogeneracja na etapie wdrażania (oczekujacych na podpisanie umowy)</t>
  </si>
  <si>
    <t>Zapotrzebowanie na projekty z konkursu 4.3/1/2010 Termomodernizacja na etapie wdrażania  (oczekujących na podpisanie umowy)</t>
  </si>
  <si>
    <t>Zapotrzebowanie na projekt, co do którego toczy się postepowanie odwoławcze w ramach konkursu RPOWM/4.3/2/2010</t>
  </si>
  <si>
    <t>Wartość umożliwiająca dalszą kontraktację na podstawie comiesięcznych danych MF</t>
  </si>
  <si>
    <t>Wartość umożliwiająca dalszą kontraktację na podstawie comiesięcznych danych MF po zabezpieczeniu środków na projekty oczekujące na podpisanie umowy oraz na projekt, co do którego toczy się  postępowanie odwoławcze w ramach konkursu RPOWM/4.3/2/2010</t>
  </si>
</sst>
</file>

<file path=xl/styles.xml><?xml version="1.0" encoding="utf-8"?>
<styleSheet xmlns="http://schemas.openxmlformats.org/spreadsheetml/2006/main">
  <numFmts count="1">
    <numFmt numFmtId="164" formatCode="0.0000"/>
  </numFmts>
  <fonts count="11">
    <font>
      <sz val="11"/>
      <color theme="1"/>
      <name val="Calibri"/>
      <family val="2"/>
      <charset val="238"/>
      <scheme val="minor"/>
    </font>
    <font>
      <sz val="11"/>
      <color theme="1"/>
      <name val="Calibri"/>
      <family val="2"/>
      <charset val="238"/>
      <scheme val="minor"/>
    </font>
    <font>
      <b/>
      <sz val="10"/>
      <color theme="1"/>
      <name val="Times New Roman"/>
      <family val="1"/>
      <charset val="238"/>
    </font>
    <font>
      <sz val="10"/>
      <color theme="1"/>
      <name val="Times New Roman"/>
      <family val="1"/>
      <charset val="238"/>
    </font>
    <font>
      <sz val="15"/>
      <color theme="1"/>
      <name val="Times New Roman"/>
      <family val="1"/>
      <charset val="238"/>
    </font>
    <font>
      <b/>
      <sz val="15"/>
      <color theme="1"/>
      <name val="Times New Roman"/>
      <family val="1"/>
      <charset val="238"/>
    </font>
    <font>
      <sz val="14"/>
      <color theme="1"/>
      <name val="Calibri"/>
      <family val="2"/>
      <charset val="238"/>
      <scheme val="minor"/>
    </font>
    <font>
      <b/>
      <sz val="15"/>
      <name val="Times New Roman"/>
      <family val="1"/>
      <charset val="238"/>
    </font>
    <font>
      <b/>
      <sz val="13"/>
      <name val="Times New Roman"/>
      <family val="1"/>
      <charset val="238"/>
    </font>
    <font>
      <b/>
      <sz val="14"/>
      <color theme="1"/>
      <name val="Calibri"/>
      <family val="2"/>
      <charset val="238"/>
      <scheme val="minor"/>
    </font>
    <font>
      <b/>
      <sz val="12"/>
      <color theme="1"/>
      <name val="Times New Roman"/>
      <family val="1"/>
      <charset val="23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4" fontId="0" fillId="0" borderId="0" xfId="0" applyNumberFormat="1"/>
    <xf numFmtId="0" fontId="0" fillId="0" borderId="0" xfId="0" applyFill="1"/>
    <xf numFmtId="0" fontId="0" fillId="0" borderId="0" xfId="0"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10"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10" fontId="4" fillId="0" borderId="1" xfId="1"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2" fontId="5" fillId="0" borderId="1" xfId="1" applyNumberFormat="1" applyFont="1" applyFill="1" applyBorder="1" applyAlignment="1">
      <alignment horizontal="center" vertical="center"/>
    </xf>
    <xf numFmtId="10" fontId="4" fillId="0" borderId="2" xfId="1"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2" fontId="8" fillId="2" borderId="1" xfId="0" applyNumberFormat="1" applyFont="1" applyFill="1" applyBorder="1" applyAlignment="1" applyProtection="1">
      <alignment horizontal="center" vertical="center" wrapText="1"/>
    </xf>
    <xf numFmtId="4" fontId="5" fillId="0" borderId="1"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4" fontId="6" fillId="0" borderId="3" xfId="0" applyNumberFormat="1" applyFont="1" applyBorder="1" applyAlignment="1">
      <alignment horizontal="center" vertical="center"/>
    </xf>
    <xf numFmtId="4" fontId="6" fillId="0" borderId="5" xfId="0" applyNumberFormat="1" applyFont="1" applyBorder="1" applyAlignment="1">
      <alignment horizontal="center" vertical="center"/>
    </xf>
    <xf numFmtId="0" fontId="10" fillId="0" borderId="3" xfId="0" applyFont="1" applyBorder="1" applyAlignment="1">
      <alignment horizontal="right" vertical="center" wrapText="1"/>
    </xf>
    <xf numFmtId="0" fontId="10" fillId="0" borderId="4" xfId="0" applyFont="1" applyBorder="1" applyAlignment="1">
      <alignment horizontal="right" vertical="center" wrapText="1"/>
    </xf>
    <xf numFmtId="0" fontId="10" fillId="0" borderId="5" xfId="0" applyFont="1" applyBorder="1" applyAlignment="1">
      <alignment horizontal="right"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6" fillId="0" borderId="3" xfId="0" applyFont="1" applyBorder="1" applyAlignment="1">
      <alignment horizontal="center" vertical="center"/>
    </xf>
    <xf numFmtId="0" fontId="6" fillId="0" borderId="5" xfId="0"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cellXfs>
  <cellStyles count="2">
    <cellStyle name="Normalny" xfId="0" builtinId="0"/>
    <cellStyle name="Procentowy" xfId="1" builtinId="5"/>
  </cellStyles>
  <dxfs count="1">
    <dxf>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36"/>
  <sheetViews>
    <sheetView tabSelected="1" topLeftCell="D25" zoomScale="70" zoomScaleNormal="70" zoomScaleSheetLayoutView="10" workbookViewId="0">
      <selection activeCell="G28" sqref="G28:H28"/>
    </sheetView>
  </sheetViews>
  <sheetFormatPr defaultRowHeight="15"/>
  <cols>
    <col min="1" max="1" width="5.85546875" customWidth="1"/>
    <col min="2" max="2" width="27" customWidth="1"/>
    <col min="3" max="3" width="15.5703125" customWidth="1"/>
    <col min="4" max="4" width="30.28515625" customWidth="1"/>
    <col min="5" max="5" width="47" customWidth="1"/>
    <col min="6" max="6" width="13.85546875" customWidth="1"/>
    <col min="7" max="7" width="16.7109375" customWidth="1"/>
    <col min="8" max="8" width="71.140625" customWidth="1"/>
    <col min="9" max="9" width="18.7109375" customWidth="1"/>
    <col min="10" max="10" width="18.140625" customWidth="1"/>
    <col min="11" max="11" width="32" customWidth="1"/>
    <col min="12" max="12" width="19.7109375" customWidth="1"/>
    <col min="13" max="13" width="18.7109375" customWidth="1"/>
    <col min="14" max="14" width="19.5703125" customWidth="1"/>
    <col min="15" max="15" width="18.42578125" customWidth="1"/>
    <col min="16" max="17" width="18.140625" customWidth="1"/>
    <col min="18" max="18" width="16.28515625" customWidth="1"/>
    <col min="19" max="19" width="18" customWidth="1"/>
    <col min="20" max="20" width="16.42578125" customWidth="1"/>
    <col min="21" max="21" width="17.140625" customWidth="1"/>
    <col min="22" max="22" width="16.5703125" customWidth="1"/>
    <col min="23" max="23" width="18.140625" customWidth="1"/>
  </cols>
  <sheetData>
    <row r="1" spans="1:23" ht="39.75" customHeight="1">
      <c r="A1" s="30" t="s">
        <v>144</v>
      </c>
      <c r="B1" s="31"/>
      <c r="C1" s="31"/>
      <c r="D1" s="31"/>
      <c r="E1" s="31"/>
      <c r="F1" s="31"/>
      <c r="G1" s="31"/>
      <c r="H1" s="31"/>
      <c r="I1" s="31"/>
      <c r="J1" s="31"/>
      <c r="K1" s="31"/>
      <c r="L1" s="31"/>
      <c r="M1" s="31"/>
      <c r="N1" s="31"/>
      <c r="O1" s="31"/>
      <c r="P1" s="31"/>
      <c r="Q1" s="31"/>
      <c r="R1" s="31"/>
      <c r="S1" s="31"/>
      <c r="T1" s="31"/>
      <c r="U1" s="31"/>
      <c r="V1" s="31"/>
      <c r="W1" s="32"/>
    </row>
    <row r="2" spans="1:23" ht="138.75" customHeight="1">
      <c r="A2" s="23" t="s">
        <v>0</v>
      </c>
      <c r="B2" s="23" t="s">
        <v>1</v>
      </c>
      <c r="C2" s="23" t="s">
        <v>2</v>
      </c>
      <c r="D2" s="23" t="s">
        <v>3</v>
      </c>
      <c r="E2" s="23" t="s">
        <v>4</v>
      </c>
      <c r="F2" s="23" t="s">
        <v>5</v>
      </c>
      <c r="G2" s="23" t="s">
        <v>6</v>
      </c>
      <c r="H2" s="23" t="s">
        <v>7</v>
      </c>
      <c r="I2" s="23" t="s">
        <v>8</v>
      </c>
      <c r="J2" s="23" t="s">
        <v>9</v>
      </c>
      <c r="K2" s="23" t="s">
        <v>10</v>
      </c>
      <c r="L2" s="23" t="s">
        <v>11</v>
      </c>
      <c r="M2" s="23" t="s">
        <v>12</v>
      </c>
      <c r="N2" s="23" t="s">
        <v>13</v>
      </c>
      <c r="O2" s="23" t="s">
        <v>126</v>
      </c>
      <c r="P2" s="23" t="s">
        <v>14</v>
      </c>
      <c r="Q2" s="24" t="s">
        <v>15</v>
      </c>
      <c r="R2" s="24" t="s">
        <v>16</v>
      </c>
      <c r="S2" s="24" t="s">
        <v>17</v>
      </c>
      <c r="T2" s="24" t="s">
        <v>18</v>
      </c>
      <c r="U2" s="24" t="s">
        <v>19</v>
      </c>
      <c r="V2" s="24" t="s">
        <v>20</v>
      </c>
      <c r="W2" s="24" t="s">
        <v>21</v>
      </c>
    </row>
    <row r="3" spans="1:23" s="2" customFormat="1" ht="35.25" customHeight="1">
      <c r="A3" s="44" t="s">
        <v>133</v>
      </c>
      <c r="B3" s="45"/>
      <c r="C3" s="45"/>
      <c r="D3" s="45"/>
      <c r="E3" s="45"/>
      <c r="F3" s="45"/>
      <c r="G3" s="45"/>
      <c r="H3" s="45"/>
      <c r="I3" s="45"/>
      <c r="J3" s="45"/>
      <c r="K3" s="45"/>
      <c r="L3" s="45"/>
      <c r="M3" s="45"/>
      <c r="N3" s="45"/>
      <c r="O3" s="45"/>
      <c r="P3" s="45"/>
      <c r="Q3" s="45"/>
      <c r="R3" s="45"/>
      <c r="S3" s="45"/>
      <c r="T3" s="45"/>
      <c r="U3" s="45"/>
      <c r="V3" s="45"/>
      <c r="W3" s="46"/>
    </row>
    <row r="4" spans="1:23" ht="127.5" customHeight="1">
      <c r="A4" s="9">
        <v>1</v>
      </c>
      <c r="B4" s="15" t="s">
        <v>76</v>
      </c>
      <c r="C4" s="15" t="s">
        <v>77</v>
      </c>
      <c r="D4" s="10" t="s">
        <v>78</v>
      </c>
      <c r="E4" s="10" t="s">
        <v>79</v>
      </c>
      <c r="F4" s="10">
        <v>39</v>
      </c>
      <c r="G4" s="10" t="s">
        <v>54</v>
      </c>
      <c r="H4" s="10" t="s">
        <v>80</v>
      </c>
      <c r="I4" s="10" t="s">
        <v>81</v>
      </c>
      <c r="J4" s="16" t="s">
        <v>82</v>
      </c>
      <c r="K4" s="11">
        <v>13683258</v>
      </c>
      <c r="L4" s="11">
        <v>11049600</v>
      </c>
      <c r="M4" s="11">
        <v>2817648</v>
      </c>
      <c r="N4" s="11">
        <v>497232</v>
      </c>
      <c r="O4" s="11">
        <v>3314880</v>
      </c>
      <c r="P4" s="17">
        <v>0.3</v>
      </c>
      <c r="Q4" s="18">
        <v>70</v>
      </c>
      <c r="R4" s="13">
        <v>40</v>
      </c>
      <c r="S4" s="13">
        <v>35</v>
      </c>
      <c r="T4" s="13">
        <v>25.5</v>
      </c>
      <c r="U4" s="18">
        <f>Q4+S4</f>
        <v>105</v>
      </c>
      <c r="V4" s="19">
        <v>65.5</v>
      </c>
      <c r="W4" s="20">
        <f>V4/U4</f>
        <v>0.62380952380952381</v>
      </c>
    </row>
    <row r="5" spans="1:23" ht="231.75" customHeight="1">
      <c r="A5" s="9">
        <f>1+A4</f>
        <v>2</v>
      </c>
      <c r="B5" s="15" t="s">
        <v>83</v>
      </c>
      <c r="C5" s="15" t="s">
        <v>84</v>
      </c>
      <c r="D5" s="10" t="s">
        <v>85</v>
      </c>
      <c r="E5" s="10" t="s">
        <v>86</v>
      </c>
      <c r="F5" s="10">
        <v>40</v>
      </c>
      <c r="G5" s="10" t="s">
        <v>87</v>
      </c>
      <c r="H5" s="10" t="s">
        <v>88</v>
      </c>
      <c r="I5" s="10" t="s">
        <v>87</v>
      </c>
      <c r="J5" s="16" t="s">
        <v>89</v>
      </c>
      <c r="K5" s="11">
        <v>8184532.9500000002</v>
      </c>
      <c r="L5" s="11">
        <v>8042747.5899999999</v>
      </c>
      <c r="M5" s="11">
        <v>5629923.3099999996</v>
      </c>
      <c r="N5" s="11">
        <v>0</v>
      </c>
      <c r="O5" s="11">
        <v>5629923.3099999996</v>
      </c>
      <c r="P5" s="17">
        <v>0.69999999962699311</v>
      </c>
      <c r="Q5" s="13">
        <v>70</v>
      </c>
      <c r="R5" s="13">
        <v>36.5</v>
      </c>
      <c r="S5" s="13">
        <v>35</v>
      </c>
      <c r="T5" s="13">
        <v>29</v>
      </c>
      <c r="U5" s="13">
        <f>Q5+S5</f>
        <v>105</v>
      </c>
      <c r="V5" s="19">
        <v>65.5</v>
      </c>
      <c r="W5" s="17">
        <f>V5/U5</f>
        <v>0.62380952380952381</v>
      </c>
    </row>
    <row r="6" spans="1:23" ht="140.25" customHeight="1">
      <c r="A6" s="9">
        <f t="shared" ref="A6:A20" si="0">1+A5</f>
        <v>3</v>
      </c>
      <c r="B6" s="15" t="s">
        <v>90</v>
      </c>
      <c r="C6" s="15" t="s">
        <v>91</v>
      </c>
      <c r="D6" s="10" t="s">
        <v>92</v>
      </c>
      <c r="E6" s="10" t="s">
        <v>93</v>
      </c>
      <c r="F6" s="10">
        <v>40</v>
      </c>
      <c r="G6" s="10" t="s">
        <v>94</v>
      </c>
      <c r="H6" s="10" t="s">
        <v>95</v>
      </c>
      <c r="I6" s="10" t="s">
        <v>94</v>
      </c>
      <c r="J6" s="16" t="s">
        <v>95</v>
      </c>
      <c r="K6" s="11">
        <v>6180155.8399999999</v>
      </c>
      <c r="L6" s="11">
        <v>6104973.7699999996</v>
      </c>
      <c r="M6" s="11">
        <v>4273481.6399999997</v>
      </c>
      <c r="N6" s="11">
        <v>0</v>
      </c>
      <c r="O6" s="11">
        <v>4273481.6399999997</v>
      </c>
      <c r="P6" s="17">
        <v>0.70000000016380082</v>
      </c>
      <c r="Q6" s="18">
        <v>70</v>
      </c>
      <c r="R6" s="13">
        <v>40</v>
      </c>
      <c r="S6" s="13">
        <v>35</v>
      </c>
      <c r="T6" s="13">
        <v>25.5</v>
      </c>
      <c r="U6" s="18">
        <f>Q6+S6</f>
        <v>105</v>
      </c>
      <c r="V6" s="19">
        <v>65.5</v>
      </c>
      <c r="W6" s="20">
        <f>V6/U6</f>
        <v>0.62380952380952381</v>
      </c>
    </row>
    <row r="7" spans="1:23" ht="182.1" customHeight="1">
      <c r="A7" s="9">
        <f t="shared" si="0"/>
        <v>4</v>
      </c>
      <c r="B7" s="15" t="s">
        <v>96</v>
      </c>
      <c r="C7" s="15" t="s">
        <v>97</v>
      </c>
      <c r="D7" s="10" t="s">
        <v>98</v>
      </c>
      <c r="E7" s="10" t="s">
        <v>99</v>
      </c>
      <c r="F7" s="10">
        <v>40</v>
      </c>
      <c r="G7" s="10" t="s">
        <v>48</v>
      </c>
      <c r="H7" s="10" t="s">
        <v>100</v>
      </c>
      <c r="I7" s="10" t="s">
        <v>48</v>
      </c>
      <c r="J7" s="16" t="s">
        <v>101</v>
      </c>
      <c r="K7" s="11">
        <v>6432175</v>
      </c>
      <c r="L7" s="11">
        <v>6368375</v>
      </c>
      <c r="M7" s="11">
        <v>4457862.5</v>
      </c>
      <c r="N7" s="11">
        <v>0</v>
      </c>
      <c r="O7" s="11">
        <v>4457862.5</v>
      </c>
      <c r="P7" s="17">
        <v>0.7</v>
      </c>
      <c r="Q7" s="18">
        <v>70</v>
      </c>
      <c r="R7" s="13">
        <v>46</v>
      </c>
      <c r="S7" s="13">
        <v>35</v>
      </c>
      <c r="T7" s="13">
        <v>19</v>
      </c>
      <c r="U7" s="18">
        <f>Q7+S7</f>
        <v>105</v>
      </c>
      <c r="V7" s="19">
        <v>65</v>
      </c>
      <c r="W7" s="20">
        <f>V7/U7</f>
        <v>0.61904761904761907</v>
      </c>
    </row>
    <row r="8" spans="1:23" ht="145.5" customHeight="1">
      <c r="A8" s="9">
        <f t="shared" si="0"/>
        <v>5</v>
      </c>
      <c r="B8" s="9" t="s">
        <v>134</v>
      </c>
      <c r="C8" s="9" t="s">
        <v>25</v>
      </c>
      <c r="D8" s="10" t="s">
        <v>26</v>
      </c>
      <c r="E8" s="10" t="s">
        <v>27</v>
      </c>
      <c r="F8" s="9">
        <v>43</v>
      </c>
      <c r="G8" s="10" t="s">
        <v>28</v>
      </c>
      <c r="H8" s="10" t="s">
        <v>29</v>
      </c>
      <c r="I8" s="10" t="s">
        <v>28</v>
      </c>
      <c r="J8" s="10" t="s">
        <v>30</v>
      </c>
      <c r="K8" s="11">
        <v>1768761.54</v>
      </c>
      <c r="L8" s="11">
        <v>1438098</v>
      </c>
      <c r="M8" s="11">
        <v>95469.21</v>
      </c>
      <c r="N8" s="11">
        <v>0</v>
      </c>
      <c r="O8" s="11">
        <v>95469.21</v>
      </c>
      <c r="P8" s="12">
        <v>6.6385747007505755E-2</v>
      </c>
      <c r="Q8" s="13">
        <v>70</v>
      </c>
      <c r="R8" s="13">
        <v>37</v>
      </c>
      <c r="S8" s="13">
        <v>35</v>
      </c>
      <c r="T8" s="13">
        <v>28</v>
      </c>
      <c r="U8" s="13">
        <v>105</v>
      </c>
      <c r="V8" s="14">
        <v>65</v>
      </c>
      <c r="W8" s="12">
        <v>0.61904761904761907</v>
      </c>
    </row>
    <row r="9" spans="1:23" ht="182.1" customHeight="1">
      <c r="A9" s="9">
        <f t="shared" si="0"/>
        <v>6</v>
      </c>
      <c r="B9" s="15" t="s">
        <v>102</v>
      </c>
      <c r="C9" s="15" t="s">
        <v>103</v>
      </c>
      <c r="D9" s="10" t="s">
        <v>104</v>
      </c>
      <c r="E9" s="10" t="s">
        <v>105</v>
      </c>
      <c r="F9" s="10">
        <v>40</v>
      </c>
      <c r="G9" s="10" t="s">
        <v>48</v>
      </c>
      <c r="H9" s="10" t="s">
        <v>106</v>
      </c>
      <c r="I9" s="10" t="s">
        <v>48</v>
      </c>
      <c r="J9" s="16" t="s">
        <v>107</v>
      </c>
      <c r="K9" s="11">
        <v>4721805.4000000004</v>
      </c>
      <c r="L9" s="11">
        <v>4721805.4000000004</v>
      </c>
      <c r="M9" s="11">
        <v>3305263.78</v>
      </c>
      <c r="N9" s="11">
        <v>0</v>
      </c>
      <c r="O9" s="11">
        <v>3305263.78</v>
      </c>
      <c r="P9" s="17">
        <v>0.7</v>
      </c>
      <c r="Q9" s="18">
        <v>70</v>
      </c>
      <c r="R9" s="13">
        <v>42</v>
      </c>
      <c r="S9" s="13">
        <v>35</v>
      </c>
      <c r="T9" s="13">
        <v>22.5</v>
      </c>
      <c r="U9" s="18">
        <f>Q9+S9</f>
        <v>105</v>
      </c>
      <c r="V9" s="19">
        <v>64.5</v>
      </c>
      <c r="W9" s="20">
        <f>V9/U9</f>
        <v>0.61428571428571432</v>
      </c>
    </row>
    <row r="10" spans="1:23" ht="160.5" customHeight="1">
      <c r="A10" s="9">
        <f t="shared" si="0"/>
        <v>7</v>
      </c>
      <c r="B10" s="15" t="s">
        <v>108</v>
      </c>
      <c r="C10" s="21" t="s">
        <v>109</v>
      </c>
      <c r="D10" s="10" t="s">
        <v>110</v>
      </c>
      <c r="E10" s="10" t="s">
        <v>111</v>
      </c>
      <c r="F10" s="10">
        <v>43</v>
      </c>
      <c r="G10" s="22" t="s">
        <v>68</v>
      </c>
      <c r="H10" s="10" t="s">
        <v>69</v>
      </c>
      <c r="I10" s="10" t="s">
        <v>68</v>
      </c>
      <c r="J10" s="16" t="s">
        <v>69</v>
      </c>
      <c r="K10" s="11">
        <v>3301320</v>
      </c>
      <c r="L10" s="11">
        <v>706000</v>
      </c>
      <c r="M10" s="11">
        <v>360060</v>
      </c>
      <c r="N10" s="11">
        <v>63540</v>
      </c>
      <c r="O10" s="11">
        <v>423600</v>
      </c>
      <c r="P10" s="17">
        <v>0.6</v>
      </c>
      <c r="Q10" s="18">
        <v>70</v>
      </c>
      <c r="R10" s="13">
        <v>40</v>
      </c>
      <c r="S10" s="13">
        <v>35</v>
      </c>
      <c r="T10" s="13">
        <v>24.5</v>
      </c>
      <c r="U10" s="18">
        <f>Q10+S10</f>
        <v>105</v>
      </c>
      <c r="V10" s="19">
        <v>64.5</v>
      </c>
      <c r="W10" s="20">
        <f>V10/U10</f>
        <v>0.61428571428571432</v>
      </c>
    </row>
    <row r="11" spans="1:23" ht="140.25" customHeight="1">
      <c r="A11" s="9">
        <f t="shared" si="0"/>
        <v>8</v>
      </c>
      <c r="B11" s="9" t="s">
        <v>135</v>
      </c>
      <c r="C11" s="9" t="s">
        <v>31</v>
      </c>
      <c r="D11" s="10" t="s">
        <v>32</v>
      </c>
      <c r="E11" s="10" t="s">
        <v>33</v>
      </c>
      <c r="F11" s="9">
        <v>40</v>
      </c>
      <c r="G11" s="10" t="s">
        <v>23</v>
      </c>
      <c r="H11" s="10" t="s">
        <v>24</v>
      </c>
      <c r="I11" s="10" t="s">
        <v>23</v>
      </c>
      <c r="J11" s="10" t="s">
        <v>24</v>
      </c>
      <c r="K11" s="11">
        <v>1500628.29</v>
      </c>
      <c r="L11" s="11">
        <v>1220023</v>
      </c>
      <c r="M11" s="11">
        <v>518509.78</v>
      </c>
      <c r="N11" s="11">
        <v>91501.72</v>
      </c>
      <c r="O11" s="11">
        <v>610011.5</v>
      </c>
      <c r="P11" s="12">
        <v>0.5</v>
      </c>
      <c r="Q11" s="13">
        <v>70</v>
      </c>
      <c r="R11" s="13">
        <v>37.5</v>
      </c>
      <c r="S11" s="13">
        <v>35</v>
      </c>
      <c r="T11" s="13">
        <v>27</v>
      </c>
      <c r="U11" s="13">
        <v>105</v>
      </c>
      <c r="V11" s="14">
        <v>64.5</v>
      </c>
      <c r="W11" s="12">
        <v>0.61428571428571432</v>
      </c>
    </row>
    <row r="12" spans="1:23" ht="182.1" customHeight="1">
      <c r="A12" s="9">
        <f t="shared" si="0"/>
        <v>9</v>
      </c>
      <c r="B12" s="9" t="s">
        <v>136</v>
      </c>
      <c r="C12" s="9" t="s">
        <v>34</v>
      </c>
      <c r="D12" s="10" t="s">
        <v>35</v>
      </c>
      <c r="E12" s="10" t="s">
        <v>36</v>
      </c>
      <c r="F12" s="9">
        <v>40</v>
      </c>
      <c r="G12" s="10" t="s">
        <v>22</v>
      </c>
      <c r="H12" s="10" t="s">
        <v>37</v>
      </c>
      <c r="I12" s="10" t="s">
        <v>22</v>
      </c>
      <c r="J12" s="10" t="s">
        <v>38</v>
      </c>
      <c r="K12" s="11">
        <v>5140000</v>
      </c>
      <c r="L12" s="11">
        <v>5124000</v>
      </c>
      <c r="M12" s="11">
        <v>3586800</v>
      </c>
      <c r="N12" s="11">
        <v>0</v>
      </c>
      <c r="O12" s="11">
        <v>3586800</v>
      </c>
      <c r="P12" s="12">
        <v>0.7</v>
      </c>
      <c r="Q12" s="13">
        <v>70</v>
      </c>
      <c r="R12" s="13">
        <v>43</v>
      </c>
      <c r="S12" s="13">
        <v>35</v>
      </c>
      <c r="T12" s="13">
        <v>21</v>
      </c>
      <c r="U12" s="13">
        <v>105</v>
      </c>
      <c r="V12" s="14">
        <v>64</v>
      </c>
      <c r="W12" s="12">
        <v>0.60952380952380958</v>
      </c>
    </row>
    <row r="13" spans="1:23" ht="182.1" customHeight="1">
      <c r="A13" s="9">
        <f t="shared" si="0"/>
        <v>10</v>
      </c>
      <c r="B13" s="9" t="s">
        <v>137</v>
      </c>
      <c r="C13" s="9" t="s">
        <v>39</v>
      </c>
      <c r="D13" s="10" t="s">
        <v>40</v>
      </c>
      <c r="E13" s="10" t="s">
        <v>41</v>
      </c>
      <c r="F13" s="9">
        <v>40</v>
      </c>
      <c r="G13" s="10" t="s">
        <v>42</v>
      </c>
      <c r="H13" s="10" t="s">
        <v>43</v>
      </c>
      <c r="I13" s="10" t="s">
        <v>42</v>
      </c>
      <c r="J13" s="10" t="s">
        <v>44</v>
      </c>
      <c r="K13" s="11">
        <v>14273650.27</v>
      </c>
      <c r="L13" s="11">
        <v>14246104.07</v>
      </c>
      <c r="M13" s="11">
        <v>9972272.8499999996</v>
      </c>
      <c r="N13" s="11">
        <v>0</v>
      </c>
      <c r="O13" s="11">
        <v>9972272.8499999996</v>
      </c>
      <c r="P13" s="12">
        <v>0.70000000007019458</v>
      </c>
      <c r="Q13" s="13">
        <v>70</v>
      </c>
      <c r="R13" s="13">
        <v>42</v>
      </c>
      <c r="S13" s="13">
        <v>35</v>
      </c>
      <c r="T13" s="13">
        <v>22</v>
      </c>
      <c r="U13" s="13">
        <v>105</v>
      </c>
      <c r="V13" s="14">
        <v>64</v>
      </c>
      <c r="W13" s="12">
        <v>0.60952380952380958</v>
      </c>
    </row>
    <row r="14" spans="1:23" ht="182.1" customHeight="1">
      <c r="A14" s="9">
        <f t="shared" si="0"/>
        <v>11</v>
      </c>
      <c r="B14" s="9" t="s">
        <v>138</v>
      </c>
      <c r="C14" s="9" t="s">
        <v>45</v>
      </c>
      <c r="D14" s="10" t="s">
        <v>46</v>
      </c>
      <c r="E14" s="10" t="s">
        <v>47</v>
      </c>
      <c r="F14" s="9">
        <v>40</v>
      </c>
      <c r="G14" s="10" t="s">
        <v>48</v>
      </c>
      <c r="H14" s="10" t="s">
        <v>49</v>
      </c>
      <c r="I14" s="10" t="s">
        <v>48</v>
      </c>
      <c r="J14" s="10" t="s">
        <v>50</v>
      </c>
      <c r="K14" s="11">
        <v>7884939.9800000004</v>
      </c>
      <c r="L14" s="11">
        <v>7869939.9800000004</v>
      </c>
      <c r="M14" s="11">
        <v>5508957.9800000004</v>
      </c>
      <c r="N14" s="11">
        <v>0</v>
      </c>
      <c r="O14" s="11">
        <v>5508957.9800000004</v>
      </c>
      <c r="P14" s="12">
        <v>0.69999999923760536</v>
      </c>
      <c r="Q14" s="13">
        <v>70</v>
      </c>
      <c r="R14" s="13">
        <v>36</v>
      </c>
      <c r="S14" s="13">
        <v>35</v>
      </c>
      <c r="T14" s="13">
        <v>28</v>
      </c>
      <c r="U14" s="13">
        <v>105</v>
      </c>
      <c r="V14" s="14">
        <v>64</v>
      </c>
      <c r="W14" s="12">
        <v>0.60952380952380958</v>
      </c>
    </row>
    <row r="15" spans="1:23" ht="136.5" customHeight="1">
      <c r="A15" s="9">
        <f t="shared" si="0"/>
        <v>12</v>
      </c>
      <c r="B15" s="9" t="s">
        <v>139</v>
      </c>
      <c r="C15" s="9" t="s">
        <v>51</v>
      </c>
      <c r="D15" s="10" t="s">
        <v>52</v>
      </c>
      <c r="E15" s="10" t="s">
        <v>53</v>
      </c>
      <c r="F15" s="9">
        <v>39</v>
      </c>
      <c r="G15" s="10" t="s">
        <v>54</v>
      </c>
      <c r="H15" s="10" t="s">
        <v>55</v>
      </c>
      <c r="I15" s="10" t="s">
        <v>56</v>
      </c>
      <c r="J15" s="10" t="s">
        <v>57</v>
      </c>
      <c r="K15" s="11">
        <v>14341308</v>
      </c>
      <c r="L15" s="11">
        <v>11199600</v>
      </c>
      <c r="M15" s="11">
        <v>2855898</v>
      </c>
      <c r="N15" s="11">
        <v>503982</v>
      </c>
      <c r="O15" s="11">
        <v>3359880</v>
      </c>
      <c r="P15" s="12">
        <v>0.3</v>
      </c>
      <c r="Q15" s="13">
        <v>70</v>
      </c>
      <c r="R15" s="13">
        <v>36.5</v>
      </c>
      <c r="S15" s="13">
        <v>35</v>
      </c>
      <c r="T15" s="13">
        <v>27.5</v>
      </c>
      <c r="U15" s="13">
        <v>105</v>
      </c>
      <c r="V15" s="14">
        <v>64</v>
      </c>
      <c r="W15" s="12">
        <v>0.60952380952380958</v>
      </c>
    </row>
    <row r="16" spans="1:23" ht="409.6" customHeight="1">
      <c r="A16" s="9">
        <f t="shared" si="0"/>
        <v>13</v>
      </c>
      <c r="B16" s="9" t="s">
        <v>140</v>
      </c>
      <c r="C16" s="9" t="s">
        <v>58</v>
      </c>
      <c r="D16" s="10" t="s">
        <v>59</v>
      </c>
      <c r="E16" s="10" t="s">
        <v>60</v>
      </c>
      <c r="F16" s="9">
        <v>40</v>
      </c>
      <c r="G16" s="10" t="s">
        <v>42</v>
      </c>
      <c r="H16" s="10" t="s">
        <v>61</v>
      </c>
      <c r="I16" s="10" t="s">
        <v>42</v>
      </c>
      <c r="J16" s="10" t="s">
        <v>62</v>
      </c>
      <c r="K16" s="11">
        <v>7459150</v>
      </c>
      <c r="L16" s="11">
        <v>7444150</v>
      </c>
      <c r="M16" s="11">
        <v>5210905</v>
      </c>
      <c r="N16" s="11">
        <v>0</v>
      </c>
      <c r="O16" s="11">
        <v>5210905</v>
      </c>
      <c r="P16" s="12">
        <v>0.7</v>
      </c>
      <c r="Q16" s="13">
        <v>70</v>
      </c>
      <c r="R16" s="13">
        <v>39.5</v>
      </c>
      <c r="S16" s="13">
        <v>35</v>
      </c>
      <c r="T16" s="13">
        <v>24</v>
      </c>
      <c r="U16" s="13">
        <v>105</v>
      </c>
      <c r="V16" s="14">
        <v>63.5</v>
      </c>
      <c r="W16" s="12">
        <v>0.60476190476190472</v>
      </c>
    </row>
    <row r="17" spans="1:23" ht="153" customHeight="1">
      <c r="A17" s="9">
        <f t="shared" si="0"/>
        <v>14</v>
      </c>
      <c r="B17" s="9" t="s">
        <v>141</v>
      </c>
      <c r="C17" s="9" t="s">
        <v>63</v>
      </c>
      <c r="D17" s="10" t="s">
        <v>64</v>
      </c>
      <c r="E17" s="10" t="s">
        <v>65</v>
      </c>
      <c r="F17" s="9">
        <v>39</v>
      </c>
      <c r="G17" s="10" t="s">
        <v>66</v>
      </c>
      <c r="H17" s="10" t="s">
        <v>67</v>
      </c>
      <c r="I17" s="10" t="s">
        <v>68</v>
      </c>
      <c r="J17" s="10" t="s">
        <v>69</v>
      </c>
      <c r="K17" s="11">
        <v>476306.12</v>
      </c>
      <c r="L17" s="11">
        <v>476306.12</v>
      </c>
      <c r="M17" s="11">
        <v>333414.28999999998</v>
      </c>
      <c r="N17" s="11">
        <v>0</v>
      </c>
      <c r="O17" s="11">
        <v>333414.28999999998</v>
      </c>
      <c r="P17" s="12">
        <v>0.70000001259694078</v>
      </c>
      <c r="Q17" s="13">
        <v>70</v>
      </c>
      <c r="R17" s="13">
        <v>33</v>
      </c>
      <c r="S17" s="13">
        <v>35</v>
      </c>
      <c r="T17" s="13">
        <v>30.5</v>
      </c>
      <c r="U17" s="13">
        <v>105</v>
      </c>
      <c r="V17" s="14">
        <v>63.5</v>
      </c>
      <c r="W17" s="12">
        <v>0.60476190476190472</v>
      </c>
    </row>
    <row r="18" spans="1:23" ht="149.25" customHeight="1">
      <c r="A18" s="9">
        <f t="shared" si="0"/>
        <v>15</v>
      </c>
      <c r="B18" s="15" t="s">
        <v>112</v>
      </c>
      <c r="C18" s="15" t="s">
        <v>113</v>
      </c>
      <c r="D18" s="10" t="s">
        <v>114</v>
      </c>
      <c r="E18" s="10" t="s">
        <v>115</v>
      </c>
      <c r="F18" s="10">
        <v>40</v>
      </c>
      <c r="G18" s="22" t="s">
        <v>116</v>
      </c>
      <c r="H18" s="10" t="s">
        <v>117</v>
      </c>
      <c r="I18" s="10" t="s">
        <v>116</v>
      </c>
      <c r="J18" s="16" t="s">
        <v>117</v>
      </c>
      <c r="K18" s="11">
        <v>7234815</v>
      </c>
      <c r="L18" s="11">
        <v>5843215</v>
      </c>
      <c r="M18" s="11">
        <v>4090250.5</v>
      </c>
      <c r="N18" s="11">
        <v>0</v>
      </c>
      <c r="O18" s="11">
        <v>4090250.5</v>
      </c>
      <c r="P18" s="17">
        <v>0.7</v>
      </c>
      <c r="Q18" s="18">
        <v>70</v>
      </c>
      <c r="R18" s="13">
        <v>40.5</v>
      </c>
      <c r="S18" s="13">
        <v>35</v>
      </c>
      <c r="T18" s="13">
        <v>22.5</v>
      </c>
      <c r="U18" s="18">
        <f>Q18+S18</f>
        <v>105</v>
      </c>
      <c r="V18" s="19">
        <v>63</v>
      </c>
      <c r="W18" s="20">
        <f>V18/U18</f>
        <v>0.6</v>
      </c>
    </row>
    <row r="19" spans="1:23" ht="285.75" customHeight="1">
      <c r="A19" s="9">
        <f t="shared" si="0"/>
        <v>16</v>
      </c>
      <c r="B19" s="15" t="s">
        <v>118</v>
      </c>
      <c r="C19" s="15" t="s">
        <v>119</v>
      </c>
      <c r="D19" s="10" t="s">
        <v>120</v>
      </c>
      <c r="E19" s="10" t="s">
        <v>121</v>
      </c>
      <c r="F19" s="10">
        <v>40</v>
      </c>
      <c r="G19" s="10" t="s">
        <v>122</v>
      </c>
      <c r="H19" s="10" t="s">
        <v>123</v>
      </c>
      <c r="I19" s="10" t="s">
        <v>124</v>
      </c>
      <c r="J19" s="16" t="s">
        <v>125</v>
      </c>
      <c r="K19" s="11">
        <v>8045909.3799999999</v>
      </c>
      <c r="L19" s="11">
        <v>8027840.8899999997</v>
      </c>
      <c r="M19" s="11">
        <v>5619488.6200000001</v>
      </c>
      <c r="N19" s="11">
        <v>0</v>
      </c>
      <c r="O19" s="11">
        <v>5619488.6200000001</v>
      </c>
      <c r="P19" s="17">
        <v>0.69999999962630055</v>
      </c>
      <c r="Q19" s="18">
        <v>70</v>
      </c>
      <c r="R19" s="13">
        <v>38</v>
      </c>
      <c r="S19" s="13">
        <v>35</v>
      </c>
      <c r="T19" s="13">
        <v>25</v>
      </c>
      <c r="U19" s="18">
        <f>Q19+S19</f>
        <v>105</v>
      </c>
      <c r="V19" s="19">
        <v>63</v>
      </c>
      <c r="W19" s="20">
        <f>V19/U19</f>
        <v>0.6</v>
      </c>
    </row>
    <row r="20" spans="1:23" ht="159" customHeight="1">
      <c r="A20" s="9">
        <f t="shared" si="0"/>
        <v>17</v>
      </c>
      <c r="B20" s="9" t="s">
        <v>142</v>
      </c>
      <c r="C20" s="9" t="s">
        <v>70</v>
      </c>
      <c r="D20" s="10" t="s">
        <v>71</v>
      </c>
      <c r="E20" s="10" t="s">
        <v>72</v>
      </c>
      <c r="F20" s="9">
        <v>39</v>
      </c>
      <c r="G20" s="10" t="s">
        <v>73</v>
      </c>
      <c r="H20" s="10" t="s">
        <v>74</v>
      </c>
      <c r="I20" s="10" t="s">
        <v>73</v>
      </c>
      <c r="J20" s="10" t="s">
        <v>75</v>
      </c>
      <c r="K20" s="11">
        <v>14977334.68</v>
      </c>
      <c r="L20" s="11">
        <v>12177345.27</v>
      </c>
      <c r="M20" s="11">
        <v>5175371.74</v>
      </c>
      <c r="N20" s="11">
        <v>913300.9</v>
      </c>
      <c r="O20" s="11">
        <v>6088672.6400000006</v>
      </c>
      <c r="P20" s="12">
        <v>0.50000000041059856</v>
      </c>
      <c r="Q20" s="13">
        <v>70</v>
      </c>
      <c r="R20" s="13">
        <v>39</v>
      </c>
      <c r="S20" s="13">
        <v>35</v>
      </c>
      <c r="T20" s="13">
        <v>24</v>
      </c>
      <c r="U20" s="13">
        <v>105</v>
      </c>
      <c r="V20" s="14">
        <v>63</v>
      </c>
      <c r="W20" s="12">
        <v>0.6</v>
      </c>
    </row>
    <row r="21" spans="1:23" ht="54" customHeight="1">
      <c r="A21" s="4"/>
      <c r="B21" s="4"/>
      <c r="C21" s="4"/>
      <c r="D21" s="5"/>
      <c r="E21" s="5"/>
      <c r="F21" s="4"/>
      <c r="G21" s="5"/>
      <c r="H21" s="5"/>
      <c r="I21" s="42" t="s">
        <v>143</v>
      </c>
      <c r="J21" s="43"/>
      <c r="K21" s="25">
        <f>SUM(K4:K20)</f>
        <v>125606050.44999999</v>
      </c>
      <c r="L21" s="25">
        <f>SUM(L4:L20)</f>
        <v>112060124.09</v>
      </c>
      <c r="M21" s="25">
        <f>SUM(M4:M20)</f>
        <v>63811577.199999996</v>
      </c>
      <c r="N21" s="25">
        <f>SUM(N4:N20)</f>
        <v>2069556.62</v>
      </c>
      <c r="O21" s="25">
        <f>SUM(O4:O20)</f>
        <v>65881133.819999993</v>
      </c>
      <c r="P21" s="6"/>
      <c r="Q21" s="7"/>
      <c r="R21" s="7"/>
      <c r="S21" s="7"/>
      <c r="T21" s="7"/>
      <c r="U21" s="7"/>
      <c r="V21" s="8"/>
      <c r="W21" s="6"/>
    </row>
    <row r="22" spans="1:23" ht="54.95" customHeight="1">
      <c r="B22" s="2"/>
    </row>
    <row r="23" spans="1:23" ht="47.25" customHeight="1">
      <c r="B23" s="2"/>
      <c r="C23" s="3"/>
      <c r="E23" s="33" t="s">
        <v>146</v>
      </c>
      <c r="F23" s="34"/>
      <c r="G23" s="34"/>
      <c r="H23" s="34"/>
      <c r="I23" s="34"/>
      <c r="J23" s="35"/>
    </row>
    <row r="24" spans="1:23" ht="25.5" customHeight="1">
      <c r="E24" s="38" t="s">
        <v>127</v>
      </c>
      <c r="F24" s="39"/>
      <c r="G24" s="36" t="s">
        <v>128</v>
      </c>
      <c r="H24" s="37"/>
      <c r="I24" s="36" t="s">
        <v>129</v>
      </c>
      <c r="J24" s="37"/>
    </row>
    <row r="25" spans="1:23" ht="42.75" customHeight="1">
      <c r="E25" s="40"/>
      <c r="F25" s="41"/>
      <c r="G25" s="28">
        <v>57171150</v>
      </c>
      <c r="H25" s="29"/>
      <c r="I25" s="28">
        <f>G25*G35</f>
        <v>241719622.19999999</v>
      </c>
      <c r="J25" s="29"/>
    </row>
    <row r="26" spans="1:23" ht="75.75" customHeight="1">
      <c r="E26" s="26" t="s">
        <v>148</v>
      </c>
      <c r="F26" s="27"/>
      <c r="G26" s="28">
        <f>I26/G35</f>
        <v>1025936.6532639547</v>
      </c>
      <c r="H26" s="29"/>
      <c r="I26" s="28">
        <v>4337660.17</v>
      </c>
      <c r="J26" s="29"/>
      <c r="L26" s="1"/>
    </row>
    <row r="27" spans="1:23" ht="84" customHeight="1">
      <c r="E27" s="26" t="s">
        <v>149</v>
      </c>
      <c r="F27" s="27"/>
      <c r="G27" s="28">
        <f>I27/G35</f>
        <v>0</v>
      </c>
      <c r="H27" s="29"/>
      <c r="I27" s="28">
        <v>0</v>
      </c>
      <c r="J27" s="29"/>
    </row>
    <row r="28" spans="1:23" ht="77.25" customHeight="1">
      <c r="E28" s="26" t="s">
        <v>150</v>
      </c>
      <c r="F28" s="27"/>
      <c r="G28" s="28">
        <f>I28/G35</f>
        <v>1809841.5870387892</v>
      </c>
      <c r="H28" s="29"/>
      <c r="I28" s="28">
        <v>7652010.2300000004</v>
      </c>
      <c r="J28" s="29"/>
      <c r="K28" s="1"/>
    </row>
    <row r="29" spans="1:23" ht="43.5" customHeight="1">
      <c r="E29" s="26" t="s">
        <v>130</v>
      </c>
      <c r="F29" s="27"/>
      <c r="G29" s="28">
        <v>14500000</v>
      </c>
      <c r="H29" s="29"/>
      <c r="I29" s="28">
        <v>57981150</v>
      </c>
      <c r="J29" s="29"/>
    </row>
    <row r="30" spans="1:23" ht="56.25" customHeight="1">
      <c r="E30" s="47" t="s">
        <v>131</v>
      </c>
      <c r="F30" s="48"/>
      <c r="G30" s="28">
        <v>0</v>
      </c>
      <c r="H30" s="29"/>
      <c r="I30" s="28">
        <v>0</v>
      </c>
      <c r="J30" s="29"/>
    </row>
    <row r="31" spans="1:23" ht="57" customHeight="1">
      <c r="E31" s="26" t="s">
        <v>151</v>
      </c>
      <c r="F31" s="27"/>
      <c r="G31" s="28">
        <f>I31/G35</f>
        <v>10283955.586565752</v>
      </c>
      <c r="H31" s="29"/>
      <c r="I31" s="28">
        <v>43480564.219999999</v>
      </c>
      <c r="J31" s="29"/>
      <c r="K31" s="1"/>
    </row>
    <row r="32" spans="1:23" ht="133.5" customHeight="1">
      <c r="E32" s="26" t="s">
        <v>152</v>
      </c>
      <c r="F32" s="27"/>
      <c r="G32" s="28">
        <f>I32/G35</f>
        <v>7448177.3462630082</v>
      </c>
      <c r="H32" s="29"/>
      <c r="I32" s="28">
        <f>I31-I26-I28</f>
        <v>31490893.819999997</v>
      </c>
      <c r="J32" s="29"/>
    </row>
    <row r="33" spans="5:11" ht="51" customHeight="1">
      <c r="E33" s="26" t="s">
        <v>145</v>
      </c>
      <c r="F33" s="27"/>
      <c r="G33" s="28">
        <f>I33/G35</f>
        <v>3689927.7885525073</v>
      </c>
      <c r="H33" s="29"/>
      <c r="I33" s="28">
        <v>15601014.689999999</v>
      </c>
      <c r="J33" s="29"/>
    </row>
    <row r="34" spans="5:11" ht="54.95" customHeight="1">
      <c r="E34" s="26" t="s">
        <v>132</v>
      </c>
      <c r="F34" s="27"/>
      <c r="G34" s="28">
        <f>I34/G35</f>
        <v>3758249.5577105009</v>
      </c>
      <c r="H34" s="29"/>
      <c r="I34" s="28">
        <f>I32-I33</f>
        <v>15889879.129999997</v>
      </c>
      <c r="J34" s="29"/>
      <c r="K34" s="1"/>
    </row>
    <row r="35" spans="5:11" ht="53.25" customHeight="1">
      <c r="E35" s="47" t="s">
        <v>147</v>
      </c>
      <c r="F35" s="48"/>
      <c r="G35" s="49">
        <v>4.2279999999999998</v>
      </c>
      <c r="H35" s="50"/>
      <c r="I35" s="50"/>
      <c r="J35" s="51"/>
    </row>
    <row r="36" spans="5:11" ht="33" customHeight="1">
      <c r="E36" s="47" t="s">
        <v>147</v>
      </c>
      <c r="F36" s="48"/>
      <c r="G36" s="49">
        <v>4.2279999999999998</v>
      </c>
      <c r="H36" s="50"/>
      <c r="I36" s="50"/>
      <c r="J36" s="51"/>
    </row>
  </sheetData>
  <mergeCells count="40">
    <mergeCell ref="E36:F36"/>
    <mergeCell ref="G36:J36"/>
    <mergeCell ref="G35:J35"/>
    <mergeCell ref="E34:F34"/>
    <mergeCell ref="G34:H34"/>
    <mergeCell ref="I34:J34"/>
    <mergeCell ref="E35:F35"/>
    <mergeCell ref="G29:H29"/>
    <mergeCell ref="I29:J29"/>
    <mergeCell ref="E29:F29"/>
    <mergeCell ref="E31:F31"/>
    <mergeCell ref="G31:H31"/>
    <mergeCell ref="I31:J31"/>
    <mergeCell ref="G30:H30"/>
    <mergeCell ref="I30:J30"/>
    <mergeCell ref="E30:F30"/>
    <mergeCell ref="E33:F33"/>
    <mergeCell ref="E32:F32"/>
    <mergeCell ref="G32:H32"/>
    <mergeCell ref="I32:J32"/>
    <mergeCell ref="G33:H33"/>
    <mergeCell ref="I33:J33"/>
    <mergeCell ref="A1:W1"/>
    <mergeCell ref="E23:J23"/>
    <mergeCell ref="G24:H24"/>
    <mergeCell ref="I24:J24"/>
    <mergeCell ref="G25:H25"/>
    <mergeCell ref="I25:J25"/>
    <mergeCell ref="E24:F25"/>
    <mergeCell ref="I21:J21"/>
    <mergeCell ref="A3:W3"/>
    <mergeCell ref="E28:F28"/>
    <mergeCell ref="E26:F26"/>
    <mergeCell ref="E27:F27"/>
    <mergeCell ref="G26:H26"/>
    <mergeCell ref="I26:J26"/>
    <mergeCell ref="G27:H27"/>
    <mergeCell ref="I27:J27"/>
    <mergeCell ref="G28:H28"/>
    <mergeCell ref="I28:J28"/>
  </mergeCells>
  <conditionalFormatting sqref="R2 W2 T2">
    <cfRule type="cellIs" dxfId="0" priority="1" stopIfTrue="1" operator="equal">
      <formula>0</formula>
    </cfRule>
  </conditionalFormatting>
  <pageMargins left="0.15748031496062992" right="0.15748031496062992" top="0.15748031496062992" bottom="0.19685039370078741" header="0.15748031496062992" footer="0.23622047244094491"/>
  <pageSetup paperSize="8" scale="38" fitToHeight="3" orientation="landscape" r:id="rId1"/>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Załącznik nr 3 do uchwały</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2006-09-22T13:37:51Z</dcterms:created>
  <dcterms:modified xsi:type="dcterms:W3CDTF">2013-10-24T10:36:04Z</dcterms:modified>
</cp:coreProperties>
</file>