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315" windowWidth="19200" windowHeight="11760"/>
  </bookViews>
  <sheets>
    <sheet name="Instytut Lotnictwa Informacja" sheetId="1" r:id="rId1"/>
  </sheets>
  <definedNames>
    <definedName name="_xlnm._FilterDatabase" localSheetId="0" hidden="1">'Instytut Lotnictwa Informacja'!$A$5:$N$6</definedName>
    <definedName name="_xlnm.Print_Area" localSheetId="0">'Instytut Lotnictwa Informacja'!$A$1:$O$23</definedName>
    <definedName name="_xlnm.Print_Titles" localSheetId="0">'Instytut Lotnictwa Informacja'!$4:$5</definedName>
  </definedNames>
  <calcPr calcId="125725" concurrentCalc="0"/>
</workbook>
</file>

<file path=xl/calcChain.xml><?xml version="1.0" encoding="utf-8"?>
<calcChain xmlns="http://schemas.openxmlformats.org/spreadsheetml/2006/main">
  <c r="H18" i="1"/>
  <c r="F15"/>
  <c r="F17"/>
  <c r="K6"/>
  <c r="F16"/>
  <c r="F14"/>
  <c r="F13"/>
  <c r="H12"/>
  <c r="O6"/>
  <c r="G7"/>
  <c r="K7"/>
  <c r="H17"/>
  <c r="I7"/>
  <c r="H7"/>
  <c r="J7"/>
  <c r="F18"/>
</calcChain>
</file>

<file path=xl/sharedStrings.xml><?xml version="1.0" encoding="utf-8"?>
<sst xmlns="http://schemas.openxmlformats.org/spreadsheetml/2006/main" count="34" uniqueCount="34">
  <si>
    <t>Lp</t>
  </si>
  <si>
    <t xml:space="preserve">Nr rejestracyjny </t>
  </si>
  <si>
    <t>Wnioskodawca</t>
  </si>
  <si>
    <t xml:space="preserve">Tytuł </t>
  </si>
  <si>
    <t>Całkowita Wartość Projektu w PLN</t>
  </si>
  <si>
    <t>Wnioskowana kwota z EFRR w PLN</t>
  </si>
  <si>
    <t>Procent maksymalnej liczby punktów możliwych do
zdobycia</t>
  </si>
  <si>
    <t>Koszty kwalifikowalne w PLN</t>
  </si>
  <si>
    <t>1.</t>
  </si>
  <si>
    <t>RAZEM:</t>
  </si>
  <si>
    <t>EURO</t>
  </si>
  <si>
    <t>PLN</t>
  </si>
  <si>
    <t>Nr w KSI SIMIK</t>
  </si>
  <si>
    <t>Wnioskowana kwota z budżetu państwa (nie zawsze wystąpi) w PLN</t>
  </si>
  <si>
    <t>Kwota wnioskowana z EFRR + budżetu państwa w PLN</t>
  </si>
  <si>
    <t>Procent dofinansowania z EFRR</t>
  </si>
  <si>
    <t>Liczba punktów uzyskana przez projekt</t>
  </si>
  <si>
    <t>kateg. interw.</t>
  </si>
  <si>
    <t>Maksymalna liczba punktów możliwa do zdobycia w Działaniu</t>
  </si>
  <si>
    <t xml:space="preserve">Wartość umożliwiająca dalszą kontraktację na podstawie comiesięcznych danych MF </t>
  </si>
  <si>
    <t>Wartość dofinansowania projektu zgodnie z proponowaną listą</t>
  </si>
  <si>
    <t>Kurs EURO/PLN zgodny z wytycznymi MF</t>
  </si>
  <si>
    <t>Zapotrzebowanie na projekty konkursowe z podpisaną umową</t>
  </si>
  <si>
    <t>Projekty  znajdujące się w IWIPK z podpisaną umową</t>
  </si>
  <si>
    <t>MJWPU.420-1/14</t>
  </si>
  <si>
    <t>RPMA.04.01.00-14-001/14</t>
  </si>
  <si>
    <t>Gmina Mszczonów</t>
  </si>
  <si>
    <t>Budowa kanalizacji sanitarnej w gminie Mszczonów oraz rozbudowa i modernizacja oczyszczalni ścieków w miejscowości Grabce Józefpolskie</t>
  </si>
  <si>
    <t>46</t>
  </si>
  <si>
    <t xml:space="preserve">Załącznik do Uchwały Nr …../….../14 Zarządu Województwa Mazowieckiego z dnia ………………. 2014 r. w sprawie zatwierdzenia do dofinansowania projektu Gminy Mszczonów pn. „Budowa kanalizacji sanitarnej w gminie Mszczonów oraz rozbudowa i modernizacja oczyszczalni ścieków w miejscowości Grabce Józefpolskie”, Priorytet IV Środowisko, zapobieganie zagrożeniom i energetyka, Działanie 4.1 Gospodarka wodno - ściekowa, wpisanego do Indykatywnego Wykazu Indywidualnych Projektów Kluczowych dla RPO WM 2007-2013.
</t>
  </si>
  <si>
    <t xml:space="preserve">Analiza wykorzystania alokacji EFRR w ramach  Działania 4.1 „Gospodarka wodno - ściekowa” </t>
  </si>
  <si>
    <t xml:space="preserve">Pozostała alokacja środków EFRR w Działaniu 4.1 </t>
  </si>
  <si>
    <t xml:space="preserve">Alokacja na Działanie 4.1 EFRR </t>
  </si>
  <si>
    <t>Zapotrzebowanie na 2 projekty z konkursu RPOWM/4.1/1/2008 znajdujące się w trakcie oceny wykonalności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</si>
</sst>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Czcionka tekstu podstawowego"/>
      <family val="2"/>
      <charset val="238"/>
    </font>
    <font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Font="1"/>
    <xf numFmtId="10" fontId="0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10" fontId="8" fillId="0" borderId="0" xfId="0" applyNumberFormat="1" applyFont="1"/>
    <xf numFmtId="4" fontId="8" fillId="0" borderId="0" xfId="0" applyNumberFormat="1" applyFont="1"/>
    <xf numFmtId="4" fontId="6" fillId="0" borderId="2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 applyProtection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4" fontId="10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/>
    <xf numFmtId="4" fontId="0" fillId="0" borderId="0" xfId="0" applyNumberFormat="1" applyFont="1"/>
    <xf numFmtId="4" fontId="1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</cellXfs>
  <cellStyles count="2">
    <cellStyle name="Normalny" xfId="0" builtinId="0"/>
    <cellStyle name="Normalny 5" xfId="1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20"/>
  <sheetViews>
    <sheetView tabSelected="1" view="pageBreakPreview" topLeftCell="C4" zoomScale="60" zoomScaleNormal="70" workbookViewId="0">
      <pane ySplit="2" topLeftCell="A6" activePane="bottomLeft" state="frozen"/>
      <selection activeCell="H4" sqref="H4"/>
      <selection pane="bottomLeft" activeCell="N7" sqref="N7"/>
    </sheetView>
  </sheetViews>
  <sheetFormatPr defaultRowHeight="15"/>
  <cols>
    <col min="1" max="1" width="5.125" style="1" customWidth="1"/>
    <col min="2" max="2" width="20.75" style="3" customWidth="1"/>
    <col min="3" max="3" width="17.125" style="3" customWidth="1"/>
    <col min="4" max="4" width="21.5" style="1" customWidth="1"/>
    <col min="5" max="5" width="37.75" style="1" customWidth="1"/>
    <col min="6" max="6" width="12.625" style="1" customWidth="1"/>
    <col min="7" max="7" width="18.25" style="1" customWidth="1"/>
    <col min="8" max="8" width="18.125" style="1" customWidth="1"/>
    <col min="9" max="9" width="16.375" style="1" customWidth="1"/>
    <col min="10" max="10" width="19.125" style="1" customWidth="1"/>
    <col min="11" max="11" width="16" style="1" customWidth="1"/>
    <col min="12" max="12" width="19" style="1" customWidth="1"/>
    <col min="13" max="13" width="20.25" style="2" customWidth="1"/>
    <col min="14" max="14" width="15.5" style="1" customWidth="1"/>
    <col min="15" max="15" width="17.25" style="1" customWidth="1"/>
    <col min="16" max="16" width="19.875" style="1" customWidth="1"/>
    <col min="17" max="17" width="16.375" style="1" customWidth="1"/>
    <col min="18" max="16384" width="9" style="1"/>
  </cols>
  <sheetData>
    <row r="4" spans="1:17" ht="97.5" customHeight="1">
      <c r="A4" s="46" t="s">
        <v>29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4"/>
      <c r="Q4" s="4"/>
    </row>
    <row r="5" spans="1:17" ht="177" customHeight="1">
      <c r="A5" s="17" t="s">
        <v>0</v>
      </c>
      <c r="B5" s="17" t="s">
        <v>1</v>
      </c>
      <c r="C5" s="17" t="s">
        <v>12</v>
      </c>
      <c r="D5" s="17" t="s">
        <v>2</v>
      </c>
      <c r="E5" s="17" t="s">
        <v>3</v>
      </c>
      <c r="F5" s="20" t="s">
        <v>17</v>
      </c>
      <c r="G5" s="21" t="s">
        <v>4</v>
      </c>
      <c r="H5" s="21" t="s">
        <v>7</v>
      </c>
      <c r="I5" s="21" t="s">
        <v>5</v>
      </c>
      <c r="J5" s="21" t="s">
        <v>13</v>
      </c>
      <c r="K5" s="21" t="s">
        <v>14</v>
      </c>
      <c r="L5" s="21" t="s">
        <v>15</v>
      </c>
      <c r="M5" s="21" t="s">
        <v>18</v>
      </c>
      <c r="N5" s="21" t="s">
        <v>16</v>
      </c>
      <c r="O5" s="21" t="s">
        <v>6</v>
      </c>
    </row>
    <row r="6" spans="1:17" ht="108.75" customHeight="1">
      <c r="A6" s="6" t="s">
        <v>8</v>
      </c>
      <c r="B6" s="29" t="s">
        <v>24</v>
      </c>
      <c r="C6" s="8" t="s">
        <v>25</v>
      </c>
      <c r="D6" s="7" t="s">
        <v>26</v>
      </c>
      <c r="E6" s="7" t="s">
        <v>27</v>
      </c>
      <c r="F6" s="8" t="s">
        <v>28</v>
      </c>
      <c r="G6" s="9">
        <v>14844644.460000001</v>
      </c>
      <c r="H6" s="9">
        <v>14697898.1</v>
      </c>
      <c r="I6" s="9">
        <v>11318851.33</v>
      </c>
      <c r="J6" s="9">
        <v>0</v>
      </c>
      <c r="K6" s="9">
        <f>I6+J6</f>
        <v>11318851.33</v>
      </c>
      <c r="L6" s="18">
        <v>0.77010000000000001</v>
      </c>
      <c r="M6" s="24">
        <v>90</v>
      </c>
      <c r="N6" s="11">
        <v>58</v>
      </c>
      <c r="O6" s="10">
        <f>N6/M6</f>
        <v>0.64444444444444449</v>
      </c>
    </row>
    <row r="7" spans="1:17" ht="51" customHeight="1">
      <c r="A7" s="12"/>
      <c r="B7" s="13"/>
      <c r="C7" s="13"/>
      <c r="D7" s="12"/>
      <c r="E7" s="49" t="s">
        <v>9</v>
      </c>
      <c r="F7" s="50"/>
      <c r="G7" s="16">
        <f>SUM(G6:G6)</f>
        <v>14844644.460000001</v>
      </c>
      <c r="H7" s="16">
        <f>SUM(H6:H6)</f>
        <v>14697898.1</v>
      </c>
      <c r="I7" s="16">
        <f>SUM(I6:I6)</f>
        <v>11318851.33</v>
      </c>
      <c r="J7" s="16">
        <f>SUM(J6:J6)</f>
        <v>0</v>
      </c>
      <c r="K7" s="5">
        <f>K6</f>
        <v>11318851.33</v>
      </c>
      <c r="L7" s="19"/>
      <c r="M7" s="14"/>
      <c r="N7" s="12"/>
      <c r="O7" s="15"/>
    </row>
    <row r="8" spans="1:17" ht="18">
      <c r="A8" s="12"/>
      <c r="B8" s="13"/>
      <c r="C8" s="13"/>
      <c r="D8" s="12"/>
      <c r="E8" s="12"/>
      <c r="F8" s="12"/>
      <c r="G8" s="15"/>
      <c r="H8" s="15"/>
      <c r="I8" s="15"/>
      <c r="J8" s="12"/>
      <c r="K8" s="15"/>
      <c r="L8" s="12"/>
      <c r="M8" s="14"/>
      <c r="N8" s="12"/>
    </row>
    <row r="9" spans="1:17" ht="26.25" customHeight="1">
      <c r="K9" s="28"/>
      <c r="L9" s="26"/>
      <c r="M9" s="51"/>
      <c r="N9" s="52"/>
    </row>
    <row r="10" spans="1:17" ht="45.75" customHeight="1">
      <c r="A10" s="12"/>
      <c r="B10" s="13"/>
      <c r="C10" s="13"/>
      <c r="D10" s="39" t="s">
        <v>30</v>
      </c>
      <c r="E10" s="39"/>
      <c r="F10" s="39"/>
      <c r="G10" s="39"/>
      <c r="H10" s="39"/>
      <c r="I10" s="39"/>
      <c r="J10" s="22"/>
      <c r="K10" s="56"/>
      <c r="L10" s="56"/>
      <c r="M10" s="56"/>
      <c r="N10" s="56"/>
    </row>
    <row r="11" spans="1:17" ht="36" customHeight="1">
      <c r="A11" s="12"/>
      <c r="B11" s="13"/>
      <c r="C11" s="13"/>
      <c r="D11" s="38"/>
      <c r="E11" s="38"/>
      <c r="F11" s="57" t="s">
        <v>10</v>
      </c>
      <c r="G11" s="58"/>
      <c r="H11" s="57" t="s">
        <v>11</v>
      </c>
      <c r="I11" s="58"/>
      <c r="J11" s="32"/>
      <c r="K11" s="33"/>
      <c r="L11" s="32"/>
      <c r="M11" s="52"/>
      <c r="N11" s="52"/>
    </row>
    <row r="12" spans="1:17" ht="52.5" customHeight="1">
      <c r="A12" s="12"/>
      <c r="B12" s="13"/>
      <c r="C12" s="13"/>
      <c r="D12" s="59" t="s">
        <v>32</v>
      </c>
      <c r="E12" s="59"/>
      <c r="F12" s="53">
        <v>106032196</v>
      </c>
      <c r="G12" s="53"/>
      <c r="H12" s="53">
        <f>F12*F19</f>
        <v>448643427.71520001</v>
      </c>
      <c r="I12" s="55"/>
      <c r="J12" s="23"/>
      <c r="K12" s="25"/>
      <c r="L12" s="30"/>
      <c r="M12" s="51"/>
      <c r="N12" s="51"/>
    </row>
    <row r="13" spans="1:17" ht="50.25" customHeight="1">
      <c r="D13" s="40" t="s">
        <v>22</v>
      </c>
      <c r="E13" s="40"/>
      <c r="F13" s="53">
        <f>H13/F19</f>
        <v>74099193.068160325</v>
      </c>
      <c r="G13" s="53"/>
      <c r="H13" s="53">
        <v>313528505.70999998</v>
      </c>
      <c r="I13" s="55"/>
      <c r="J13" s="23"/>
      <c r="K13" s="27"/>
      <c r="L13" s="30"/>
      <c r="M13" s="51"/>
      <c r="N13" s="51"/>
    </row>
    <row r="14" spans="1:17" ht="51" customHeight="1">
      <c r="D14" s="40" t="s">
        <v>23</v>
      </c>
      <c r="E14" s="40"/>
      <c r="F14" s="53">
        <f>H14/F19</f>
        <v>23772377.287767064</v>
      </c>
      <c r="G14" s="54"/>
      <c r="H14" s="53">
        <v>100585682.78</v>
      </c>
      <c r="I14" s="55"/>
      <c r="J14" s="23"/>
      <c r="K14" s="27"/>
      <c r="L14" s="30"/>
      <c r="M14" s="30"/>
      <c r="N14" s="30"/>
    </row>
    <row r="15" spans="1:17" ht="64.5" customHeight="1">
      <c r="D15" s="41" t="s">
        <v>33</v>
      </c>
      <c r="E15" s="42"/>
      <c r="F15" s="43">
        <f>H15/F19</f>
        <v>1864055.3129135941</v>
      </c>
      <c r="G15" s="44"/>
      <c r="H15" s="43">
        <v>7887190.8399999999</v>
      </c>
      <c r="I15" s="44"/>
      <c r="J15" s="23"/>
      <c r="K15" s="27"/>
      <c r="L15" s="37"/>
      <c r="M15" s="37"/>
      <c r="N15" s="37"/>
    </row>
    <row r="16" spans="1:17" ht="54.75" customHeight="1">
      <c r="D16" s="40" t="s">
        <v>19</v>
      </c>
      <c r="E16" s="40"/>
      <c r="F16" s="43">
        <f>H16/F19</f>
        <v>7503000.9188844999</v>
      </c>
      <c r="G16" s="44"/>
      <c r="H16" s="43">
        <v>31746697.487984098</v>
      </c>
      <c r="I16" s="44"/>
      <c r="J16" s="23"/>
      <c r="K16" s="27"/>
      <c r="L16" s="34"/>
      <c r="M16" s="34"/>
      <c r="N16" s="34"/>
    </row>
    <row r="17" spans="4:14" ht="48.75" customHeight="1">
      <c r="D17" s="40" t="s">
        <v>20</v>
      </c>
      <c r="E17" s="40"/>
      <c r="F17" s="53">
        <f>H17/F19</f>
        <v>2675092.4867649837</v>
      </c>
      <c r="G17" s="55"/>
      <c r="H17" s="53">
        <f>K7</f>
        <v>11318851.33</v>
      </c>
      <c r="I17" s="55"/>
      <c r="J17" s="23"/>
      <c r="K17" s="27"/>
      <c r="L17" s="30"/>
      <c r="M17" s="30"/>
      <c r="N17" s="31"/>
    </row>
    <row r="18" spans="4:14" ht="42" customHeight="1">
      <c r="D18" s="40" t="s">
        <v>31</v>
      </c>
      <c r="E18" s="40"/>
      <c r="F18" s="53">
        <f>H18/F19</f>
        <v>2963853.1192059224</v>
      </c>
      <c r="G18" s="53"/>
      <c r="H18" s="53">
        <f>H16-H17-H15</f>
        <v>12540655.3179841</v>
      </c>
      <c r="I18" s="55"/>
      <c r="J18" s="23"/>
      <c r="K18" s="27"/>
      <c r="L18" s="30"/>
      <c r="M18" s="51"/>
      <c r="N18" s="51"/>
    </row>
    <row r="19" spans="4:14" ht="42" customHeight="1">
      <c r="D19" s="45" t="s">
        <v>21</v>
      </c>
      <c r="E19" s="45"/>
      <c r="F19" s="45">
        <v>4.2312000000000003</v>
      </c>
      <c r="G19" s="60"/>
      <c r="H19" s="60"/>
      <c r="I19" s="60"/>
      <c r="J19" s="35"/>
      <c r="K19" s="27"/>
      <c r="L19" s="30"/>
      <c r="M19" s="51"/>
      <c r="N19" s="51"/>
    </row>
    <row r="20" spans="4:14">
      <c r="J20" s="36"/>
    </row>
  </sheetData>
  <protectedRanges>
    <protectedRange sqref="L6" name="wprowadzanie danych"/>
    <protectedRange sqref="K7 C6 F6 J6" name="wprowadzanie danych_1"/>
    <protectedRange sqref="D6" name="wprowadzanie danych_2"/>
    <protectedRange sqref="E6" name="wprowadzanie danych_3"/>
    <protectedRange sqref="G6:H6" name="wprowadzanie danych_4"/>
    <protectedRange sqref="I6 K6" name="wprowadzanie danych_5"/>
  </protectedRanges>
  <mergeCells count="36">
    <mergeCell ref="F19:I19"/>
    <mergeCell ref="M19:N19"/>
    <mergeCell ref="F13:G13"/>
    <mergeCell ref="H13:I13"/>
    <mergeCell ref="M13:N13"/>
    <mergeCell ref="F18:G18"/>
    <mergeCell ref="H18:I18"/>
    <mergeCell ref="F17:G17"/>
    <mergeCell ref="M18:N18"/>
    <mergeCell ref="H17:I17"/>
    <mergeCell ref="F16:G16"/>
    <mergeCell ref="H16:I16"/>
    <mergeCell ref="D18:E18"/>
    <mergeCell ref="D19:E19"/>
    <mergeCell ref="A4:O4"/>
    <mergeCell ref="E7:F7"/>
    <mergeCell ref="M9:N9"/>
    <mergeCell ref="F14:G14"/>
    <mergeCell ref="H14:I14"/>
    <mergeCell ref="K10:N10"/>
    <mergeCell ref="M11:N11"/>
    <mergeCell ref="M12:N12"/>
    <mergeCell ref="F11:G11"/>
    <mergeCell ref="H11:I11"/>
    <mergeCell ref="F12:G12"/>
    <mergeCell ref="H12:I12"/>
    <mergeCell ref="D12:E12"/>
    <mergeCell ref="D13:E13"/>
    <mergeCell ref="D11:E11"/>
    <mergeCell ref="D10:I10"/>
    <mergeCell ref="D16:E16"/>
    <mergeCell ref="D17:E17"/>
    <mergeCell ref="D14:E14"/>
    <mergeCell ref="D15:E15"/>
    <mergeCell ref="F15:G15"/>
    <mergeCell ref="H15:I15"/>
  </mergeCells>
  <conditionalFormatting sqref="B6">
    <cfRule type="expression" dxfId="1" priority="16" stopIfTrue="1">
      <formula>AND(COUNTIF($B$29:$B$29, B6)&gt;1,NOT(ISBLANK(B6)))</formula>
    </cfRule>
  </conditionalFormatting>
  <conditionalFormatting sqref="B6">
    <cfRule type="expression" dxfId="0" priority="17" stopIfTrue="1">
      <formula>AND(COUNTIF($B$266:$B$307, B6)+COUNTIF($B$22:$B$22, B6)+COUNTIF($B$48:$B$48, B6)+COUNTIF(#REF!, B6)&gt;1,NOT(ISBLANK(B6)))</formula>
    </cfRule>
  </conditionalFormatting>
  <pageMargins left="0.15748031496062992" right="0.15748031496062992" top="0.23622047244094491" bottom="0.15748031496062992" header="0.31496062992125984" footer="0.31496062992125984"/>
  <pageSetup paperSize="9" scale="48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Instytut Lotnictwa Informacja</vt:lpstr>
      <vt:lpstr>'Instytut Lotnictwa Informacja'!Obszar_wydruku</vt:lpstr>
      <vt:lpstr>'Instytut Lotnictwa Informacja'!Tytuły_wydruku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MJWPU</dc:creator>
  <cp:lastModifiedBy>Ankieta</cp:lastModifiedBy>
  <cp:lastPrinted>2014-02-13T13:33:48Z</cp:lastPrinted>
  <dcterms:created xsi:type="dcterms:W3CDTF">2010-03-01T09:19:34Z</dcterms:created>
  <dcterms:modified xsi:type="dcterms:W3CDTF">2014-02-20T07:09:13Z</dcterms:modified>
</cp:coreProperties>
</file>