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formacja pozytywy" sheetId="1" r:id="rId1"/>
  </sheets>
  <definedNames>
    <definedName name="_xlnm._FilterDatabase" localSheetId="0" hidden="1">'Informacja pozytywy'!#REF!</definedName>
    <definedName name="_xlnm.Print_Area" localSheetId="0">'Informacja pozytywy'!$A$1:$O$41</definedName>
    <definedName name="_xlnm.Print_Titles" localSheetId="0">'Informacja pozytywy'!$5:$5</definedName>
  </definedNames>
  <calcPr calcId="125725"/>
</workbook>
</file>

<file path=xl/calcChain.xml><?xml version="1.0" encoding="utf-8"?>
<calcChain xmlns="http://schemas.openxmlformats.org/spreadsheetml/2006/main">
  <c r="E30" i="1"/>
  <c r="K20"/>
  <c r="J20"/>
  <c r="H20"/>
  <c r="G20"/>
  <c r="F32"/>
  <c r="E32" s="1"/>
  <c r="E31"/>
  <c r="I20"/>
  <c r="N26" s="1"/>
  <c r="L26" s="1"/>
  <c r="E29"/>
  <c r="E28"/>
  <c r="E27"/>
  <c r="E26"/>
  <c r="N25"/>
  <c r="F25"/>
  <c r="F33" l="1"/>
  <c r="E33" s="1"/>
  <c r="N27"/>
  <c r="L27" s="1"/>
  <c r="O6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<sst xmlns="http://schemas.openxmlformats.org/spreadsheetml/2006/main" count="121" uniqueCount="106">
  <si>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</si>
  <si>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</si>
  <si>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</si>
  <si>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</si>
  <si>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</si>
  <si>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</si>
  <si>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</si>
  <si>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</si>
  <si>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</si>
  <si>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</si>
  <si>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</si>
  <si>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</si>
  <si>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</si>
  <si>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</si>
  <si>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</si>
  <si>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</si>
  <si>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</si>
  <si>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</si>
  <si>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</si>
  <si>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</si>
  <si>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</si>
  <si>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</si>
  <si>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</si>
  <si>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</si>
  <si>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</si>
  <si>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</si>
  <si>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</si>
  <si>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</si>
  <si>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</si>
  <si>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</si>
  <si>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</si>
  <si>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MJWPU.420-11/13</t>
  </si>
  <si>
    <t>RPMA.04.02.00-14-007/13</t>
  </si>
  <si>
    <t>Przedsiębiorstwo Gospodarki Komunalnej w Płońsku spółka z ograniczoną
odpowiedzialnością</t>
  </si>
  <si>
    <t>Budowa punktu selektywnej zbiórki odpadów komunalnych w Płońsku</t>
  </si>
  <si>
    <t>44</t>
  </si>
  <si>
    <t>MJWPU.420-6/13</t>
  </si>
  <si>
    <t>RPMA.04.02.00-14-018/13</t>
  </si>
  <si>
    <t>Przedsiębiorstwo Gospodarki Komunalnej "Żyrardów" Sp. z o.o., ul. Czysta 5, 96-300
Żyrardów</t>
  </si>
  <si>
    <t>Utworzenie Punktu Selektywnego Zbierania Odpadów Komunalnych (PSZOK) w m. Żyrardów</t>
  </si>
  <si>
    <t>MJWPU.420-22/13</t>
  </si>
  <si>
    <t>RPMA .04.02.00-14-017/13</t>
  </si>
  <si>
    <t>Związek Komunalny "Nieskażone Środowisko"</t>
  </si>
  <si>
    <t>Rozbudowa systemu selektywnej zbiórki odpadów komunalnych na terenie Związku
Komunalnego Nieskażone Środowisko</t>
  </si>
  <si>
    <t>MJWPU.420-21/13</t>
  </si>
  <si>
    <t>RPMA .04.02.00-14-005/13</t>
  </si>
  <si>
    <t>GMINA ZIELONKA</t>
  </si>
  <si>
    <t>Zielonka segreguje śmieci – gminny system selektywnej zbiórki odpadów komunalnych</t>
  </si>
  <si>
    <t>MJWPU.420-24/13</t>
  </si>
  <si>
    <t>RPMA .04.02.00-14-010/13</t>
  </si>
  <si>
    <t>Gmina Ożarów Mazowiecki</t>
  </si>
  <si>
    <t>Ekologiczna gospodarka odpadami podstawą zrównoważonego rozwoju gminy Ożarów Mazowiecki</t>
  </si>
  <si>
    <t>MJWPU.420-5/13</t>
  </si>
  <si>
    <t>RPMA.04.02.00-14-012/13</t>
  </si>
  <si>
    <t>Gmina Mrozy</t>
  </si>
  <si>
    <t>Budowa punktu selektywnego zbierania odpadów komunalnych w Mrozach</t>
  </si>
  <si>
    <t>MJWPU.420-12/13</t>
  </si>
  <si>
    <t>RPMA.04.02.00-14-011/13</t>
  </si>
  <si>
    <t>Kozienicka Gospodarka Komunalna Sp. z o.o.</t>
  </si>
  <si>
    <t>Budowa punktu selektywnej zbiórki odpadów komunalnych przy ul. Chartowej w Kozienicach</t>
  </si>
  <si>
    <t>MJWPU.420-16/13</t>
  </si>
  <si>
    <t>RPMA.04.02.00-14-003/13</t>
  </si>
  <si>
    <t>Miasto Mińsk Mazowiecki</t>
  </si>
  <si>
    <t>Budowa punktu selektywnej zbiórki odpadów w Mińsku Mazowieckim</t>
  </si>
  <si>
    <t>MJWPU.420-4/13</t>
  </si>
  <si>
    <t>PRMA.04.02.00-14-019/13</t>
  </si>
  <si>
    <t>Gmina Sterdyń</t>
  </si>
  <si>
    <t>Poprawa funkcjonowania systemu segregacji odpadów na terenie Gminy Sterdyń poprzez edukację społeczeństwa w tym zakresie oraz zakup kontenerów do segregacji odpadów</t>
  </si>
  <si>
    <t>MJWPU.420-3/13</t>
  </si>
  <si>
    <t>RPMA .04.02.00-14-001/13</t>
  </si>
  <si>
    <t>Miejski Zakład Oczyszczania w Wołominie Sp. z o. o.</t>
  </si>
  <si>
    <t>Czysta Ziemia w Czystym Wołominie - Ochrona powierzchni ziemi w gminie Wołomin przy pomocy systemu selektywnej zbiórki odpadów komunalnych</t>
  </si>
  <si>
    <t>MJWPU.420-7/13</t>
  </si>
  <si>
    <t>MJWPU.420-23/13</t>
  </si>
  <si>
    <t>RPMA.04.02.00-14-014/13</t>
  </si>
  <si>
    <t>RPMA .04.02.00-14-013/13</t>
  </si>
  <si>
    <t>GMINA REPKI</t>
  </si>
  <si>
    <t>"GMINA REPKI SKUTECZNIE SEGREGUJE ODPADY KOMUNALNE"</t>
  </si>
  <si>
    <t>Gmina Miasto Sierpc</t>
  </si>
  <si>
    <t>Rozbudowa i wdrożenie systemu selektywnej zbiórki odpadów powstających u źródła na obszarze miasta Sierpca</t>
  </si>
  <si>
    <t>MJWPU.420-19/13</t>
  </si>
  <si>
    <t>RPMA .04.02.00-14-004/13</t>
  </si>
  <si>
    <t>Miasto Sokołów Podlaski</t>
  </si>
  <si>
    <t>Sokołów eco Podlaski</t>
  </si>
  <si>
    <t>Zapotrzebowanie na projekty z etapu wdrażania oczekujące na podpisanie umowy</t>
  </si>
  <si>
    <t>13.</t>
  </si>
  <si>
    <t>projekt po proteście</t>
  </si>
  <si>
    <t>Załącznik do Uchwały Nr ............................................... Zarządu Województwa Mazowieckiego z dnia ........................................ zmieniającej uchwałę w sprawie zatwierdzenia listy rankingowej projektów pozytywnie zweryfikowanych pod względem oceny wykonalności, merytorycznej (horyzontalnej i szczegółowej) oraz strategicznej złożonych w ramach konkursu zamkniętego bez preselekcji RPOWM/4.2/2/2012 Priorytet IV „Środowisko, zapobieganie zagrożeniom i energetyka” dla Działania 4.2 „Ochrona powierzchni ziemi” Regionalnego Programu Operacyjnego Województwa Mazowieckiego 2007-2013.</t>
  </si>
  <si>
    <t xml:space="preserve">Analiza wykorzystania alokacji EFRR w ramach  Działania 4.2 „Ochrona powierzchni ziemi” </t>
  </si>
  <si>
    <t>Zapotrzebowanie na projekty z etapu wdrażania z podpisaną umową</t>
  </si>
  <si>
    <t>GMINA BIELANY</t>
  </si>
  <si>
    <t>Utworzenie punktu selektywnego zbierania odpadów komunalnych w Gminie Bielany</t>
  </si>
  <si>
    <t>MJWPU.420-26/13</t>
  </si>
  <si>
    <t>14.</t>
  </si>
  <si>
    <t>Alokacja na Działanie</t>
  </si>
  <si>
    <t xml:space="preserve">Alokacja na konkurs </t>
  </si>
  <si>
    <t>Wartość dofinansowania projektów zgodnie z proponowaną listą</t>
  </si>
  <si>
    <t>Pozostała alokacja po dofinansowaniu projektów zgodnie z proponowaną listą</t>
  </si>
  <si>
    <t>Zapotrzebowanie na projekty kluczowe z Działania 4.2 (podpisane umowy)</t>
  </si>
  <si>
    <t>obowiązujący kurs EURO</t>
  </si>
  <si>
    <t xml:space="preserve">Analiza wykorzystania alokacji EFRR w ramach  konkursu RPOWM/4.2/2/2012 </t>
  </si>
  <si>
    <t>Zapotrzebowanie na projekty z konkursu RPOWM/4.2/1/2013</t>
  </si>
  <si>
    <t>Pozostała alokacja po zabezpieczeniu środków na projekty oczekujące na podpisanie umowy, dofinansowanie projektów z konkursu RPOWM/1/2013, konkurs RPOWM/4.2/2/2013 oraz po dofinansowaniu projektu Gminy Bielany.</t>
  </si>
  <si>
    <t>Wartość projektu Gminy Bielany</t>
  </si>
  <si>
    <t>RPMA .04.02.00-14-028/13</t>
  </si>
  <si>
    <t>Zapotrzebowanie na projektu z konkursu RPOWM/4.2/2/2013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</si>
</sst>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5" xfId="0" applyNumberFormat="1" applyFont="1" applyBorder="1" applyAlignment="1" applyProtection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164" fontId="10" fillId="0" borderId="0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 applyProtection="1">
      <alignment horizontal="center" vertical="center" wrapText="1"/>
    </xf>
    <xf numFmtId="10" fontId="7" fillId="3" borderId="5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4" fontId="10" fillId="0" borderId="0" xfId="0" applyNumberFormat="1" applyFont="1" applyFill="1" applyBorder="1" applyAlignment="1">
      <alignment vertical="center"/>
    </xf>
    <xf numFmtId="4" fontId="0" fillId="0" borderId="0" xfId="0" applyNumberFormat="1" applyFont="1"/>
    <xf numFmtId="0" fontId="6" fillId="0" borderId="0" xfId="0" applyFont="1" applyBorder="1" applyAlignment="1">
      <alignment horizontal="right" vertical="center"/>
    </xf>
    <xf numFmtId="164" fontId="8" fillId="0" borderId="0" xfId="0" applyNumberFormat="1" applyFont="1"/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7"/>
  <sheetViews>
    <sheetView tabSelected="1" view="pageBreakPreview" topLeftCell="A22" zoomScale="60" zoomScaleNormal="60" workbookViewId="0">
      <selection activeCell="J31" sqref="J31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3.75" style="1" customWidth="1"/>
    <col min="5" max="5" width="37.75" style="1" customWidth="1"/>
    <col min="6" max="6" width="12.625" style="1" customWidth="1"/>
    <col min="7" max="7" width="18.25" style="1" customWidth="1"/>
    <col min="8" max="8" width="24.125" style="1" customWidth="1"/>
    <col min="9" max="9" width="21.875" style="1" customWidth="1"/>
    <col min="10" max="10" width="17.5" style="1" customWidth="1"/>
    <col min="11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141" customHeight="1">
      <c r="A4" s="62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4"/>
      <c r="Q4" s="4"/>
    </row>
    <row r="5" spans="1:17" ht="117" customHeight="1">
      <c r="A5" s="33" t="s">
        <v>0</v>
      </c>
      <c r="B5" s="33" t="s">
        <v>1</v>
      </c>
      <c r="C5" s="33" t="s">
        <v>12</v>
      </c>
      <c r="D5" s="33" t="s">
        <v>2</v>
      </c>
      <c r="E5" s="33" t="s">
        <v>3</v>
      </c>
      <c r="F5" s="34" t="s">
        <v>17</v>
      </c>
      <c r="G5" s="35" t="s">
        <v>4</v>
      </c>
      <c r="H5" s="35" t="s">
        <v>7</v>
      </c>
      <c r="I5" s="35" t="s">
        <v>5</v>
      </c>
      <c r="J5" s="35" t="s">
        <v>13</v>
      </c>
      <c r="K5" s="35" t="s">
        <v>14</v>
      </c>
      <c r="L5" s="35" t="s">
        <v>15</v>
      </c>
      <c r="M5" s="35" t="s">
        <v>18</v>
      </c>
      <c r="N5" s="35" t="s">
        <v>16</v>
      </c>
      <c r="O5" s="35" t="s">
        <v>6</v>
      </c>
    </row>
    <row r="6" spans="1:17" ht="106.5" customHeight="1">
      <c r="A6" s="40" t="s">
        <v>8</v>
      </c>
      <c r="B6" s="41" t="s">
        <v>92</v>
      </c>
      <c r="C6" s="42" t="s">
        <v>104</v>
      </c>
      <c r="D6" s="42" t="s">
        <v>90</v>
      </c>
      <c r="E6" s="42" t="s">
        <v>91</v>
      </c>
      <c r="F6" s="42">
        <v>44</v>
      </c>
      <c r="G6" s="46">
        <v>1152873.3999999999</v>
      </c>
      <c r="H6" s="46">
        <v>1146256</v>
      </c>
      <c r="I6" s="46">
        <v>974317.6</v>
      </c>
      <c r="J6" s="46">
        <v>0</v>
      </c>
      <c r="K6" s="46">
        <v>974317.6</v>
      </c>
      <c r="L6" s="47">
        <v>0.85</v>
      </c>
      <c r="M6" s="43">
        <v>108</v>
      </c>
      <c r="N6" s="44">
        <v>93</v>
      </c>
      <c r="O6" s="45">
        <f>N6/M6</f>
        <v>0.86111111111111116</v>
      </c>
    </row>
    <row r="7" spans="1:17" ht="106.5" customHeight="1">
      <c r="A7" s="27" t="s">
        <v>20</v>
      </c>
      <c r="B7" s="28" t="s">
        <v>31</v>
      </c>
      <c r="C7" s="23" t="s">
        <v>32</v>
      </c>
      <c r="D7" s="22" t="s">
        <v>33</v>
      </c>
      <c r="E7" s="22" t="s">
        <v>34</v>
      </c>
      <c r="F7" s="23" t="s">
        <v>35</v>
      </c>
      <c r="G7" s="24">
        <v>558861.9</v>
      </c>
      <c r="H7" s="25">
        <v>441230</v>
      </c>
      <c r="I7" s="25">
        <v>318788.68</v>
      </c>
      <c r="J7" s="25">
        <v>56256.83</v>
      </c>
      <c r="K7" s="26">
        <v>375045.5</v>
      </c>
      <c r="L7" s="29">
        <v>0.85000002266391683</v>
      </c>
      <c r="M7" s="30">
        <v>108</v>
      </c>
      <c r="N7" s="31">
        <v>92.5</v>
      </c>
      <c r="O7" s="32">
        <f>N7/M7</f>
        <v>0.85648148148148151</v>
      </c>
    </row>
    <row r="8" spans="1:17" ht="117.75" customHeight="1">
      <c r="A8" s="39" t="s">
        <v>21</v>
      </c>
      <c r="B8" s="21" t="s">
        <v>36</v>
      </c>
      <c r="C8" s="7" t="s">
        <v>37</v>
      </c>
      <c r="D8" s="6" t="s">
        <v>38</v>
      </c>
      <c r="E8" s="6" t="s">
        <v>39</v>
      </c>
      <c r="F8" s="7" t="s">
        <v>35</v>
      </c>
      <c r="G8" s="17">
        <v>1225449</v>
      </c>
      <c r="H8" s="8">
        <v>972000</v>
      </c>
      <c r="I8" s="8">
        <v>702270</v>
      </c>
      <c r="J8" s="8">
        <v>123930</v>
      </c>
      <c r="K8" s="9">
        <v>826200</v>
      </c>
      <c r="L8" s="18">
        <v>0.85</v>
      </c>
      <c r="M8" s="30">
        <v>108</v>
      </c>
      <c r="N8" s="11">
        <v>91</v>
      </c>
      <c r="O8" s="32">
        <f t="shared" ref="O8:O19" si="0">N8/M8</f>
        <v>0.84259259259259256</v>
      </c>
    </row>
    <row r="9" spans="1:17" ht="102.75" customHeight="1">
      <c r="A9" s="27" t="s">
        <v>22</v>
      </c>
      <c r="B9" s="21" t="s">
        <v>40</v>
      </c>
      <c r="C9" s="7" t="s">
        <v>41</v>
      </c>
      <c r="D9" s="6" t="s">
        <v>42</v>
      </c>
      <c r="E9" s="6" t="s">
        <v>43</v>
      </c>
      <c r="F9" s="23" t="s">
        <v>35</v>
      </c>
      <c r="G9" s="17">
        <v>1524932.91</v>
      </c>
      <c r="H9" s="8">
        <v>1236774.72</v>
      </c>
      <c r="I9" s="8">
        <v>849942.5</v>
      </c>
      <c r="J9" s="8">
        <v>149989.85999999999</v>
      </c>
      <c r="K9" s="9">
        <v>999932.36</v>
      </c>
      <c r="L9" s="18">
        <v>0.80849999909441872</v>
      </c>
      <c r="M9" s="30">
        <v>108</v>
      </c>
      <c r="N9" s="11">
        <v>89</v>
      </c>
      <c r="O9" s="32">
        <f t="shared" si="0"/>
        <v>0.82407407407407407</v>
      </c>
    </row>
    <row r="10" spans="1:17" ht="60.75" customHeight="1">
      <c r="A10" s="39" t="s">
        <v>23</v>
      </c>
      <c r="B10" s="21" t="s">
        <v>44</v>
      </c>
      <c r="C10" s="7" t="s">
        <v>45</v>
      </c>
      <c r="D10" s="6" t="s">
        <v>46</v>
      </c>
      <c r="E10" s="6" t="s">
        <v>47</v>
      </c>
      <c r="F10" s="7" t="s">
        <v>35</v>
      </c>
      <c r="G10" s="17">
        <v>1129629.1499999999</v>
      </c>
      <c r="H10" s="8">
        <v>249232.29</v>
      </c>
      <c r="I10" s="8">
        <v>211847.45</v>
      </c>
      <c r="J10" s="8">
        <v>0</v>
      </c>
      <c r="K10" s="9">
        <v>211847.45</v>
      </c>
      <c r="L10" s="18">
        <v>0.8500000140431242</v>
      </c>
      <c r="M10" s="30">
        <v>108</v>
      </c>
      <c r="N10" s="11">
        <v>81.5</v>
      </c>
      <c r="O10" s="32">
        <f t="shared" si="0"/>
        <v>0.75462962962962965</v>
      </c>
    </row>
    <row r="11" spans="1:17" ht="81.75" customHeight="1">
      <c r="A11" s="27" t="s">
        <v>24</v>
      </c>
      <c r="B11" s="21" t="s">
        <v>48</v>
      </c>
      <c r="C11" s="7" t="s">
        <v>49</v>
      </c>
      <c r="D11" s="6" t="s">
        <v>50</v>
      </c>
      <c r="E11" s="6" t="s">
        <v>51</v>
      </c>
      <c r="F11" s="23" t="s">
        <v>35</v>
      </c>
      <c r="G11" s="17">
        <v>1402650.93</v>
      </c>
      <c r="H11" s="8">
        <v>1021126.93</v>
      </c>
      <c r="I11" s="8">
        <v>740112.8</v>
      </c>
      <c r="J11" s="8">
        <v>0</v>
      </c>
      <c r="K11" s="9">
        <v>740112.8</v>
      </c>
      <c r="L11" s="18">
        <v>0.72480000111249643</v>
      </c>
      <c r="M11" s="30">
        <v>108</v>
      </c>
      <c r="N11" s="11">
        <v>80</v>
      </c>
      <c r="O11" s="32">
        <f t="shared" si="0"/>
        <v>0.7407407407407407</v>
      </c>
    </row>
    <row r="12" spans="1:17" ht="61.5" customHeight="1">
      <c r="A12" s="39" t="s">
        <v>25</v>
      </c>
      <c r="B12" s="21" t="s">
        <v>52</v>
      </c>
      <c r="C12" s="7" t="s">
        <v>53</v>
      </c>
      <c r="D12" s="6" t="s">
        <v>54</v>
      </c>
      <c r="E12" s="6" t="s">
        <v>55</v>
      </c>
      <c r="F12" s="7" t="s">
        <v>35</v>
      </c>
      <c r="G12" s="17">
        <v>1642443.75</v>
      </c>
      <c r="H12" s="8">
        <v>1635445.05</v>
      </c>
      <c r="I12" s="8">
        <v>849924.44</v>
      </c>
      <c r="J12" s="8">
        <v>149986.66</v>
      </c>
      <c r="K12" s="9">
        <v>999911.1</v>
      </c>
      <c r="L12" s="18">
        <v>0.61139999781710797</v>
      </c>
      <c r="M12" s="20">
        <v>108</v>
      </c>
      <c r="N12" s="11">
        <v>77</v>
      </c>
      <c r="O12" s="10">
        <f t="shared" si="0"/>
        <v>0.71296296296296291</v>
      </c>
    </row>
    <row r="13" spans="1:17" ht="66" customHeight="1">
      <c r="A13" s="27" t="s">
        <v>26</v>
      </c>
      <c r="B13" s="21" t="s">
        <v>56</v>
      </c>
      <c r="C13" s="7" t="s">
        <v>57</v>
      </c>
      <c r="D13" s="6" t="s">
        <v>58</v>
      </c>
      <c r="E13" s="6" t="s">
        <v>59</v>
      </c>
      <c r="F13" s="23" t="s">
        <v>35</v>
      </c>
      <c r="G13" s="17">
        <v>3175584.48</v>
      </c>
      <c r="H13" s="8">
        <v>2581776</v>
      </c>
      <c r="I13" s="8">
        <v>696976.24</v>
      </c>
      <c r="J13" s="8">
        <v>122995.81</v>
      </c>
      <c r="K13" s="9">
        <v>819972.05</v>
      </c>
      <c r="L13" s="18">
        <v>0.31759999705628994</v>
      </c>
      <c r="M13" s="30">
        <v>108</v>
      </c>
      <c r="N13" s="11">
        <v>75</v>
      </c>
      <c r="O13" s="32">
        <f t="shared" si="0"/>
        <v>0.69444444444444442</v>
      </c>
    </row>
    <row r="14" spans="1:17" ht="66" customHeight="1">
      <c r="A14" s="39" t="s">
        <v>27</v>
      </c>
      <c r="B14" s="21" t="s">
        <v>60</v>
      </c>
      <c r="C14" s="7" t="s">
        <v>61</v>
      </c>
      <c r="D14" s="6" t="s">
        <v>62</v>
      </c>
      <c r="E14" s="6" t="s">
        <v>63</v>
      </c>
      <c r="F14" s="7" t="s">
        <v>35</v>
      </c>
      <c r="G14" s="17">
        <v>1170700.5</v>
      </c>
      <c r="H14" s="8">
        <v>1167700.5</v>
      </c>
      <c r="I14" s="8">
        <v>992545.43</v>
      </c>
      <c r="J14" s="8">
        <v>0</v>
      </c>
      <c r="K14" s="9">
        <v>992545.43</v>
      </c>
      <c r="L14" s="18">
        <v>0.85000000428191991</v>
      </c>
      <c r="M14" s="30">
        <v>108</v>
      </c>
      <c r="N14" s="11">
        <v>74</v>
      </c>
      <c r="O14" s="32">
        <f t="shared" si="0"/>
        <v>0.68518518518518523</v>
      </c>
    </row>
    <row r="15" spans="1:17" ht="126" customHeight="1">
      <c r="A15" s="27" t="s">
        <v>28</v>
      </c>
      <c r="B15" s="21" t="s">
        <v>64</v>
      </c>
      <c r="C15" s="7" t="s">
        <v>65</v>
      </c>
      <c r="D15" s="6" t="s">
        <v>66</v>
      </c>
      <c r="E15" s="6" t="s">
        <v>67</v>
      </c>
      <c r="F15" s="23" t="s">
        <v>35</v>
      </c>
      <c r="G15" s="17">
        <v>735000</v>
      </c>
      <c r="H15" s="8">
        <v>732000</v>
      </c>
      <c r="I15" s="8">
        <v>622200</v>
      </c>
      <c r="J15" s="8">
        <v>0</v>
      </c>
      <c r="K15" s="9">
        <v>622200</v>
      </c>
      <c r="L15" s="18">
        <v>0.85</v>
      </c>
      <c r="M15" s="30">
        <v>108</v>
      </c>
      <c r="N15" s="11">
        <v>73.5</v>
      </c>
      <c r="O15" s="32">
        <f t="shared" si="0"/>
        <v>0.68055555555555558</v>
      </c>
    </row>
    <row r="16" spans="1:17" ht="111" customHeight="1">
      <c r="A16" s="39" t="s">
        <v>29</v>
      </c>
      <c r="B16" s="21" t="s">
        <v>68</v>
      </c>
      <c r="C16" s="7" t="s">
        <v>69</v>
      </c>
      <c r="D16" s="6" t="s">
        <v>70</v>
      </c>
      <c r="E16" s="6" t="s">
        <v>71</v>
      </c>
      <c r="F16" s="7" t="s">
        <v>35</v>
      </c>
      <c r="G16" s="17">
        <v>590166.30000000005</v>
      </c>
      <c r="H16" s="8">
        <v>478810</v>
      </c>
      <c r="I16" s="8">
        <v>345940.23</v>
      </c>
      <c r="J16" s="8">
        <v>61048.27</v>
      </c>
      <c r="K16" s="9">
        <v>406988.5</v>
      </c>
      <c r="L16" s="18">
        <v>0.85</v>
      </c>
      <c r="M16" s="30">
        <v>108</v>
      </c>
      <c r="N16" s="11">
        <v>72</v>
      </c>
      <c r="O16" s="32">
        <f t="shared" si="0"/>
        <v>0.66666666666666663</v>
      </c>
    </row>
    <row r="17" spans="1:15" ht="73.5" customHeight="1">
      <c r="A17" s="27" t="s">
        <v>30</v>
      </c>
      <c r="B17" s="21" t="s">
        <v>72</v>
      </c>
      <c r="C17" s="7" t="s">
        <v>74</v>
      </c>
      <c r="D17" s="6" t="s">
        <v>76</v>
      </c>
      <c r="E17" s="6" t="s">
        <v>77</v>
      </c>
      <c r="F17" s="7" t="s">
        <v>35</v>
      </c>
      <c r="G17" s="17">
        <v>1193542.54</v>
      </c>
      <c r="H17" s="8">
        <v>1176042.54</v>
      </c>
      <c r="I17" s="8">
        <v>999636.16</v>
      </c>
      <c r="J17" s="8">
        <v>0</v>
      </c>
      <c r="K17" s="9">
        <v>999636.16</v>
      </c>
      <c r="L17" s="18">
        <v>0.85000000085030936</v>
      </c>
      <c r="M17" s="20">
        <v>108</v>
      </c>
      <c r="N17" s="11">
        <v>70.5</v>
      </c>
      <c r="O17" s="10">
        <f t="shared" si="0"/>
        <v>0.65277777777777779</v>
      </c>
    </row>
    <row r="18" spans="1:15" ht="101.25" customHeight="1">
      <c r="A18" s="39" t="s">
        <v>85</v>
      </c>
      <c r="B18" s="21" t="s">
        <v>73</v>
      </c>
      <c r="C18" s="7" t="s">
        <v>75</v>
      </c>
      <c r="D18" s="6" t="s">
        <v>78</v>
      </c>
      <c r="E18" s="6" t="s">
        <v>79</v>
      </c>
      <c r="F18" s="7" t="s">
        <v>35</v>
      </c>
      <c r="G18" s="17">
        <v>326418</v>
      </c>
      <c r="H18" s="8">
        <v>283638</v>
      </c>
      <c r="I18" s="8">
        <v>204928.46</v>
      </c>
      <c r="J18" s="8">
        <v>36163.839999999997</v>
      </c>
      <c r="K18" s="9">
        <v>241092.3</v>
      </c>
      <c r="L18" s="18">
        <v>0.85</v>
      </c>
      <c r="M18" s="20">
        <v>108</v>
      </c>
      <c r="N18" s="11">
        <v>70.5</v>
      </c>
      <c r="O18" s="10">
        <f t="shared" si="0"/>
        <v>0.65277777777777779</v>
      </c>
    </row>
    <row r="19" spans="1:15" ht="72.75" customHeight="1">
      <c r="A19" s="5" t="s">
        <v>93</v>
      </c>
      <c r="B19" s="21" t="s">
        <v>80</v>
      </c>
      <c r="C19" s="7" t="s">
        <v>81</v>
      </c>
      <c r="D19" s="6" t="s">
        <v>82</v>
      </c>
      <c r="E19" s="6" t="s">
        <v>83</v>
      </c>
      <c r="F19" s="48" t="s">
        <v>35</v>
      </c>
      <c r="G19" s="49">
        <v>1169001</v>
      </c>
      <c r="H19" s="50">
        <v>1169001</v>
      </c>
      <c r="I19" s="50">
        <v>993650.85</v>
      </c>
      <c r="J19" s="50">
        <v>0</v>
      </c>
      <c r="K19" s="50">
        <v>993650.85</v>
      </c>
      <c r="L19" s="51">
        <v>0.85</v>
      </c>
      <c r="M19" s="20">
        <v>108</v>
      </c>
      <c r="N19" s="11">
        <v>65</v>
      </c>
      <c r="O19" s="10">
        <f t="shared" si="0"/>
        <v>0.60185185185185186</v>
      </c>
    </row>
    <row r="20" spans="1:15" ht="76.5" customHeight="1">
      <c r="A20" s="12"/>
      <c r="B20" s="13"/>
      <c r="C20" s="13"/>
      <c r="D20" s="37"/>
      <c r="E20" s="65" t="s">
        <v>9</v>
      </c>
      <c r="F20" s="66"/>
      <c r="G20" s="16">
        <f>SUM(G6:G19)</f>
        <v>16997253.859999999</v>
      </c>
      <c r="H20" s="16">
        <f>SUM(H6:H19)</f>
        <v>14291033.029999997</v>
      </c>
      <c r="I20" s="16">
        <f>SUM(I6:I19)</f>
        <v>9503080.8400000017</v>
      </c>
      <c r="J20" s="16">
        <f>SUM(J6:J19)</f>
        <v>700371.2699999999</v>
      </c>
      <c r="K20" s="16">
        <f>SUM(K6:K19)</f>
        <v>10203452.1</v>
      </c>
      <c r="L20" s="19"/>
      <c r="M20" s="14"/>
      <c r="N20" s="12"/>
      <c r="O20" s="15"/>
    </row>
    <row r="21" spans="1:15" ht="76.5" customHeight="1">
      <c r="A21" s="12"/>
      <c r="B21" s="13"/>
      <c r="C21" s="13"/>
      <c r="D21" s="37"/>
      <c r="E21" s="59"/>
      <c r="F21" s="59"/>
      <c r="G21" s="19"/>
      <c r="H21" s="19"/>
      <c r="I21" s="19"/>
      <c r="J21" s="19"/>
      <c r="K21" s="19"/>
      <c r="L21" s="19"/>
      <c r="M21" s="14"/>
      <c r="N21" s="12"/>
      <c r="O21" s="15"/>
    </row>
    <row r="22" spans="1:15" ht="18">
      <c r="A22" s="12"/>
      <c r="B22" s="13"/>
      <c r="C22" s="13"/>
      <c r="D22" s="12"/>
      <c r="E22" s="12"/>
      <c r="F22" s="12"/>
      <c r="G22" s="15"/>
      <c r="H22" s="15"/>
      <c r="I22" s="15"/>
      <c r="J22" s="12"/>
      <c r="K22" s="15"/>
      <c r="L22" s="12"/>
      <c r="M22" s="14"/>
      <c r="N22" s="12"/>
    </row>
    <row r="23" spans="1:15" ht="50.25" customHeight="1">
      <c r="B23" s="68" t="s">
        <v>88</v>
      </c>
      <c r="C23" s="68"/>
      <c r="D23" s="68"/>
      <c r="E23" s="68"/>
      <c r="F23" s="68"/>
      <c r="G23" s="68"/>
      <c r="H23" s="55"/>
      <c r="I23" s="68" t="s">
        <v>100</v>
      </c>
      <c r="J23" s="68"/>
      <c r="K23" s="68"/>
      <c r="L23" s="68"/>
      <c r="M23" s="68"/>
      <c r="N23" s="68"/>
      <c r="O23" s="68"/>
    </row>
    <row r="24" spans="1:15" ht="50.25" customHeight="1">
      <c r="B24" s="69" t="s">
        <v>94</v>
      </c>
      <c r="C24" s="70"/>
      <c r="D24" s="71"/>
      <c r="E24" s="53" t="s">
        <v>10</v>
      </c>
      <c r="F24" s="75" t="s">
        <v>11</v>
      </c>
      <c r="G24" s="75"/>
      <c r="H24" s="56"/>
      <c r="I24" s="76" t="s">
        <v>95</v>
      </c>
      <c r="J24" s="77"/>
      <c r="K24" s="78"/>
      <c r="L24" s="82" t="s">
        <v>10</v>
      </c>
      <c r="M24" s="82"/>
      <c r="N24" s="83" t="s">
        <v>11</v>
      </c>
      <c r="O24" s="83"/>
    </row>
    <row r="25" spans="1:15" ht="50.25" customHeight="1">
      <c r="B25" s="72"/>
      <c r="C25" s="73"/>
      <c r="D25" s="74"/>
      <c r="E25" s="52">
        <v>29148301</v>
      </c>
      <c r="F25" s="84">
        <f>E25*E34</f>
        <v>123332291.1912</v>
      </c>
      <c r="G25" s="84"/>
      <c r="H25" s="36"/>
      <c r="I25" s="79"/>
      <c r="J25" s="80"/>
      <c r="K25" s="81"/>
      <c r="L25" s="85">
        <v>3500000</v>
      </c>
      <c r="M25" s="86"/>
      <c r="N25" s="85">
        <f>L25*L28</f>
        <v>14809200.000000002</v>
      </c>
      <c r="O25" s="86"/>
    </row>
    <row r="26" spans="1:15" ht="50.25" customHeight="1">
      <c r="B26" s="84" t="s">
        <v>89</v>
      </c>
      <c r="C26" s="84"/>
      <c r="D26" s="84"/>
      <c r="E26" s="52">
        <f>F26/E34</f>
        <v>6865826.7583664199</v>
      </c>
      <c r="F26" s="87">
        <v>29050686.18</v>
      </c>
      <c r="G26" s="88"/>
      <c r="H26" s="36"/>
      <c r="I26" s="76" t="s">
        <v>96</v>
      </c>
      <c r="J26" s="77"/>
      <c r="K26" s="78"/>
      <c r="L26" s="89">
        <f>N26/L28</f>
        <v>2245954.0650406508</v>
      </c>
      <c r="M26" s="90"/>
      <c r="N26" s="89">
        <f>I20</f>
        <v>9503080.8400000017</v>
      </c>
      <c r="O26" s="90"/>
    </row>
    <row r="27" spans="1:15" ht="51" customHeight="1">
      <c r="B27" s="84" t="s">
        <v>84</v>
      </c>
      <c r="C27" s="84"/>
      <c r="D27" s="84"/>
      <c r="E27" s="54">
        <f>F27/E34</f>
        <v>2354513.6391567402</v>
      </c>
      <c r="F27" s="91">
        <v>9962418.1099999994</v>
      </c>
      <c r="G27" s="91"/>
      <c r="H27" s="57"/>
      <c r="I27" s="87" t="s">
        <v>97</v>
      </c>
      <c r="J27" s="92"/>
      <c r="K27" s="88"/>
      <c r="L27" s="85">
        <f>N27/L28</f>
        <v>1254045.9349593495</v>
      </c>
      <c r="M27" s="86"/>
      <c r="N27" s="85">
        <f>N25-N26</f>
        <v>5306119.16</v>
      </c>
      <c r="O27" s="86"/>
    </row>
    <row r="28" spans="1:15" ht="45" customHeight="1">
      <c r="B28" s="84" t="s">
        <v>98</v>
      </c>
      <c r="C28" s="84"/>
      <c r="D28" s="84"/>
      <c r="E28" s="52">
        <f>F28/E34</f>
        <v>11963668.436850065</v>
      </c>
      <c r="F28" s="84">
        <v>50620673.890000001</v>
      </c>
      <c r="G28" s="84"/>
      <c r="H28" s="36"/>
      <c r="I28" s="84" t="s">
        <v>99</v>
      </c>
      <c r="J28" s="84"/>
      <c r="K28" s="84"/>
      <c r="L28" s="82">
        <v>4.2312000000000003</v>
      </c>
      <c r="M28" s="82"/>
      <c r="N28" s="82"/>
      <c r="O28" s="82"/>
    </row>
    <row r="29" spans="1:15" ht="50.25" customHeight="1">
      <c r="B29" s="84" t="s">
        <v>19</v>
      </c>
      <c r="C29" s="84"/>
      <c r="D29" s="84"/>
      <c r="E29" s="52">
        <f>F29/E34</f>
        <v>10199804.778786158</v>
      </c>
      <c r="F29" s="84">
        <v>43157413.979999997</v>
      </c>
      <c r="G29" s="84"/>
      <c r="H29" s="36"/>
      <c r="I29" s="58"/>
    </row>
    <row r="30" spans="1:15" ht="60" customHeight="1">
      <c r="B30" s="84" t="s">
        <v>105</v>
      </c>
      <c r="C30" s="84"/>
      <c r="D30" s="84"/>
      <c r="E30" s="52">
        <f>F30/E34</f>
        <v>1504043.6613726602</v>
      </c>
      <c r="F30" s="84">
        <v>6363909.54</v>
      </c>
      <c r="G30" s="84"/>
      <c r="H30" s="36"/>
      <c r="J30" s="58"/>
    </row>
    <row r="31" spans="1:15" ht="60" customHeight="1">
      <c r="B31" s="87" t="s">
        <v>101</v>
      </c>
      <c r="C31" s="92"/>
      <c r="D31" s="88"/>
      <c r="E31" s="52">
        <f>F31/E34</f>
        <v>1329622.5987899413</v>
      </c>
      <c r="F31" s="87">
        <v>5625899.1399999997</v>
      </c>
      <c r="G31" s="88"/>
      <c r="H31" s="36"/>
      <c r="I31" s="61"/>
      <c r="J31" s="58"/>
      <c r="K31"/>
    </row>
    <row r="32" spans="1:15" ht="50.25" customHeight="1">
      <c r="B32" s="87" t="s">
        <v>103</v>
      </c>
      <c r="C32" s="92"/>
      <c r="D32" s="88"/>
      <c r="E32" s="52">
        <f>F32/E34</f>
        <v>230269.80525619208</v>
      </c>
      <c r="F32" s="87">
        <f>I6</f>
        <v>974317.6</v>
      </c>
      <c r="G32" s="88"/>
      <c r="H32" s="36"/>
      <c r="I32"/>
      <c r="J32" s="58"/>
    </row>
    <row r="33" spans="2:11" ht="110.25" customHeight="1">
      <c r="B33" s="84" t="s">
        <v>102</v>
      </c>
      <c r="C33" s="84"/>
      <c r="D33" s="84"/>
      <c r="E33" s="52">
        <f>F33/E34</f>
        <v>4781355.0742106242</v>
      </c>
      <c r="F33" s="84">
        <f>F29-F32-F31-F30-F27</f>
        <v>20230869.589999996</v>
      </c>
      <c r="G33" s="84"/>
      <c r="H33" s="36"/>
      <c r="I33"/>
      <c r="J33" s="15"/>
      <c r="K33"/>
    </row>
    <row r="34" spans="2:11" ht="50.25" customHeight="1">
      <c r="B34" s="93" t="s">
        <v>99</v>
      </c>
      <c r="C34" s="93"/>
      <c r="D34" s="93"/>
      <c r="E34" s="94">
        <v>4.2312000000000003</v>
      </c>
      <c r="F34" s="95"/>
      <c r="G34" s="96"/>
      <c r="H34" s="38"/>
      <c r="I34" s="60"/>
    </row>
    <row r="37" spans="2:11" ht="51.75" customHeight="1">
      <c r="B37" s="67" t="s">
        <v>86</v>
      </c>
      <c r="C37" s="67"/>
    </row>
  </sheetData>
  <protectedRanges>
    <protectedRange sqref="L8:L19" name="wprowadzanie danych_2"/>
    <protectedRange sqref="C10:K19 C7:K8 C9:G9 I9 K9" name="wprowadzanie danych_1_1"/>
  </protectedRanges>
  <mergeCells count="39">
    <mergeCell ref="B34:D34"/>
    <mergeCell ref="E34:G34"/>
    <mergeCell ref="B31:D31"/>
    <mergeCell ref="F31:G31"/>
    <mergeCell ref="B32:D32"/>
    <mergeCell ref="F32:G32"/>
    <mergeCell ref="B30:D30"/>
    <mergeCell ref="F30:G30"/>
    <mergeCell ref="B33:D33"/>
    <mergeCell ref="F33:G33"/>
    <mergeCell ref="B28:D28"/>
    <mergeCell ref="F28:G28"/>
    <mergeCell ref="I28:K28"/>
    <mergeCell ref="L28:O28"/>
    <mergeCell ref="B29:D29"/>
    <mergeCell ref="F29:G29"/>
    <mergeCell ref="L26:M26"/>
    <mergeCell ref="N26:O26"/>
    <mergeCell ref="B27:D27"/>
    <mergeCell ref="F27:G27"/>
    <mergeCell ref="I27:K27"/>
    <mergeCell ref="L27:M27"/>
    <mergeCell ref="N27:O27"/>
    <mergeCell ref="A4:O4"/>
    <mergeCell ref="E20:F20"/>
    <mergeCell ref="B37:C37"/>
    <mergeCell ref="B23:G23"/>
    <mergeCell ref="I23:O23"/>
    <mergeCell ref="B24:D25"/>
    <mergeCell ref="F24:G24"/>
    <mergeCell ref="I24:K25"/>
    <mergeCell ref="L24:M24"/>
    <mergeCell ref="N24:O24"/>
    <mergeCell ref="F25:G25"/>
    <mergeCell ref="L25:M25"/>
    <mergeCell ref="N25:O25"/>
    <mergeCell ref="B26:D26"/>
    <mergeCell ref="F26:G26"/>
    <mergeCell ref="I26:K26"/>
  </mergeCells>
  <conditionalFormatting sqref="B37 B6:B19">
    <cfRule type="expression" dxfId="1" priority="4" stopIfTrue="1">
      <formula>AND(COUNTIF($B$30:$B$30, B6)&gt;1,NOT(ISBLANK(B6)))</formula>
    </cfRule>
  </conditionalFormatting>
  <conditionalFormatting sqref="B37 B6:B19">
    <cfRule type="expression" dxfId="0" priority="3" stopIfTrue="1">
      <formula>AND(COUNTIF($B$268:$B$309, B6)+COUNTIF($B$23:$B$23, B6)+COUNTIF($B$50:$B$50, B6)+COUNTIF(#REF!, B6)&gt;1,NOT(ISBLANK(B6)))</formula>
    </cfRule>
  </conditionalFormatting>
  <printOptions horizontalCentered="1"/>
  <pageMargins left="0.15748031496062992" right="0.15748031496062992" top="0.23622047244094491" bottom="0.15748031496062992" header="0.31496062992125984" footer="0.31496062992125984"/>
  <pageSetup paperSize="9" scale="36" orientation="landscape" copies="3" r:id="rId1"/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Informacja pozytywy</vt:lpstr>
      <vt:lpstr>'Informacja pozytywy'!Obszar_wydruku</vt:lpstr>
      <vt:lpstr>'Informacja pozytywy'!Tytuły_wydruku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Ankieta</cp:lastModifiedBy>
  <cp:lastPrinted>2014-02-17T09:38:36Z</cp:lastPrinted>
  <dcterms:created xsi:type="dcterms:W3CDTF">2010-03-01T09:19:34Z</dcterms:created>
  <dcterms:modified xsi:type="dcterms:W3CDTF">2014-02-17T13:19:42Z</dcterms:modified>
</cp:coreProperties>
</file>