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O48" i="1"/>
  <c r="I36"/>
  <c r="J36"/>
  <c r="K36"/>
  <c r="H36"/>
  <c r="O49"/>
  <c r="P35" l="1"/>
  <c r="M47"/>
  <c r="O43"/>
  <c r="O50" l="1"/>
  <c r="M50" s="1"/>
  <c r="M48"/>
  <c r="M45"/>
  <c r="M44"/>
  <c r="M49" l="1"/>
  <c r="L19" l="1"/>
  <c r="L36" s="1"/>
  <c r="M19" l="1"/>
  <c r="P9"/>
</calcChain>
</file>

<file path=xl/sharedStrings.xml><?xml version="1.0" encoding="utf-8"?>
<sst xmlns="http://schemas.openxmlformats.org/spreadsheetml/2006/main" count="230" uniqueCount="186">
  <si>
    <t>MJWPU.420-250/12</t>
  </si>
  <si>
    <t>"Wdrożenie do produkcji innowacyjnej serii dermo kosmetyków ograniczających reaktywność skórną osób dorosłych w połączeniu z najnowszą technologią terapii magnetofotodynamicznej."</t>
  </si>
  <si>
    <t>04</t>
  </si>
  <si>
    <t>MJWPU.420-261/12</t>
  </si>
  <si>
    <t>"PKP Intercity" Spółka Akcyjna</t>
  </si>
  <si>
    <t>Wzrost konkurencyjności i innowacyjności spólki "PKP Intercity" SA poprzez nawiązanie współpracy badawczo-rozwojowej z jednostką naukową.</t>
  </si>
  <si>
    <t>03</t>
  </si>
  <si>
    <t>MJWPU.420-270/12</t>
  </si>
  <si>
    <t>Innowacje w poligrafii szansą na podniesienie konkurencyjności firmy</t>
  </si>
  <si>
    <t>MJWPU.420-271/12</t>
  </si>
  <si>
    <t>BSP Bracket System Polska Spółka z ograniczoną odpowiedzialnością</t>
  </si>
  <si>
    <t>Opracowanie i wdrożenie innowacyjnej technologii do produkcji konsoli fasadowych w oparciu o unikatową podkładkę fasadową"</t>
  </si>
  <si>
    <t>MJWPU.420-253/12</t>
  </si>
  <si>
    <t>Jan Joński INVENTOR</t>
  </si>
  <si>
    <t>"Prace badawczo-rozwojowe i wdożeniowe w firmie Jan Joński INVENTOR"</t>
  </si>
  <si>
    <t>MJWPU.420-262/12</t>
  </si>
  <si>
    <t>Instytut Homeostazy sp. z o.o.</t>
  </si>
  <si>
    <t>Opracowanie technologii otrzymywania drobnocząsteczkowych hydrolizatów do celów kosmetycznych</t>
  </si>
  <si>
    <t>MJWPU.420-264/12</t>
  </si>
  <si>
    <t>"Jolly-Med." Sp. z o.o.</t>
  </si>
  <si>
    <t>Kliniczne wykorzystanie technik embolizacyjnych w leczeniu zaawansowanych,nieoperacyjnych przerzutowych guzów wątroby u chorych na raka jelita grubego przy braku możliwości dalszego standardowego leczenia.</t>
  </si>
  <si>
    <t>MJWPU.420-269/12</t>
  </si>
  <si>
    <t>BONAIR Spółka akcyjna</t>
  </si>
  <si>
    <t>Ekspercki system do analizy wrażliwości portfela inwestycyjnego na czynniki zewnętrzne</t>
  </si>
  <si>
    <t>MJWPU.420-281/12</t>
  </si>
  <si>
    <t>COBI SPÓŁKA AKCYJNA</t>
  </si>
  <si>
    <t>Przeprowadzenie prac badawczo-rozwojowych w zakresie możliwości innowacyjnego wykorzystywania urządzeń mobilnych w nowych i istniejących produktach znajdujących zastosowanie w obszarach komercyjnym i edukacyjnym.</t>
  </si>
  <si>
    <t>MJWPU.420-272/12</t>
  </si>
  <si>
    <t>Centrum Laryngologii, Chirurgii Twarzy, Głowy i Szyi Marek Krajewski</t>
  </si>
  <si>
    <t>Przeprowadzenie prac badawczych nad innowacyjną metodą wycinania trzeciego migdałka</t>
  </si>
  <si>
    <t>MJWPU.420-276/12</t>
  </si>
  <si>
    <t xml:space="preserve">Interaktywne Media sp. z o. o. </t>
  </si>
  <si>
    <t>Opracowanie urządzenia elektronicznego dla e-usługi Interaktywna Rozrywka</t>
  </si>
  <si>
    <t>MJWPU.420-283/12</t>
  </si>
  <si>
    <t>Cloud Service Spółka z ograniczoną odpowiedzialnością</t>
  </si>
  <si>
    <t>Wzrost innowacyjności Cloud Service Sp. z o.o. poprzez wykorzystanie rezultatów
eksperymentalnych prac rozwojowych z zakresu analizy semantycznej treści dokumentów
elektronicznie przetworzonych</t>
  </si>
  <si>
    <t>MJWPU.420-288/12</t>
  </si>
  <si>
    <t>EVERTEC Spółka z ograniczoną odpowiedzialnością</t>
  </si>
  <si>
    <t>Wdrożenie innowacyjnej technologii produkcji rur do instalacji solarnych w otulinie
aerożelowej</t>
  </si>
  <si>
    <t>MJWPU.420-289/12</t>
  </si>
  <si>
    <t>e-Ja sp. z o.o.</t>
  </si>
  <si>
    <t>Opracowanie notariatu cyfrowego w infrastrukturze bezpiecznej, szyfrowanej chmury
informatycznej</t>
  </si>
  <si>
    <t>MJWPU.420-291/12</t>
  </si>
  <si>
    <t>DRUKPOL.FLEXO
Spółka z ograniczoną odpowiedzialnością S.K.A.</t>
  </si>
  <si>
    <t>Opracowanie nowych struktur opakowań typu otwórz – zamknij oraz opakowań z folii PET
TWIST</t>
  </si>
  <si>
    <t>MJWPU.420-293/12</t>
  </si>
  <si>
    <t>Vodder sp. z o.o.</t>
  </si>
  <si>
    <t>Zintegrowany opatrunek limfatyczny rewolucją w medycynie oraz fizjoterapii</t>
  </si>
  <si>
    <t>MJWPU.420-312/12</t>
  </si>
  <si>
    <t>ARTEK Artur Żochowski</t>
  </si>
  <si>
    <t>Projekt badawczo-rozwojowy firmy ARTEK Artur Żochowski</t>
  </si>
  <si>
    <t>MJWPU.420-313/12</t>
  </si>
  <si>
    <t>Prace badawcze nad zminimalizowaniem występowań zapaleń okołowszczepowych poprzez zastosowanie innowacyjnej metody natychmiastowego montowania łączników cyrkonowych.</t>
  </si>
  <si>
    <t>MJWPU.420-309/12</t>
  </si>
  <si>
    <t>V.LABORATORIES SPÓŁKA Z OGRANICZONĄ ODPOWIEDZIALNOŚCIĄ SPÓŁKA KOMANDYTOWA</t>
  </si>
  <si>
    <t>Wzrost konkurencyjności V.LABORATORIES SP. Z O.O. SP.K. przez wdrożenie innowacyjnych, nowych i znacząco ulepszonych produktów kosmetycznych w wyniku realizacji prac B+RT</t>
  </si>
  <si>
    <t>MJWPU.420-314/12</t>
  </si>
  <si>
    <t>HomoDoctus Sp. z o.o.</t>
  </si>
  <si>
    <t>Badania nad algorytmami oceny kompetencji i rozwoju dzieci oraz wdrożenie innowacyjnego systemu informatycznego opracowywania planów rozwoju</t>
  </si>
  <si>
    <t>MJWPU.420-316/12</t>
  </si>
  <si>
    <t>AKSB Spółka z ograniczoną odpowiedzialnością</t>
  </si>
  <si>
    <t>Prace badawczo - rozwojowe nad opracowaniem innowacyjnych usług IT dla przedsiębiorstw z sektora MSP</t>
  </si>
  <si>
    <t>MJWPU.420-329/12</t>
  </si>
  <si>
    <t>Sławomir Olszowski Biuro Ekspertyz Technicznych i Szkoleń</t>
  </si>
  <si>
    <t>"Prace badawcze i wdrożeniowe w firmie BETiS"</t>
  </si>
  <si>
    <t>MJWPU.420-318/12</t>
  </si>
  <si>
    <t>Nexio Management Spółka z ograniczoną odpowiedzialnością</t>
  </si>
  <si>
    <t>Dywersyfikacja produkcji Nexio Management poprzez opracowanie innowacyjnego produktu CKP Nexio</t>
  </si>
  <si>
    <t>MJWPU.420-319/12</t>
  </si>
  <si>
    <t>LUMASTER SPÓŁKA Z OGRANICZONĄ ODPOWIEDZIALNOŚCIĄ</t>
  </si>
  <si>
    <t>Wdrożenie innowacyjnych produktów oświetleniowych LED</t>
  </si>
  <si>
    <t>MJWPU.420-327/12</t>
  </si>
  <si>
    <t>Polski Bank Komórek Macierzystych Spółka Akcyjna</t>
  </si>
  <si>
    <t>Opracowanie oraz wdrożenie do praktyki gospodarczej innowacyjnych metod krioprezerwacji</t>
  </si>
  <si>
    <t>MJWPU.420-328/12</t>
  </si>
  <si>
    <t>prace badawcze nad innowacyjnym siedziskiem rehabilitacyjnym z odwróconym oparciem</t>
  </si>
  <si>
    <t>MJWPU.420-330/12</t>
  </si>
  <si>
    <t>"PAKFOL" Spółka z ograniczoną odpowiedzialnością</t>
  </si>
  <si>
    <t>Opracowanie i wdrożenie technologii produkcji folii PE wielowarstwowej</t>
  </si>
  <si>
    <t>MJWPU.420-317/12</t>
  </si>
  <si>
    <t>BĄBA GRZEGORZ PRZEDSIĘBIORSTWO PRODUKCYJNO-HANDLOWO-USŁUGOWE "BOCHEMIA"</t>
  </si>
  <si>
    <t>Wdrożenie nowej technologii nanoszenia membran chroniących przed czynnikami biologicznymi oraz promieniowaniem elektromagnetycznym PEM i promieniowaniem UV.</t>
  </si>
  <si>
    <t>7 maja 2012</t>
  </si>
  <si>
    <t>28 maja 2012</t>
  </si>
  <si>
    <t>1 czerwca 2012</t>
  </si>
  <si>
    <t>4 czerwca 2012</t>
  </si>
  <si>
    <t>11 maja 2012</t>
  </si>
  <si>
    <t>30 maja 2012</t>
  </si>
  <si>
    <t>14 czerwca 2012</t>
  </si>
  <si>
    <t>5 czerwca 2012</t>
  </si>
  <si>
    <t>11 czerwca 2012</t>
  </si>
  <si>
    <t>15 czerwca 2012</t>
  </si>
  <si>
    <t>19 czerwca 2012</t>
  </si>
  <si>
    <t>21 czerwca 2012</t>
  </si>
  <si>
    <t>22 czerwca 2012</t>
  </si>
  <si>
    <t>26 czerwca 2012</t>
  </si>
  <si>
    <t xml:space="preserve">2 lipca 2012 </t>
  </si>
  <si>
    <t>4 lipca 2012</t>
  </si>
  <si>
    <t>29 czerwca 2012</t>
  </si>
  <si>
    <t>5 lipca 2012</t>
  </si>
  <si>
    <t>11 lipca 2012</t>
  </si>
  <si>
    <t>6 lipca 2012</t>
  </si>
  <si>
    <t>9 lipca 2012</t>
  </si>
  <si>
    <t xml:space="preserve">Nr rejestracyjny </t>
  </si>
  <si>
    <t>Nr w KSI SIMIK</t>
  </si>
  <si>
    <t>Wnioskodawca / Beneficjent</t>
  </si>
  <si>
    <t>Tytuł wniosku</t>
  </si>
  <si>
    <t>kateg. interw.</t>
  </si>
  <si>
    <t>Całkowita Wartość Projektu w PLN</t>
  </si>
  <si>
    <t>Koszty kwalifikowalne w PLN</t>
  </si>
  <si>
    <t>Wnioskowana kwota z EFRR w PLN</t>
  </si>
  <si>
    <t>Wnioskowana kwota z budżetu państwa (nie zawsze wystąpi) w PLN</t>
  </si>
  <si>
    <t>Kwota wnioskowana z EFRR + budżetu państwa w PLN</t>
  </si>
  <si>
    <t>Maksymalna liczba punktów możliwa do zdobycia w konkursie</t>
  </si>
  <si>
    <t>Liczba punktów uzyskana przez projekt</t>
  </si>
  <si>
    <t>Procent maksymalnej liczby punktów możliwych do
zdobycia</t>
  </si>
  <si>
    <t>Data złożenia wniosku</t>
  </si>
  <si>
    <t>Lp.</t>
  </si>
  <si>
    <t>EURO</t>
  </si>
  <si>
    <t>PLN</t>
  </si>
  <si>
    <t>PROF.COSMETICA Sp. z o.o.</t>
  </si>
  <si>
    <t>RPMA.01.02.00-14-001/12</t>
  </si>
  <si>
    <t>RPMA.01.02.00-14-035/12</t>
  </si>
  <si>
    <t>RPMA.01.02.00-14-034/12</t>
  </si>
  <si>
    <t>RPMA.01.02.00-14-033/12</t>
  </si>
  <si>
    <t>RPMA.01.02.00-14-032/12</t>
  </si>
  <si>
    <t>RPMA.01.02.00-14-031/12</t>
  </si>
  <si>
    <t>RPMA.01.02.00-14-030/12</t>
  </si>
  <si>
    <t>RPMA.01.02.00-14-028/12</t>
  </si>
  <si>
    <t>RPMA.01.02.00-14-027/12</t>
  </si>
  <si>
    <t>RPMA.01.02.00-14-025/12</t>
  </si>
  <si>
    <t>RPMA.01.02.00-14-021/12</t>
  </si>
  <si>
    <t>RPMA.01.02.00-14-020/12</t>
  </si>
  <si>
    <t>RPMA.01.02.00-14-024/12</t>
  </si>
  <si>
    <t>RPMA.01.02.00-14-017/12</t>
  </si>
  <si>
    <t>RPMA.01.02.00-14-022/12</t>
  </si>
  <si>
    <t>RPMA.01.02.00-14-023/12</t>
  </si>
  <si>
    <t>RPMA.01.02.00-14-018/12</t>
  </si>
  <si>
    <t>RPMA.01.02.00-14-016/12</t>
  </si>
  <si>
    <t>RPMA.01.02.00-14-009/12</t>
  </si>
  <si>
    <t>RPMA.01.02.00-14-013/12</t>
  </si>
  <si>
    <t>RPMA.01.02.00-14-012/12</t>
  </si>
  <si>
    <t>RPMA.01.02.00-14-005/12</t>
  </si>
  <si>
    <t>RPMA.01.02.00-14-004/12</t>
  </si>
  <si>
    <t>RPMA.01.02.00-14-011/12</t>
  </si>
  <si>
    <t>RPMA.01.02.00-14-008/12</t>
  </si>
  <si>
    <t>RPMA.01.02.00-14-010/12</t>
  </si>
  <si>
    <t>RPMA.01.02.00-14-003/12</t>
  </si>
  <si>
    <t>RPMA.01.02.00-14-006/12</t>
  </si>
  <si>
    <t>Procent dofinansowania</t>
  </si>
  <si>
    <t>MJWPU.420-254/12</t>
  </si>
  <si>
    <t>"PRACE BADAWCZO-ROZWOJOWE I WDROŻENIOWE W FIRMIE INVENTOR"</t>
  </si>
  <si>
    <t>MJWPU.420-287/12</t>
  </si>
  <si>
    <t>Wdrożenie innowacyjnej technologii produkcji rur hydraulicznych w otulinie aerożelowej</t>
  </si>
  <si>
    <t>MJWPU.420-257/12</t>
  </si>
  <si>
    <t>ASMB</t>
  </si>
  <si>
    <t>Opracowanie oraz wdrożenie do oferty przedsiębiorstwa ASMB innowacyjnego systemu dedykowanego branży telekomunikacyjnej</t>
  </si>
  <si>
    <t>16 maja 2012</t>
  </si>
  <si>
    <t>25 maja 2012</t>
  </si>
  <si>
    <t>MJWPU.420-286/12</t>
  </si>
  <si>
    <t>Institute of Advanced Management Sp. z o.o.</t>
  </si>
  <si>
    <t>Generatory wiatrowe z pionowym śmigłem i prądnicą neodymową</t>
  </si>
  <si>
    <t xml:space="preserve">RPMA.01.02.00-14-007/12 </t>
  </si>
  <si>
    <t xml:space="preserve">RPMA.01.02.00-14-036/12 </t>
  </si>
  <si>
    <t xml:space="preserve">RPMA.01.02.00-14-037/12 </t>
  </si>
  <si>
    <t xml:space="preserve">RPMA.01.02.00-14-015/12 </t>
  </si>
  <si>
    <t>Centrum Stomatologiczno-Implantologiczne Dr Krzysztof Awiłło</t>
  </si>
  <si>
    <t xml:space="preserve">Centrum Poligrafii Sp. z o.o. </t>
  </si>
  <si>
    <t>Zapotrzebowanie na projekty znajdujące się w IWIPK</t>
  </si>
  <si>
    <t>Pozostała środki EFRR przeznaczona na Działanie 1.2</t>
  </si>
  <si>
    <t>Uwagi</t>
  </si>
  <si>
    <t>rezygnacja beneficjenta z podpisania umowy</t>
  </si>
  <si>
    <t>rezygnacja beneficjenta po podpisaniu umowy</t>
  </si>
  <si>
    <t>Zapotrzebowanie na projekty z konkursu 1.2/1/2011  na etapie wdrażania (oczekujące na podpisanie umowy)</t>
  </si>
  <si>
    <t>Zapotrzebowanie na projekty z konkursu 1.2/1/2012 na etapie wdrażania (oczekujące na podpisanie umowy)</t>
  </si>
  <si>
    <t>Wartość umożliwiająca dalszą kontraktację na podstawie comiesięcznych danych MF</t>
  </si>
  <si>
    <t>Załącznik do uchwały nr                                           Zarządu Województwa Mazowieckiego z dnia                                           zmieniającej uchwałę w sprawie zatwierdzenia listy rankingowej projektów pozytywnie zweryfikowanych pod względem oceny wykonalności, merytorycznej (horyzontalnej i szczegółowej) oraz strategicznej złożonych w ramach konkursu otwartego bez preselekcji RPOWM/1.2/1/2012 Priorytet I „Tworzenie warunków dla rozwoju potencjału innowacyjnego i przedsiębiorczości na Mazowszu” dla Działania 1.2 „Budowa sieci współpracy nauka - gospodarka” Regionalnego Programu Operacyjnego Województwa Mazowieckiego 2007-2013.</t>
  </si>
  <si>
    <t>RPMA.01.02.00-14-038/12</t>
  </si>
  <si>
    <t>MJWPU.420-324/12</t>
  </si>
  <si>
    <t>Grupa Techniczna "CODI" Jacek Rydzewski</t>
  </si>
  <si>
    <t>Zwiększenie poziomu bezpieczeństwa</t>
  </si>
  <si>
    <t>Kurs Euro EBC z dnia 27 lutego 2014 r.</t>
  </si>
  <si>
    <t xml:space="preserve"> Alokacja na Działanie EFRR</t>
  </si>
  <si>
    <t>Analiza wykorzystania alokacji EFRR w ramach Działania 1.2 „Budowa sieci współpracy nauka - gospodarka” (kurs Euro 4,1779 PLN/EURO EBC z dnia 27 lutego 2014 r.)</t>
  </si>
  <si>
    <t xml:space="preserve">Wartość umożliwiająca dalszą kontraktację na podstawie comiesięcznych danych MF po zabezpieczeniu środków na projekty oczekujące na podpisanie umowy </t>
  </si>
  <si>
    <t>Wartość dofinansowania kolejnych projektów zgodnie z proponowaną listą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</si>
</sst>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0" fillId="0" borderId="0" xfId="0" applyNumberFormat="1"/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10" fontId="6" fillId="2" borderId="1" xfId="25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4" fontId="6" fillId="0" borderId="2" xfId="0" applyNumberFormat="1" applyFont="1" applyBorder="1" applyAlignment="1">
      <alignment horizontal="center" vertical="center"/>
    </xf>
    <xf numFmtId="0" fontId="0" fillId="0" borderId="1" xfId="0" applyFill="1" applyBorder="1"/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6">
    <cellStyle name="Normalny" xfId="0" builtinId="0"/>
    <cellStyle name="Normalny 10" xfId="1"/>
    <cellStyle name="Normalny 10 2" xfId="2"/>
    <cellStyle name="Normalny 11" xfId="3"/>
    <cellStyle name="Normalny 13" xfId="4"/>
    <cellStyle name="Normalny 14" xfId="5"/>
    <cellStyle name="Normalny 15" xfId="6"/>
    <cellStyle name="Normalny 16" xfId="7"/>
    <cellStyle name="Normalny 17" xfId="8"/>
    <cellStyle name="Normalny 18" xfId="9"/>
    <cellStyle name="Normalny 19" xfId="10"/>
    <cellStyle name="Normalny 2" xfId="11"/>
    <cellStyle name="Normalny 20" xfId="12"/>
    <cellStyle name="Normalny 21" xfId="13"/>
    <cellStyle name="Normalny 22" xfId="14"/>
    <cellStyle name="Normalny 24" xfId="15"/>
    <cellStyle name="Normalny 25" xfId="16"/>
    <cellStyle name="Normalny 3" xfId="17"/>
    <cellStyle name="Normalny 4" xfId="18"/>
    <cellStyle name="Normalny 5" xfId="24"/>
    <cellStyle name="Normalny 6" xfId="19"/>
    <cellStyle name="Normalny 7" xfId="20"/>
    <cellStyle name="Normalny 8" xfId="21"/>
    <cellStyle name="Normalny 9" xfId="22"/>
    <cellStyle name="Procentowy" xfId="25" builtinId="5"/>
    <cellStyle name="Procentowy 2" xfId="23"/>
  </cellStyles>
  <dxfs count="4">
    <dxf>
      <font>
        <color theme="1"/>
      </font>
      <fill>
        <patternFill patternType="solid">
          <bgColor theme="1"/>
        </patternFill>
      </fill>
      <border>
        <left/>
        <right/>
        <top/>
        <bottom/>
      </border>
    </dxf>
    <dxf>
      <font>
        <color theme="1"/>
      </font>
      <fill>
        <patternFill patternType="solid">
          <bgColor theme="1"/>
        </patternFill>
      </fill>
      <border>
        <left/>
        <right/>
        <top/>
        <bottom/>
      </border>
    </dxf>
    <dxf>
      <font>
        <color theme="1"/>
      </font>
      <fill>
        <patternFill patternType="solid">
          <bgColor theme="1"/>
        </patternFill>
      </fill>
      <border>
        <left/>
        <right/>
        <top/>
        <bottom/>
      </border>
    </dxf>
    <dxf>
      <font>
        <color theme="1"/>
      </font>
      <fill>
        <patternFill patternType="solid">
          <bgColor theme="1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tabSelected="1" view="pageBreakPreview" topLeftCell="E40" zoomScale="85" zoomScaleNormal="100" zoomScaleSheetLayoutView="85" workbookViewId="0">
      <selection activeCell="J49" sqref="J49:L49"/>
    </sheetView>
  </sheetViews>
  <sheetFormatPr defaultRowHeight="14.25"/>
  <cols>
    <col min="1" max="1" width="5.375" customWidth="1"/>
    <col min="2" max="2" width="18.625" customWidth="1"/>
    <col min="3" max="3" width="18.375" customWidth="1"/>
    <col min="4" max="4" width="20.375" style="1" customWidth="1"/>
    <col min="5" max="5" width="26.25" customWidth="1"/>
    <col min="6" max="6" width="41.875" customWidth="1"/>
    <col min="7" max="7" width="15.125" customWidth="1"/>
    <col min="8" max="8" width="15" customWidth="1"/>
    <col min="9" max="9" width="16.25" customWidth="1"/>
    <col min="10" max="10" width="14.625" customWidth="1"/>
    <col min="11" max="12" width="14" customWidth="1"/>
    <col min="13" max="13" width="13.25" customWidth="1"/>
    <col min="14" max="14" width="11.5" customWidth="1"/>
    <col min="15" max="15" width="11.375" customWidth="1"/>
    <col min="16" max="16" width="11.875" customWidth="1"/>
    <col min="17" max="17" width="15.625" customWidth="1"/>
  </cols>
  <sheetData>
    <row r="1" spans="1:17" ht="54" customHeight="1">
      <c r="A1" s="70" t="s">
        <v>176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88.5" customHeight="1">
      <c r="A2" s="21" t="s">
        <v>117</v>
      </c>
      <c r="B2" s="21" t="s">
        <v>116</v>
      </c>
      <c r="C2" s="20" t="s">
        <v>103</v>
      </c>
      <c r="D2" s="20" t="s">
        <v>104</v>
      </c>
      <c r="E2" s="20" t="s">
        <v>105</v>
      </c>
      <c r="F2" s="20" t="s">
        <v>106</v>
      </c>
      <c r="G2" s="20" t="s">
        <v>107</v>
      </c>
      <c r="H2" s="22" t="s">
        <v>108</v>
      </c>
      <c r="I2" s="22" t="s">
        <v>109</v>
      </c>
      <c r="J2" s="22" t="s">
        <v>110</v>
      </c>
      <c r="K2" s="22" t="s">
        <v>111</v>
      </c>
      <c r="L2" s="22" t="s">
        <v>112</v>
      </c>
      <c r="M2" s="22" t="s">
        <v>149</v>
      </c>
      <c r="N2" s="22" t="s">
        <v>113</v>
      </c>
      <c r="O2" s="22" t="s">
        <v>114</v>
      </c>
      <c r="P2" s="23" t="s">
        <v>115</v>
      </c>
      <c r="Q2" s="22" t="s">
        <v>170</v>
      </c>
    </row>
    <row r="3" spans="1:17" ht="57.75" customHeight="1">
      <c r="A3" s="2">
        <v>1</v>
      </c>
      <c r="B3" s="2" t="s">
        <v>82</v>
      </c>
      <c r="C3" s="2" t="s">
        <v>0</v>
      </c>
      <c r="D3" s="2" t="s">
        <v>121</v>
      </c>
      <c r="E3" s="4" t="s">
        <v>120</v>
      </c>
      <c r="F3" s="4" t="s">
        <v>1</v>
      </c>
      <c r="G3" s="2" t="s">
        <v>2</v>
      </c>
      <c r="H3" s="7">
        <v>917901</v>
      </c>
      <c r="I3" s="7">
        <v>648700</v>
      </c>
      <c r="J3" s="7">
        <v>323892.5</v>
      </c>
      <c r="K3" s="7">
        <v>57157.5</v>
      </c>
      <c r="L3" s="7">
        <v>381050</v>
      </c>
      <c r="M3" s="8">
        <v>0.58740558039155233</v>
      </c>
      <c r="N3" s="9">
        <v>105</v>
      </c>
      <c r="O3" s="10">
        <v>86</v>
      </c>
      <c r="P3" s="8">
        <v>0.81904761904761902</v>
      </c>
      <c r="Q3" s="39"/>
    </row>
    <row r="4" spans="1:17" s="1" customFormat="1" ht="48" customHeight="1">
      <c r="A4" s="2">
        <v>2</v>
      </c>
      <c r="B4" s="2" t="s">
        <v>86</v>
      </c>
      <c r="C4" s="2" t="s">
        <v>12</v>
      </c>
      <c r="D4" s="2" t="s">
        <v>148</v>
      </c>
      <c r="E4" s="2" t="s">
        <v>13</v>
      </c>
      <c r="F4" s="4" t="s">
        <v>14</v>
      </c>
      <c r="G4" s="2" t="s">
        <v>6</v>
      </c>
      <c r="H4" s="7">
        <v>2241833</v>
      </c>
      <c r="I4" s="7">
        <v>1814300</v>
      </c>
      <c r="J4" s="7">
        <v>824967.5</v>
      </c>
      <c r="K4" s="7">
        <v>145582.51</v>
      </c>
      <c r="L4" s="7">
        <v>970550.01</v>
      </c>
      <c r="M4" s="8">
        <v>0.53494461224714762</v>
      </c>
      <c r="N4" s="9">
        <v>105</v>
      </c>
      <c r="O4" s="10">
        <v>94</v>
      </c>
      <c r="P4" s="8">
        <v>0.89523809523809528</v>
      </c>
      <c r="Q4" s="40" t="s">
        <v>171</v>
      </c>
    </row>
    <row r="5" spans="1:17" s="1" customFormat="1" ht="34.5" customHeight="1">
      <c r="A5" s="18">
        <v>3</v>
      </c>
      <c r="B5" s="18" t="s">
        <v>157</v>
      </c>
      <c r="C5" s="18" t="s">
        <v>150</v>
      </c>
      <c r="D5" s="18" t="s">
        <v>162</v>
      </c>
      <c r="E5" s="26" t="s">
        <v>13</v>
      </c>
      <c r="F5" s="26" t="s">
        <v>151</v>
      </c>
      <c r="G5" s="18" t="s">
        <v>6</v>
      </c>
      <c r="H5" s="27">
        <v>2241833</v>
      </c>
      <c r="I5" s="27">
        <v>1814300</v>
      </c>
      <c r="J5" s="27">
        <v>827177.5</v>
      </c>
      <c r="K5" s="27">
        <v>145972.5</v>
      </c>
      <c r="L5" s="27">
        <v>973150</v>
      </c>
      <c r="M5" s="28">
        <v>0.5363776663175881</v>
      </c>
      <c r="N5" s="29">
        <v>105</v>
      </c>
      <c r="O5" s="30">
        <v>82</v>
      </c>
      <c r="P5" s="28">
        <v>0.78095238095238095</v>
      </c>
      <c r="Q5" s="39"/>
    </row>
    <row r="6" spans="1:17" s="1" customFormat="1" ht="39.75" customHeight="1">
      <c r="A6" s="37">
        <v>4</v>
      </c>
      <c r="B6" s="17" t="s">
        <v>158</v>
      </c>
      <c r="C6" s="17" t="s">
        <v>154</v>
      </c>
      <c r="D6" s="17" t="s">
        <v>163</v>
      </c>
      <c r="E6" s="36" t="s">
        <v>155</v>
      </c>
      <c r="F6" s="36" t="s">
        <v>156</v>
      </c>
      <c r="G6" s="31" t="s">
        <v>2</v>
      </c>
      <c r="H6" s="32">
        <v>902999.43</v>
      </c>
      <c r="I6" s="32">
        <v>748844</v>
      </c>
      <c r="J6" s="32">
        <v>337863.73</v>
      </c>
      <c r="K6" s="32">
        <v>59623.01</v>
      </c>
      <c r="L6" s="32">
        <v>397486.74</v>
      </c>
      <c r="M6" s="33">
        <v>0.53080046044302953</v>
      </c>
      <c r="N6" s="34">
        <v>105</v>
      </c>
      <c r="O6" s="35">
        <v>78.5</v>
      </c>
      <c r="P6" s="33">
        <v>0.74761904761904763</v>
      </c>
      <c r="Q6" s="39"/>
    </row>
    <row r="7" spans="1:17" ht="47.25" customHeight="1">
      <c r="A7" s="41">
        <v>5</v>
      </c>
      <c r="B7" s="15" t="s">
        <v>83</v>
      </c>
      <c r="C7" s="15" t="s">
        <v>3</v>
      </c>
      <c r="D7" s="15" t="s">
        <v>147</v>
      </c>
      <c r="E7" s="3" t="s">
        <v>4</v>
      </c>
      <c r="F7" s="3" t="s">
        <v>5</v>
      </c>
      <c r="G7" s="15" t="s">
        <v>6</v>
      </c>
      <c r="H7" s="11">
        <v>5190600</v>
      </c>
      <c r="I7" s="11">
        <v>4220000</v>
      </c>
      <c r="J7" s="11">
        <v>1062075</v>
      </c>
      <c r="K7" s="11">
        <v>187425</v>
      </c>
      <c r="L7" s="11">
        <v>1249500</v>
      </c>
      <c r="M7" s="12">
        <v>0.29609004739336492</v>
      </c>
      <c r="N7" s="13">
        <v>105</v>
      </c>
      <c r="O7" s="14">
        <v>68</v>
      </c>
      <c r="P7" s="12">
        <v>0.64761904761904765</v>
      </c>
      <c r="Q7" s="39"/>
    </row>
    <row r="8" spans="1:17" s="1" customFormat="1" ht="69" customHeight="1">
      <c r="A8" s="41">
        <v>6</v>
      </c>
      <c r="B8" s="2" t="s">
        <v>87</v>
      </c>
      <c r="C8" s="2" t="s">
        <v>18</v>
      </c>
      <c r="D8" s="2" t="s">
        <v>145</v>
      </c>
      <c r="E8" s="2" t="s">
        <v>19</v>
      </c>
      <c r="F8" s="4" t="s">
        <v>20</v>
      </c>
      <c r="G8" s="2" t="s">
        <v>2</v>
      </c>
      <c r="H8" s="7">
        <v>2509200</v>
      </c>
      <c r="I8" s="7">
        <v>2509200</v>
      </c>
      <c r="J8" s="7">
        <v>1166778</v>
      </c>
      <c r="K8" s="7">
        <v>205902</v>
      </c>
      <c r="L8" s="7">
        <v>1372680</v>
      </c>
      <c r="M8" s="8">
        <v>0.54705882352941182</v>
      </c>
      <c r="N8" s="9">
        <v>105</v>
      </c>
      <c r="O8" s="10">
        <v>99</v>
      </c>
      <c r="P8" s="8">
        <v>0.94285714285714284</v>
      </c>
      <c r="Q8" s="40" t="s">
        <v>172</v>
      </c>
    </row>
    <row r="9" spans="1:17" s="1" customFormat="1" ht="51.75" customHeight="1">
      <c r="A9" s="18">
        <v>7</v>
      </c>
      <c r="B9" s="2" t="s">
        <v>87</v>
      </c>
      <c r="C9" s="2" t="s">
        <v>15</v>
      </c>
      <c r="D9" s="2" t="s">
        <v>146</v>
      </c>
      <c r="E9" s="4" t="s">
        <v>16</v>
      </c>
      <c r="F9" s="4" t="s">
        <v>17</v>
      </c>
      <c r="G9" s="2" t="s">
        <v>2</v>
      </c>
      <c r="H9" s="7">
        <v>2128665</v>
      </c>
      <c r="I9" s="7">
        <v>1738700</v>
      </c>
      <c r="J9" s="7">
        <v>840871</v>
      </c>
      <c r="K9" s="7">
        <v>148389</v>
      </c>
      <c r="L9" s="7">
        <v>989260</v>
      </c>
      <c r="M9" s="8">
        <v>0.56896531891643176</v>
      </c>
      <c r="N9" s="9">
        <v>105</v>
      </c>
      <c r="O9" s="10">
        <v>87</v>
      </c>
      <c r="P9" s="8">
        <f>O9/N9</f>
        <v>0.82857142857142863</v>
      </c>
      <c r="Q9" s="39"/>
    </row>
    <row r="10" spans="1:17" s="1" customFormat="1" ht="51.75" customHeight="1">
      <c r="A10" s="41">
        <v>8</v>
      </c>
      <c r="B10" s="2" t="s">
        <v>84</v>
      </c>
      <c r="C10" s="2" t="s">
        <v>21</v>
      </c>
      <c r="D10" s="2" t="s">
        <v>144</v>
      </c>
      <c r="E10" s="2" t="s">
        <v>22</v>
      </c>
      <c r="F10" s="4" t="s">
        <v>23</v>
      </c>
      <c r="G10" s="2" t="s">
        <v>2</v>
      </c>
      <c r="H10" s="7">
        <v>1158138.2</v>
      </c>
      <c r="I10" s="7">
        <v>998684.33</v>
      </c>
      <c r="J10" s="7">
        <v>382134.66</v>
      </c>
      <c r="K10" s="7">
        <v>67435.53</v>
      </c>
      <c r="L10" s="7">
        <v>449570.18999999994</v>
      </c>
      <c r="M10" s="8">
        <v>0.45016245523748227</v>
      </c>
      <c r="N10" s="9">
        <v>105</v>
      </c>
      <c r="O10" s="10">
        <v>79</v>
      </c>
      <c r="P10" s="8">
        <v>0.75238095238095237</v>
      </c>
      <c r="Q10" s="39"/>
    </row>
    <row r="11" spans="1:17" ht="39" customHeight="1">
      <c r="A11" s="41">
        <v>9</v>
      </c>
      <c r="B11" s="2" t="s">
        <v>84</v>
      </c>
      <c r="C11" s="2" t="s">
        <v>7</v>
      </c>
      <c r="D11" s="2" t="s">
        <v>143</v>
      </c>
      <c r="E11" s="19" t="s">
        <v>167</v>
      </c>
      <c r="F11" s="4" t="s">
        <v>8</v>
      </c>
      <c r="G11" s="2" t="s">
        <v>6</v>
      </c>
      <c r="H11" s="7">
        <v>440475.3</v>
      </c>
      <c r="I11" s="7">
        <v>358110</v>
      </c>
      <c r="J11" s="7">
        <v>159285.75</v>
      </c>
      <c r="K11" s="7">
        <v>28109.25</v>
      </c>
      <c r="L11" s="7">
        <v>187395</v>
      </c>
      <c r="M11" s="8">
        <v>0.52328893356789818</v>
      </c>
      <c r="N11" s="9">
        <v>105</v>
      </c>
      <c r="O11" s="10">
        <v>77.5</v>
      </c>
      <c r="P11" s="8">
        <v>0.73809523809523814</v>
      </c>
      <c r="Q11" s="39"/>
    </row>
    <row r="12" spans="1:17" s="1" customFormat="1" ht="50.25" customHeight="1">
      <c r="A12" s="41">
        <v>10</v>
      </c>
      <c r="B12" s="2" t="s">
        <v>85</v>
      </c>
      <c r="C12" s="2" t="s">
        <v>9</v>
      </c>
      <c r="D12" s="2" t="s">
        <v>142</v>
      </c>
      <c r="E12" s="4" t="s">
        <v>10</v>
      </c>
      <c r="F12" s="4" t="s">
        <v>11</v>
      </c>
      <c r="G12" s="2" t="s">
        <v>2</v>
      </c>
      <c r="H12" s="7">
        <v>2216570.7000000002</v>
      </c>
      <c r="I12" s="7">
        <v>794550</v>
      </c>
      <c r="J12" s="7">
        <v>334283.75</v>
      </c>
      <c r="K12" s="7">
        <v>58991.25</v>
      </c>
      <c r="L12" s="7">
        <v>393275</v>
      </c>
      <c r="M12" s="8">
        <v>0.49496570385752942</v>
      </c>
      <c r="N12" s="9">
        <v>105</v>
      </c>
      <c r="O12" s="10">
        <v>71</v>
      </c>
      <c r="P12" s="8">
        <v>0.67619047619047623</v>
      </c>
      <c r="Q12" s="39"/>
    </row>
    <row r="13" spans="1:17" s="1" customFormat="1" ht="42.75" customHeight="1">
      <c r="A13" s="18">
        <v>11</v>
      </c>
      <c r="B13" s="2" t="s">
        <v>89</v>
      </c>
      <c r="C13" s="2" t="s">
        <v>27</v>
      </c>
      <c r="D13" s="2" t="s">
        <v>141</v>
      </c>
      <c r="E13" s="4" t="s">
        <v>28</v>
      </c>
      <c r="F13" s="4" t="s">
        <v>29</v>
      </c>
      <c r="G13" s="2" t="s">
        <v>2</v>
      </c>
      <c r="H13" s="7">
        <v>1272066</v>
      </c>
      <c r="I13" s="7">
        <v>1272066</v>
      </c>
      <c r="J13" s="7">
        <v>601096.92000000004</v>
      </c>
      <c r="K13" s="7">
        <v>106075.93</v>
      </c>
      <c r="L13" s="7">
        <v>707172.85000000009</v>
      </c>
      <c r="M13" s="8">
        <v>0.55592465328056884</v>
      </c>
      <c r="N13" s="9">
        <v>105</v>
      </c>
      <c r="O13" s="10">
        <v>70.5</v>
      </c>
      <c r="P13" s="8">
        <v>0.67142857142857137</v>
      </c>
      <c r="Q13" s="39"/>
    </row>
    <row r="14" spans="1:17" ht="39" customHeight="1">
      <c r="A14" s="41">
        <v>12</v>
      </c>
      <c r="B14" s="2" t="s">
        <v>90</v>
      </c>
      <c r="C14" s="2" t="s">
        <v>30</v>
      </c>
      <c r="D14" s="2" t="s">
        <v>140</v>
      </c>
      <c r="E14" s="4" t="s">
        <v>31</v>
      </c>
      <c r="F14" s="4" t="s">
        <v>32</v>
      </c>
      <c r="G14" s="2" t="s">
        <v>2</v>
      </c>
      <c r="H14" s="7">
        <v>1035120</v>
      </c>
      <c r="I14" s="7">
        <v>720000</v>
      </c>
      <c r="J14" s="7">
        <v>313650</v>
      </c>
      <c r="K14" s="7">
        <v>55350</v>
      </c>
      <c r="L14" s="7">
        <v>369000</v>
      </c>
      <c r="M14" s="8">
        <v>0.51249999999999996</v>
      </c>
      <c r="N14" s="9">
        <v>105</v>
      </c>
      <c r="O14" s="10">
        <v>73</v>
      </c>
      <c r="P14" s="8">
        <v>0.69523809523809521</v>
      </c>
      <c r="Q14" s="39"/>
    </row>
    <row r="15" spans="1:17" ht="72.75" customHeight="1">
      <c r="A15" s="41">
        <v>13</v>
      </c>
      <c r="B15" s="2" t="s">
        <v>88</v>
      </c>
      <c r="C15" s="2" t="s">
        <v>24</v>
      </c>
      <c r="D15" s="2" t="s">
        <v>139</v>
      </c>
      <c r="E15" s="2" t="s">
        <v>25</v>
      </c>
      <c r="F15" s="4" t="s">
        <v>26</v>
      </c>
      <c r="G15" s="2" t="s">
        <v>2</v>
      </c>
      <c r="H15" s="7">
        <v>2549240</v>
      </c>
      <c r="I15" s="7">
        <v>2021625</v>
      </c>
      <c r="J15" s="7">
        <v>699253.23</v>
      </c>
      <c r="K15" s="7">
        <v>123397.63</v>
      </c>
      <c r="L15" s="7">
        <v>822650.86</v>
      </c>
      <c r="M15" s="8">
        <v>0.4069255475174674</v>
      </c>
      <c r="N15" s="9">
        <v>105</v>
      </c>
      <c r="O15" s="10">
        <v>78.5</v>
      </c>
      <c r="P15" s="8">
        <v>0.74761904761904763</v>
      </c>
      <c r="Q15" s="39"/>
    </row>
    <row r="16" spans="1:17" ht="77.25" customHeight="1">
      <c r="A16" s="41">
        <v>14</v>
      </c>
      <c r="B16" s="2" t="s">
        <v>91</v>
      </c>
      <c r="C16" s="2" t="s">
        <v>33</v>
      </c>
      <c r="D16" s="2" t="s">
        <v>138</v>
      </c>
      <c r="E16" s="4" t="s">
        <v>34</v>
      </c>
      <c r="F16" s="4" t="s">
        <v>35</v>
      </c>
      <c r="G16" s="2" t="s">
        <v>2</v>
      </c>
      <c r="H16" s="7">
        <v>1060137</v>
      </c>
      <c r="I16" s="7">
        <v>861900</v>
      </c>
      <c r="J16" s="7">
        <v>362057.5</v>
      </c>
      <c r="K16" s="7">
        <v>63892.5</v>
      </c>
      <c r="L16" s="7">
        <v>425950</v>
      </c>
      <c r="M16" s="8">
        <v>0.49419886297714349</v>
      </c>
      <c r="N16" s="9">
        <v>105</v>
      </c>
      <c r="O16" s="10">
        <v>79</v>
      </c>
      <c r="P16" s="8">
        <v>0.75238095238095237</v>
      </c>
      <c r="Q16" s="39"/>
    </row>
    <row r="17" spans="1:17" ht="54" customHeight="1">
      <c r="A17" s="18">
        <v>15</v>
      </c>
      <c r="B17" s="2" t="s">
        <v>92</v>
      </c>
      <c r="C17" s="2" t="s">
        <v>36</v>
      </c>
      <c r="D17" s="2" t="s">
        <v>137</v>
      </c>
      <c r="E17" s="4" t="s">
        <v>37</v>
      </c>
      <c r="F17" s="4" t="s">
        <v>38</v>
      </c>
      <c r="G17" s="2" t="s">
        <v>2</v>
      </c>
      <c r="H17" s="7">
        <v>8498490</v>
      </c>
      <c r="I17" s="7">
        <v>6230640</v>
      </c>
      <c r="J17" s="7">
        <v>1673014.2</v>
      </c>
      <c r="K17" s="7">
        <v>295237.8</v>
      </c>
      <c r="L17" s="7">
        <v>1968252</v>
      </c>
      <c r="M17" s="8">
        <v>0.31589884827240861</v>
      </c>
      <c r="N17" s="9">
        <v>105</v>
      </c>
      <c r="O17" s="10">
        <v>86</v>
      </c>
      <c r="P17" s="8">
        <v>0.81904761904761902</v>
      </c>
      <c r="Q17" s="39"/>
    </row>
    <row r="18" spans="1:17" s="1" customFormat="1" ht="54" customHeight="1">
      <c r="A18" s="41">
        <v>16</v>
      </c>
      <c r="B18" s="25" t="s">
        <v>92</v>
      </c>
      <c r="C18" s="18" t="s">
        <v>152</v>
      </c>
      <c r="D18" s="18" t="s">
        <v>164</v>
      </c>
      <c r="E18" s="26" t="s">
        <v>37</v>
      </c>
      <c r="F18" s="26" t="s">
        <v>153</v>
      </c>
      <c r="G18" s="25" t="s">
        <v>2</v>
      </c>
      <c r="H18" s="27">
        <v>9119640</v>
      </c>
      <c r="I18" s="27">
        <v>6270640</v>
      </c>
      <c r="J18" s="27">
        <v>1683717.4</v>
      </c>
      <c r="K18" s="27">
        <v>297126.59999999998</v>
      </c>
      <c r="L18" s="27">
        <v>1980844</v>
      </c>
      <c r="M18" s="28">
        <v>0.31589183879157473</v>
      </c>
      <c r="N18" s="29">
        <v>105</v>
      </c>
      <c r="O18" s="30">
        <v>80.5</v>
      </c>
      <c r="P18" s="28">
        <v>0.76666666666666672</v>
      </c>
      <c r="Q18" s="39"/>
    </row>
    <row r="19" spans="1:17" s="1" customFormat="1" ht="54" customHeight="1">
      <c r="A19" s="18">
        <v>17</v>
      </c>
      <c r="B19" s="25" t="s">
        <v>92</v>
      </c>
      <c r="C19" s="18" t="s">
        <v>159</v>
      </c>
      <c r="D19" s="49" t="s">
        <v>165</v>
      </c>
      <c r="E19" s="50" t="s">
        <v>160</v>
      </c>
      <c r="F19" s="50" t="s">
        <v>161</v>
      </c>
      <c r="G19" s="27" t="s">
        <v>6</v>
      </c>
      <c r="H19" s="27">
        <v>2943390</v>
      </c>
      <c r="I19" s="27">
        <v>2393000</v>
      </c>
      <c r="J19" s="27">
        <v>1091077</v>
      </c>
      <c r="K19" s="27">
        <v>192543</v>
      </c>
      <c r="L19" s="27">
        <f t="shared" ref="L19" si="0">IF(J19="","",K19+J19)</f>
        <v>1283620</v>
      </c>
      <c r="M19" s="28">
        <f t="shared" ref="M19" si="1">IF(I19="","",L19/I19)</f>
        <v>0.5364061847053907</v>
      </c>
      <c r="N19" s="29">
        <v>105</v>
      </c>
      <c r="O19" s="30">
        <v>74.5</v>
      </c>
      <c r="P19" s="28">
        <v>0.70950000000000002</v>
      </c>
      <c r="Q19" s="48"/>
    </row>
    <row r="20" spans="1:17" ht="41.25" customHeight="1">
      <c r="A20" s="18">
        <v>18</v>
      </c>
      <c r="B20" s="18" t="s">
        <v>93</v>
      </c>
      <c r="C20" s="18" t="s">
        <v>39</v>
      </c>
      <c r="D20" s="18" t="s">
        <v>136</v>
      </c>
      <c r="E20" s="18" t="s">
        <v>40</v>
      </c>
      <c r="F20" s="26" t="s">
        <v>41</v>
      </c>
      <c r="G20" s="18" t="s">
        <v>2</v>
      </c>
      <c r="H20" s="27">
        <v>2060378.7</v>
      </c>
      <c r="I20" s="27">
        <v>1174755.8999999999</v>
      </c>
      <c r="J20" s="27">
        <v>545535.12</v>
      </c>
      <c r="K20" s="27">
        <v>96270.91</v>
      </c>
      <c r="L20" s="27">
        <v>641806.03</v>
      </c>
      <c r="M20" s="28">
        <v>0.5463313953136989</v>
      </c>
      <c r="N20" s="29">
        <v>105</v>
      </c>
      <c r="O20" s="30">
        <v>73</v>
      </c>
      <c r="P20" s="28">
        <v>0.69523809523809521</v>
      </c>
      <c r="Q20" s="48"/>
    </row>
    <row r="21" spans="1:17" ht="55.5" customHeight="1">
      <c r="A21" s="18">
        <v>19</v>
      </c>
      <c r="B21" s="18" t="s">
        <v>94</v>
      </c>
      <c r="C21" s="18" t="s">
        <v>42</v>
      </c>
      <c r="D21" s="18" t="s">
        <v>135</v>
      </c>
      <c r="E21" s="26" t="s">
        <v>43</v>
      </c>
      <c r="F21" s="26" t="s">
        <v>44</v>
      </c>
      <c r="G21" s="18" t="s">
        <v>2</v>
      </c>
      <c r="H21" s="27">
        <v>1283976</v>
      </c>
      <c r="I21" s="27">
        <v>1064077</v>
      </c>
      <c r="J21" s="27">
        <v>449492.26</v>
      </c>
      <c r="K21" s="27">
        <v>79322.16</v>
      </c>
      <c r="L21" s="27">
        <v>528814.42000000004</v>
      </c>
      <c r="M21" s="28">
        <v>0.49697006889539014</v>
      </c>
      <c r="N21" s="29">
        <v>105</v>
      </c>
      <c r="O21" s="30">
        <v>77</v>
      </c>
      <c r="P21" s="28">
        <v>0.73333333333333328</v>
      </c>
      <c r="Q21" s="48"/>
    </row>
    <row r="22" spans="1:17" ht="33.75" customHeight="1">
      <c r="A22" s="18">
        <v>20</v>
      </c>
      <c r="B22" s="18" t="s">
        <v>95</v>
      </c>
      <c r="C22" s="18" t="s">
        <v>45</v>
      </c>
      <c r="D22" s="18" t="s">
        <v>134</v>
      </c>
      <c r="E22" s="18" t="s">
        <v>46</v>
      </c>
      <c r="F22" s="26" t="s">
        <v>47</v>
      </c>
      <c r="G22" s="18" t="s">
        <v>2</v>
      </c>
      <c r="H22" s="27">
        <v>4547556</v>
      </c>
      <c r="I22" s="27">
        <v>3697200</v>
      </c>
      <c r="J22" s="27">
        <v>1638584.07</v>
      </c>
      <c r="K22" s="27">
        <v>289161.89</v>
      </c>
      <c r="L22" s="27">
        <v>1927745.96</v>
      </c>
      <c r="M22" s="28">
        <v>0.52140699989181005</v>
      </c>
      <c r="N22" s="29">
        <v>105</v>
      </c>
      <c r="O22" s="30">
        <v>84</v>
      </c>
      <c r="P22" s="28">
        <v>0.8</v>
      </c>
      <c r="Q22" s="48"/>
    </row>
    <row r="23" spans="1:17" ht="63.75" customHeight="1">
      <c r="A23" s="18">
        <v>21</v>
      </c>
      <c r="B23" s="18" t="s">
        <v>98</v>
      </c>
      <c r="C23" s="18" t="s">
        <v>53</v>
      </c>
      <c r="D23" s="18" t="s">
        <v>133</v>
      </c>
      <c r="E23" s="26" t="s">
        <v>54</v>
      </c>
      <c r="F23" s="26" t="s">
        <v>55</v>
      </c>
      <c r="G23" s="18" t="s">
        <v>2</v>
      </c>
      <c r="H23" s="27">
        <v>1048485</v>
      </c>
      <c r="I23" s="27">
        <v>861500</v>
      </c>
      <c r="J23" s="27">
        <v>309910</v>
      </c>
      <c r="K23" s="27">
        <v>54690</v>
      </c>
      <c r="L23" s="27">
        <v>364600</v>
      </c>
      <c r="M23" s="28">
        <v>0.42321532211259433</v>
      </c>
      <c r="N23" s="29">
        <v>105</v>
      </c>
      <c r="O23" s="30">
        <v>82.5</v>
      </c>
      <c r="P23" s="28">
        <v>0.7857142857142857</v>
      </c>
      <c r="Q23" s="48"/>
    </row>
    <row r="24" spans="1:17" ht="38.25" customHeight="1">
      <c r="A24" s="18">
        <v>22</v>
      </c>
      <c r="B24" s="18" t="s">
        <v>96</v>
      </c>
      <c r="C24" s="18" t="s">
        <v>48</v>
      </c>
      <c r="D24" s="18" t="s">
        <v>132</v>
      </c>
      <c r="E24" s="18" t="s">
        <v>49</v>
      </c>
      <c r="F24" s="26" t="s">
        <v>50</v>
      </c>
      <c r="G24" s="18" t="s">
        <v>6</v>
      </c>
      <c r="H24" s="27">
        <v>5496255</v>
      </c>
      <c r="I24" s="27">
        <v>4468500</v>
      </c>
      <c r="J24" s="27">
        <v>1699861.62</v>
      </c>
      <c r="K24" s="27">
        <v>299975.58</v>
      </c>
      <c r="L24" s="27">
        <v>1999837.2000000002</v>
      </c>
      <c r="M24" s="28">
        <v>0.44754105404498157</v>
      </c>
      <c r="N24" s="29">
        <v>105</v>
      </c>
      <c r="O24" s="30">
        <v>73</v>
      </c>
      <c r="P24" s="28">
        <v>0.69523809523809521</v>
      </c>
      <c r="Q24" s="48"/>
    </row>
    <row r="25" spans="1:17" ht="81" customHeight="1">
      <c r="A25" s="18">
        <v>23</v>
      </c>
      <c r="B25" s="18" t="s">
        <v>97</v>
      </c>
      <c r="C25" s="18" t="s">
        <v>51</v>
      </c>
      <c r="D25" s="18" t="s">
        <v>131</v>
      </c>
      <c r="E25" s="26" t="s">
        <v>166</v>
      </c>
      <c r="F25" s="26" t="s">
        <v>52</v>
      </c>
      <c r="G25" s="18" t="s">
        <v>2</v>
      </c>
      <c r="H25" s="27">
        <v>699650</v>
      </c>
      <c r="I25" s="27">
        <v>595000</v>
      </c>
      <c r="J25" s="27">
        <v>348379.64</v>
      </c>
      <c r="K25" s="27">
        <v>61478.76</v>
      </c>
      <c r="L25" s="27">
        <v>409858.4</v>
      </c>
      <c r="M25" s="28">
        <v>0.68883764705882355</v>
      </c>
      <c r="N25" s="29">
        <v>105</v>
      </c>
      <c r="O25" s="30">
        <v>71</v>
      </c>
      <c r="P25" s="28">
        <v>0.67619047619047623</v>
      </c>
      <c r="Q25" s="48"/>
    </row>
    <row r="26" spans="1:17" ht="51.75" customHeight="1">
      <c r="A26" s="18">
        <v>24</v>
      </c>
      <c r="B26" s="18" t="s">
        <v>99</v>
      </c>
      <c r="C26" s="18" t="s">
        <v>56</v>
      </c>
      <c r="D26" s="18" t="s">
        <v>130</v>
      </c>
      <c r="E26" s="18" t="s">
        <v>57</v>
      </c>
      <c r="F26" s="26" t="s">
        <v>58</v>
      </c>
      <c r="G26" s="18" t="s">
        <v>2</v>
      </c>
      <c r="H26" s="27">
        <v>2453077</v>
      </c>
      <c r="I26" s="27">
        <v>1565538</v>
      </c>
      <c r="J26" s="27">
        <v>761625.84</v>
      </c>
      <c r="K26" s="27">
        <v>134404.56</v>
      </c>
      <c r="L26" s="27">
        <v>896030.39999999991</v>
      </c>
      <c r="M26" s="28">
        <v>0.57234663099841709</v>
      </c>
      <c r="N26" s="29">
        <v>105</v>
      </c>
      <c r="O26" s="30">
        <v>86</v>
      </c>
      <c r="P26" s="28">
        <v>0.81904761904761902</v>
      </c>
      <c r="Q26" s="48"/>
    </row>
    <row r="27" spans="1:17" ht="47.25" customHeight="1">
      <c r="A27" s="18">
        <v>25</v>
      </c>
      <c r="B27" s="18" t="s">
        <v>99</v>
      </c>
      <c r="C27" s="18" t="s">
        <v>59</v>
      </c>
      <c r="D27" s="18" t="s">
        <v>129</v>
      </c>
      <c r="E27" s="26" t="s">
        <v>60</v>
      </c>
      <c r="F27" s="26" t="s">
        <v>61</v>
      </c>
      <c r="G27" s="18" t="s">
        <v>2</v>
      </c>
      <c r="H27" s="27">
        <v>858444</v>
      </c>
      <c r="I27" s="27">
        <v>715200</v>
      </c>
      <c r="J27" s="27">
        <v>336060.45</v>
      </c>
      <c r="K27" s="27">
        <v>59304.79</v>
      </c>
      <c r="L27" s="27">
        <v>395365.24</v>
      </c>
      <c r="M27" s="28">
        <v>0.55280374720357939</v>
      </c>
      <c r="N27" s="29">
        <v>105</v>
      </c>
      <c r="O27" s="30">
        <v>67.5</v>
      </c>
      <c r="P27" s="28">
        <v>0.6428571428571429</v>
      </c>
      <c r="Q27" s="48"/>
    </row>
    <row r="28" spans="1:17" ht="57" customHeight="1">
      <c r="A28" s="18">
        <v>26</v>
      </c>
      <c r="B28" s="51" t="s">
        <v>101</v>
      </c>
      <c r="C28" s="51" t="s">
        <v>65</v>
      </c>
      <c r="D28" s="52" t="s">
        <v>126</v>
      </c>
      <c r="E28" s="53" t="s">
        <v>66</v>
      </c>
      <c r="F28" s="53" t="s">
        <v>67</v>
      </c>
      <c r="G28" s="51" t="s">
        <v>6</v>
      </c>
      <c r="H28" s="54">
        <v>1387907.6</v>
      </c>
      <c r="I28" s="54">
        <v>1174053.3400000001</v>
      </c>
      <c r="J28" s="54">
        <v>530767.19999999995</v>
      </c>
      <c r="K28" s="54">
        <v>93664.8</v>
      </c>
      <c r="L28" s="54">
        <v>624432</v>
      </c>
      <c r="M28" s="55">
        <v>0.53185999198298772</v>
      </c>
      <c r="N28" s="56">
        <v>105</v>
      </c>
      <c r="O28" s="57">
        <v>78</v>
      </c>
      <c r="P28" s="55">
        <v>0.74285714285714288</v>
      </c>
      <c r="Q28" s="48"/>
    </row>
    <row r="29" spans="1:17" ht="66" customHeight="1">
      <c r="A29" s="18">
        <v>27</v>
      </c>
      <c r="B29" s="18" t="s">
        <v>101</v>
      </c>
      <c r="C29" s="18" t="s">
        <v>79</v>
      </c>
      <c r="D29" s="18" t="s">
        <v>127</v>
      </c>
      <c r="E29" s="26" t="s">
        <v>80</v>
      </c>
      <c r="F29" s="26" t="s">
        <v>81</v>
      </c>
      <c r="G29" s="18" t="s">
        <v>6</v>
      </c>
      <c r="H29" s="27">
        <v>3062700</v>
      </c>
      <c r="I29" s="27">
        <v>2950000</v>
      </c>
      <c r="J29" s="27">
        <v>1265650</v>
      </c>
      <c r="K29" s="27">
        <v>223350</v>
      </c>
      <c r="L29" s="27">
        <v>1489000</v>
      </c>
      <c r="M29" s="28">
        <v>0.50474576271186444</v>
      </c>
      <c r="N29" s="29">
        <v>105</v>
      </c>
      <c r="O29" s="30">
        <v>75</v>
      </c>
      <c r="P29" s="28">
        <v>0.7142857142857143</v>
      </c>
      <c r="Q29" s="48"/>
    </row>
    <row r="30" spans="1:17" ht="57" customHeight="1">
      <c r="A30" s="18">
        <v>28</v>
      </c>
      <c r="B30" s="17" t="s">
        <v>102</v>
      </c>
      <c r="C30" s="17" t="s">
        <v>68</v>
      </c>
      <c r="D30" s="18" t="s">
        <v>125</v>
      </c>
      <c r="E30" s="36" t="s">
        <v>69</v>
      </c>
      <c r="F30" s="36" t="s">
        <v>70</v>
      </c>
      <c r="G30" s="17" t="s">
        <v>2</v>
      </c>
      <c r="H30" s="32">
        <v>1357920</v>
      </c>
      <c r="I30" s="32">
        <v>1104000</v>
      </c>
      <c r="J30" s="32">
        <v>358530</v>
      </c>
      <c r="K30" s="32">
        <v>63270</v>
      </c>
      <c r="L30" s="32">
        <v>421800</v>
      </c>
      <c r="M30" s="33">
        <v>0.38206521739130433</v>
      </c>
      <c r="N30" s="34">
        <v>105</v>
      </c>
      <c r="O30" s="35">
        <v>65.5</v>
      </c>
      <c r="P30" s="33">
        <v>0.62380952380952381</v>
      </c>
      <c r="Q30" s="48"/>
    </row>
    <row r="31" spans="1:17" ht="33.75" customHeight="1">
      <c r="A31" s="18">
        <v>29</v>
      </c>
      <c r="B31" s="18" t="s">
        <v>100</v>
      </c>
      <c r="C31" s="18" t="s">
        <v>76</v>
      </c>
      <c r="D31" s="18" t="s">
        <v>122</v>
      </c>
      <c r="E31" s="26" t="s">
        <v>77</v>
      </c>
      <c r="F31" s="26" t="s">
        <v>78</v>
      </c>
      <c r="G31" s="18" t="s">
        <v>2</v>
      </c>
      <c r="H31" s="27">
        <v>7376290</v>
      </c>
      <c r="I31" s="27">
        <v>5959450</v>
      </c>
      <c r="J31" s="27">
        <v>1697675.1</v>
      </c>
      <c r="K31" s="27">
        <v>299589.71999999997</v>
      </c>
      <c r="L31" s="27">
        <v>1997264.82</v>
      </c>
      <c r="M31" s="28">
        <v>0.33514247455721585</v>
      </c>
      <c r="N31" s="29">
        <v>105</v>
      </c>
      <c r="O31" s="30">
        <v>81.5</v>
      </c>
      <c r="P31" s="28">
        <v>0.7762</v>
      </c>
      <c r="Q31" s="48"/>
    </row>
    <row r="32" spans="1:17" ht="38.25">
      <c r="A32" s="18">
        <v>30</v>
      </c>
      <c r="B32" s="18" t="s">
        <v>100</v>
      </c>
      <c r="C32" s="18" t="s">
        <v>62</v>
      </c>
      <c r="D32" s="18" t="s">
        <v>128</v>
      </c>
      <c r="E32" s="26" t="s">
        <v>63</v>
      </c>
      <c r="F32" s="26" t="s">
        <v>64</v>
      </c>
      <c r="G32" s="18" t="s">
        <v>2</v>
      </c>
      <c r="H32" s="27">
        <v>842906</v>
      </c>
      <c r="I32" s="27">
        <v>752700</v>
      </c>
      <c r="J32" s="27">
        <v>376391.3</v>
      </c>
      <c r="K32" s="27">
        <v>66421.990000000005</v>
      </c>
      <c r="L32" s="27">
        <v>442813.29</v>
      </c>
      <c r="M32" s="28">
        <v>0.58829984057393381</v>
      </c>
      <c r="N32" s="29">
        <v>105</v>
      </c>
      <c r="O32" s="30">
        <v>78.5</v>
      </c>
      <c r="P32" s="28">
        <v>0.74761904761904763</v>
      </c>
      <c r="Q32" s="48"/>
    </row>
    <row r="33" spans="1:17" ht="33" customHeight="1">
      <c r="A33" s="18">
        <v>31</v>
      </c>
      <c r="B33" s="18" t="s">
        <v>100</v>
      </c>
      <c r="C33" s="18" t="s">
        <v>71</v>
      </c>
      <c r="D33" s="18" t="s">
        <v>124</v>
      </c>
      <c r="E33" s="26" t="s">
        <v>72</v>
      </c>
      <c r="F33" s="26" t="s">
        <v>73</v>
      </c>
      <c r="G33" s="18" t="s">
        <v>2</v>
      </c>
      <c r="H33" s="27">
        <v>4744716</v>
      </c>
      <c r="I33" s="27">
        <v>4744716</v>
      </c>
      <c r="J33" s="27">
        <v>1596711.06</v>
      </c>
      <c r="K33" s="27">
        <v>281772.53999999998</v>
      </c>
      <c r="L33" s="27">
        <v>1878483.6</v>
      </c>
      <c r="M33" s="28">
        <v>0.39591065092199407</v>
      </c>
      <c r="N33" s="29">
        <v>105</v>
      </c>
      <c r="O33" s="30">
        <v>77</v>
      </c>
      <c r="P33" s="28">
        <v>0.73333333333333328</v>
      </c>
      <c r="Q33" s="48"/>
    </row>
    <row r="34" spans="1:17" ht="37.5" customHeight="1">
      <c r="A34" s="18">
        <v>32</v>
      </c>
      <c r="B34" s="18" t="s">
        <v>100</v>
      </c>
      <c r="C34" s="18" t="s">
        <v>74</v>
      </c>
      <c r="D34" s="18" t="s">
        <v>123</v>
      </c>
      <c r="E34" s="18" t="s">
        <v>46</v>
      </c>
      <c r="F34" s="26" t="s">
        <v>75</v>
      </c>
      <c r="G34" s="18" t="s">
        <v>6</v>
      </c>
      <c r="H34" s="27">
        <v>3163560</v>
      </c>
      <c r="I34" s="27">
        <v>2572000</v>
      </c>
      <c r="J34" s="27">
        <v>1163182.5</v>
      </c>
      <c r="K34" s="27">
        <v>205267.5</v>
      </c>
      <c r="L34" s="27">
        <v>1368450</v>
      </c>
      <c r="M34" s="28">
        <v>0.53205676516329703</v>
      </c>
      <c r="N34" s="29">
        <v>105</v>
      </c>
      <c r="O34" s="30">
        <v>75.5</v>
      </c>
      <c r="P34" s="28">
        <v>0.71904761904761905</v>
      </c>
      <c r="Q34" s="48"/>
    </row>
    <row r="35" spans="1:17" s="1" customFormat="1" ht="37.5" customHeight="1">
      <c r="A35" s="18">
        <v>33</v>
      </c>
      <c r="B35" s="18" t="s">
        <v>100</v>
      </c>
      <c r="C35" s="18" t="s">
        <v>178</v>
      </c>
      <c r="D35" s="18" t="s">
        <v>177</v>
      </c>
      <c r="E35" s="26" t="s">
        <v>179</v>
      </c>
      <c r="F35" s="26" t="s">
        <v>180</v>
      </c>
      <c r="G35" s="18" t="s">
        <v>2</v>
      </c>
      <c r="H35" s="27">
        <v>4799460</v>
      </c>
      <c r="I35" s="27">
        <v>3315000</v>
      </c>
      <c r="J35" s="27">
        <v>1408875</v>
      </c>
      <c r="K35" s="27">
        <v>248625</v>
      </c>
      <c r="L35" s="27">
        <v>1657500</v>
      </c>
      <c r="M35" s="28">
        <v>0.5</v>
      </c>
      <c r="N35" s="29">
        <v>105</v>
      </c>
      <c r="O35" s="30">
        <v>70.5</v>
      </c>
      <c r="P35" s="28">
        <f t="shared" ref="P35" si="2">O35/N35</f>
        <v>0.67142857142857137</v>
      </c>
      <c r="Q35" s="48"/>
    </row>
    <row r="36" spans="1:17" ht="37.5" customHeight="1">
      <c r="A36" s="46"/>
      <c r="B36" s="5"/>
      <c r="C36" s="5"/>
      <c r="D36" s="5"/>
      <c r="E36" s="5"/>
      <c r="F36" s="5"/>
      <c r="G36" s="5"/>
      <c r="H36" s="47">
        <f>SUM(H3:H35)-H4-H8</f>
        <v>86858546.930000007</v>
      </c>
      <c r="I36" s="47">
        <f t="shared" ref="I36:L36" si="3">SUM(I3:I35)-I4-I8</f>
        <v>67805449.569999993</v>
      </c>
      <c r="J36" s="47">
        <f t="shared" si="3"/>
        <v>25178681.300000001</v>
      </c>
      <c r="K36" s="47">
        <f t="shared" si="3"/>
        <v>4443296.7</v>
      </c>
      <c r="L36" s="47">
        <f t="shared" si="3"/>
        <v>29621977.999999993</v>
      </c>
      <c r="M36" s="5"/>
      <c r="N36" s="5"/>
      <c r="O36" s="5"/>
      <c r="P36" s="5"/>
    </row>
    <row r="37" spans="1:1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7">
      <c r="A38" s="5"/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7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7" ht="9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7" ht="45.75" customHeight="1">
      <c r="A41" s="5"/>
      <c r="B41" s="5"/>
      <c r="C41" s="5"/>
      <c r="D41" s="5"/>
      <c r="E41" s="5"/>
      <c r="F41" s="5"/>
      <c r="G41" s="5"/>
      <c r="H41" s="5"/>
      <c r="I41" s="6"/>
      <c r="J41" s="68" t="s">
        <v>183</v>
      </c>
      <c r="K41" s="68"/>
      <c r="L41" s="68"/>
      <c r="M41" s="68"/>
      <c r="N41" s="68"/>
      <c r="O41" s="68"/>
      <c r="P41" s="68"/>
    </row>
    <row r="42" spans="1:17" ht="21.75" customHeight="1">
      <c r="A42" s="5"/>
      <c r="B42" s="5"/>
      <c r="C42" s="5"/>
      <c r="D42" s="5"/>
      <c r="E42" s="5"/>
      <c r="F42" s="75"/>
      <c r="G42" s="43"/>
      <c r="H42" s="43"/>
      <c r="I42" s="5"/>
      <c r="J42" s="59" t="s">
        <v>182</v>
      </c>
      <c r="K42" s="59"/>
      <c r="L42" s="59"/>
      <c r="M42" s="63" t="s">
        <v>118</v>
      </c>
      <c r="N42" s="64"/>
      <c r="O42" s="63" t="s">
        <v>119</v>
      </c>
      <c r="P42" s="64"/>
    </row>
    <row r="43" spans="1:17" ht="30" customHeight="1">
      <c r="A43" s="5"/>
      <c r="B43" s="5"/>
      <c r="C43" s="5"/>
      <c r="D43" s="5"/>
      <c r="E43" s="5"/>
      <c r="F43" s="75"/>
      <c r="G43" s="38"/>
      <c r="H43" s="38"/>
      <c r="I43" s="5"/>
      <c r="J43" s="59"/>
      <c r="K43" s="59"/>
      <c r="L43" s="59"/>
      <c r="M43" s="65">
        <v>7945819</v>
      </c>
      <c r="N43" s="66"/>
      <c r="O43" s="58">
        <f>M43*M51</f>
        <v>33196837.200100001</v>
      </c>
      <c r="P43" s="58"/>
    </row>
    <row r="44" spans="1:17" s="1" customFormat="1" ht="30" customHeight="1">
      <c r="A44" s="5"/>
      <c r="B44" s="5"/>
      <c r="C44" s="5"/>
      <c r="D44" s="5"/>
      <c r="E44" s="5"/>
      <c r="F44" s="42"/>
      <c r="G44" s="38"/>
      <c r="H44" s="38"/>
      <c r="I44" s="5"/>
      <c r="J44" s="60" t="s">
        <v>173</v>
      </c>
      <c r="K44" s="61"/>
      <c r="L44" s="62"/>
      <c r="M44" s="65">
        <f>O44/M51</f>
        <v>0</v>
      </c>
      <c r="N44" s="66"/>
      <c r="O44" s="58">
        <v>0</v>
      </c>
      <c r="P44" s="58"/>
      <c r="Q44" s="16"/>
    </row>
    <row r="45" spans="1:17" ht="37.5" customHeight="1">
      <c r="A45" s="5"/>
      <c r="B45" s="5"/>
      <c r="C45" s="5"/>
      <c r="D45" s="5"/>
      <c r="E45" s="5"/>
      <c r="F45" s="42"/>
      <c r="G45" s="38"/>
      <c r="H45" s="44"/>
      <c r="I45" s="6"/>
      <c r="J45" s="67" t="s">
        <v>174</v>
      </c>
      <c r="K45" s="67"/>
      <c r="L45" s="67"/>
      <c r="M45" s="65">
        <f>O45/M51</f>
        <v>1494779.5279925319</v>
      </c>
      <c r="N45" s="66"/>
      <c r="O45" s="58">
        <v>6245039.3899999997</v>
      </c>
      <c r="P45" s="58"/>
      <c r="Q45" s="16"/>
    </row>
    <row r="46" spans="1:17" ht="39.75" customHeight="1">
      <c r="A46" s="5"/>
      <c r="B46" s="5"/>
      <c r="C46" s="5"/>
      <c r="D46" s="5"/>
      <c r="E46" s="5"/>
      <c r="F46" s="42"/>
      <c r="G46" s="38"/>
      <c r="H46" s="38"/>
      <c r="I46" s="5"/>
      <c r="J46" s="67" t="s">
        <v>168</v>
      </c>
      <c r="K46" s="67"/>
      <c r="L46" s="67"/>
      <c r="M46" s="65">
        <v>0</v>
      </c>
      <c r="N46" s="66"/>
      <c r="O46" s="73">
        <v>0</v>
      </c>
      <c r="P46" s="74"/>
    </row>
    <row r="47" spans="1:17" s="1" customFormat="1" ht="39.75" customHeight="1">
      <c r="A47" s="5"/>
      <c r="B47" s="5"/>
      <c r="C47" s="5"/>
      <c r="D47" s="5"/>
      <c r="E47" s="5"/>
      <c r="F47" s="42"/>
      <c r="G47" s="38"/>
      <c r="H47" s="38"/>
      <c r="I47" s="5"/>
      <c r="J47" s="60" t="s">
        <v>175</v>
      </c>
      <c r="K47" s="61"/>
      <c r="L47" s="62"/>
      <c r="M47" s="65">
        <f>O47/M51</f>
        <v>2637887.9043663084</v>
      </c>
      <c r="N47" s="66"/>
      <c r="O47" s="69">
        <v>11020831.875652</v>
      </c>
      <c r="P47" s="69"/>
    </row>
    <row r="48" spans="1:17" s="1" customFormat="1" ht="69" customHeight="1">
      <c r="A48" s="5"/>
      <c r="B48" s="5"/>
      <c r="C48" s="5"/>
      <c r="D48" s="5"/>
      <c r="E48" s="5"/>
      <c r="F48" s="43"/>
      <c r="G48" s="38"/>
      <c r="H48" s="38"/>
      <c r="I48" s="5"/>
      <c r="J48" s="60" t="s">
        <v>184</v>
      </c>
      <c r="K48" s="61"/>
      <c r="L48" s="62"/>
      <c r="M48" s="65">
        <f>O48/M51</f>
        <v>1143108.3763737765</v>
      </c>
      <c r="N48" s="66"/>
      <c r="O48" s="69">
        <f>O47-O45</f>
        <v>4775792.4856520006</v>
      </c>
      <c r="P48" s="69"/>
      <c r="Q48" s="16"/>
    </row>
    <row r="49" spans="1:17" s="1" customFormat="1" ht="39.75" customHeight="1">
      <c r="A49" s="5"/>
      <c r="B49" s="5"/>
      <c r="C49" s="5"/>
      <c r="D49" s="5"/>
      <c r="E49" s="5"/>
      <c r="F49" s="42"/>
      <c r="G49" s="38"/>
      <c r="H49" s="38"/>
      <c r="I49" s="5"/>
      <c r="J49" s="60" t="s">
        <v>185</v>
      </c>
      <c r="K49" s="61"/>
      <c r="L49" s="62"/>
      <c r="M49" s="65">
        <f>O49/M51</f>
        <v>337220.85258144041</v>
      </c>
      <c r="N49" s="66"/>
      <c r="O49" s="69">
        <f>J35</f>
        <v>1408875</v>
      </c>
      <c r="P49" s="69"/>
    </row>
    <row r="50" spans="1:17" ht="31.5" customHeight="1">
      <c r="A50" s="5"/>
      <c r="B50" s="5"/>
      <c r="C50" s="5"/>
      <c r="D50" s="5"/>
      <c r="E50" s="5"/>
      <c r="I50" s="5"/>
      <c r="J50" s="60" t="s">
        <v>169</v>
      </c>
      <c r="K50" s="61"/>
      <c r="L50" s="62"/>
      <c r="M50" s="58">
        <f>O50/M51</f>
        <v>805887.523792336</v>
      </c>
      <c r="N50" s="59"/>
      <c r="O50" s="58">
        <f>O48-O49</f>
        <v>3366917.4856520006</v>
      </c>
      <c r="P50" s="59"/>
      <c r="Q50" s="38"/>
    </row>
    <row r="51" spans="1:17" ht="34.5" customHeight="1">
      <c r="A51" s="5"/>
      <c r="B51" s="5"/>
      <c r="C51" s="5"/>
      <c r="D51" s="5"/>
      <c r="E51" s="5"/>
      <c r="F51" s="5"/>
      <c r="G51" s="5"/>
      <c r="H51" s="5"/>
      <c r="I51" s="5"/>
      <c r="J51" s="63" t="s">
        <v>181</v>
      </c>
      <c r="K51" s="71"/>
      <c r="L51" s="64"/>
      <c r="M51" s="72">
        <v>4.1779000000000002</v>
      </c>
      <c r="N51" s="72"/>
      <c r="O51" s="72"/>
      <c r="P51" s="72"/>
    </row>
    <row r="52" spans="1:17">
      <c r="A52" s="5"/>
      <c r="B52" s="5"/>
      <c r="C52" s="5"/>
      <c r="D52" s="5"/>
      <c r="E52" s="5"/>
      <c r="F52" s="5"/>
      <c r="G52" s="5"/>
      <c r="H52" s="6"/>
      <c r="I52" s="5"/>
      <c r="J52" s="5"/>
      <c r="K52" s="5"/>
      <c r="L52" s="5"/>
      <c r="M52" s="5"/>
      <c r="N52" s="5"/>
      <c r="O52" s="5"/>
      <c r="P52" s="5"/>
      <c r="Q52" s="16"/>
    </row>
    <row r="53" spans="1:17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7">
      <c r="A54" s="5"/>
      <c r="B54" s="5"/>
      <c r="C54" s="5"/>
      <c r="D54" s="5"/>
      <c r="E54" s="5"/>
      <c r="F54" s="5"/>
      <c r="G54" s="5"/>
      <c r="H54" s="6"/>
      <c r="I54" s="5"/>
      <c r="J54" s="5"/>
      <c r="K54" s="5"/>
      <c r="L54" s="5"/>
      <c r="M54" s="5"/>
      <c r="N54" s="5"/>
      <c r="O54" s="5"/>
      <c r="P54" s="5"/>
    </row>
    <row r="55" spans="1:17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45"/>
      <c r="O55" s="45"/>
      <c r="P55" s="5"/>
    </row>
    <row r="56" spans="1:17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7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7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7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7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</sheetData>
  <sortState ref="B1:X30">
    <sortCondition ref="B3"/>
  </sortState>
  <mergeCells count="31">
    <mergeCell ref="A1:Q1"/>
    <mergeCell ref="J51:L51"/>
    <mergeCell ref="M51:P51"/>
    <mergeCell ref="O50:P50"/>
    <mergeCell ref="M44:N44"/>
    <mergeCell ref="M46:N46"/>
    <mergeCell ref="O46:P46"/>
    <mergeCell ref="J48:L48"/>
    <mergeCell ref="J49:L49"/>
    <mergeCell ref="M48:N48"/>
    <mergeCell ref="O48:P48"/>
    <mergeCell ref="M49:N49"/>
    <mergeCell ref="O49:P49"/>
    <mergeCell ref="J47:L47"/>
    <mergeCell ref="F42:F43"/>
    <mergeCell ref="J41:P41"/>
    <mergeCell ref="J44:L44"/>
    <mergeCell ref="J45:L45"/>
    <mergeCell ref="J42:L43"/>
    <mergeCell ref="M47:N47"/>
    <mergeCell ref="O47:P47"/>
    <mergeCell ref="O42:P42"/>
    <mergeCell ref="O43:P43"/>
    <mergeCell ref="O44:P44"/>
    <mergeCell ref="O45:P45"/>
    <mergeCell ref="M50:N50"/>
    <mergeCell ref="J50:L50"/>
    <mergeCell ref="M42:N42"/>
    <mergeCell ref="M43:N43"/>
    <mergeCell ref="M45:N45"/>
    <mergeCell ref="J46:L46"/>
  </mergeCells>
  <conditionalFormatting sqref="D19:F19">
    <cfRule type="expression" dxfId="3" priority="12">
      <formula>IF($H$7="",1)</formula>
    </cfRule>
    <cfRule type="expression" dxfId="2" priority="13">
      <formula>IF($H$4="",1)</formula>
    </cfRule>
    <cfRule type="expression" dxfId="1" priority="14">
      <formula>IF($H$3="",1)</formula>
    </cfRule>
    <cfRule type="expression" dxfId="0" priority="15">
      <formula>IF($H$2="",1)</formula>
    </cfRule>
  </conditionalFormatting>
  <pageMargins left="0.15748031496062992" right="0.15748031496062992" top="0.15748031496062992" bottom="0.27" header="0.15748031496062992" footer="0.31496062992125984"/>
  <pageSetup paperSize="9" scale="46" orientation="landscape" r:id="rId1"/>
  <ignoredErrors>
    <ignoredError sqref="G29:G34 G9 G7 G20:G28 G3:G4 G11:G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Greda</dc:creator>
  <cp:lastModifiedBy>Ankieta</cp:lastModifiedBy>
  <cp:lastPrinted>2013-10-16T07:19:12Z</cp:lastPrinted>
  <dcterms:created xsi:type="dcterms:W3CDTF">2012-10-01T08:07:18Z</dcterms:created>
  <dcterms:modified xsi:type="dcterms:W3CDTF">2014-03-12T09:21:43Z</dcterms:modified>
</cp:coreProperties>
</file>