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18120" windowHeight="11760"/>
  </bookViews>
  <sheets>
    <sheet name="2  Uchwala po protestach" sheetId="3" r:id="rId1"/>
  </sheets>
  <definedNames>
    <definedName name="_xlnm._FilterDatabase" localSheetId="0" hidden="1">'2  Uchwala po protestach'!$A$3:$O$3</definedName>
    <definedName name="_xlnm.Print_Area" localSheetId="0">'2  Uchwala po protestach'!$A$1:$O$88</definedName>
  </definedNames>
  <calcPr calcId="125725"/>
</workbook>
</file>

<file path=xl/calcChain.xml><?xml version="1.0" encoding="utf-8"?>
<calcChain xmlns="http://schemas.openxmlformats.org/spreadsheetml/2006/main">
  <c r="I73" i="3"/>
  <c r="H21"/>
  <c r="I21"/>
  <c r="J21"/>
  <c r="K21"/>
  <c r="G21"/>
  <c r="G56"/>
  <c r="H56"/>
  <c r="J56"/>
  <c r="K56"/>
  <c r="I56"/>
  <c r="H73"/>
  <c r="J73"/>
  <c r="K73"/>
  <c r="G73"/>
  <c r="C87"/>
  <c r="D87"/>
  <c r="C85"/>
  <c r="C86"/>
  <c r="C84"/>
  <c r="C83"/>
  <c r="C82"/>
  <c r="D80"/>
  <c r="C81"/>
  <c r="O70" l="1"/>
  <c r="O63"/>
  <c r="O62"/>
  <c r="O53"/>
  <c r="K50"/>
  <c r="J50"/>
  <c r="I50"/>
  <c r="H50"/>
  <c r="G50"/>
  <c r="O49"/>
  <c r="O26"/>
  <c r="O20"/>
  <c r="O19" l="1"/>
  <c r="H72" l="1"/>
  <c r="I72"/>
  <c r="J72"/>
  <c r="K72"/>
  <c r="G72"/>
  <c r="O69"/>
  <c r="O61"/>
  <c r="H66" l="1"/>
  <c r="I66"/>
  <c r="J66"/>
  <c r="K66"/>
  <c r="G66"/>
  <c r="K46"/>
  <c r="J46"/>
  <c r="I46"/>
  <c r="H46"/>
  <c r="G46"/>
  <c r="K40"/>
  <c r="J40"/>
  <c r="I40"/>
  <c r="H40"/>
  <c r="G40"/>
  <c r="K36"/>
  <c r="J36"/>
  <c r="I36"/>
  <c r="H36"/>
  <c r="G36"/>
  <c r="K30"/>
  <c r="J30"/>
  <c r="I30"/>
  <c r="H30"/>
  <c r="G30"/>
  <c r="K10"/>
  <c r="J10"/>
  <c r="I10"/>
  <c r="H10"/>
  <c r="G10"/>
</calcChain>
</file>

<file path=xl/sharedStrings.xml><?xml version="1.0" encoding="utf-8"?>
<sst xmlns="http://schemas.openxmlformats.org/spreadsheetml/2006/main" count="309" uniqueCount="177">
  <si>
    <t>Lp</t>
  </si>
  <si>
    <t xml:space="preserve">Nr rejestracyjny </t>
  </si>
  <si>
    <t xml:space="preserve">Tytuł </t>
  </si>
  <si>
    <t>Kategoria interwencji</t>
  </si>
  <si>
    <t>Całkowita Wartość Projektu w PLN</t>
  </si>
  <si>
    <t>Wnioskowana kwota z EFRR w PLN</t>
  </si>
  <si>
    <t>Kwota wnioskowana z EFRR + budżetu państwa w PLN</t>
  </si>
  <si>
    <t>Procent maksymalnej liczby punktów możliwych do
zdobycia</t>
  </si>
  <si>
    <t>MJWPU.420-82/13</t>
  </si>
  <si>
    <t>TARGOR-TRUCK Spółka z ograniczoną odpowiedzialnością</t>
  </si>
  <si>
    <t>MJWPU.420-101/13</t>
  </si>
  <si>
    <t>MJWPU.420-108/13</t>
  </si>
  <si>
    <t>Quattro Wojciech Poszepczyński</t>
  </si>
  <si>
    <t>MJWPU.420-107/13</t>
  </si>
  <si>
    <t>IZAR Izabela Romanik</t>
  </si>
  <si>
    <t>Kompleksowa turystyka w powiecie przasnyskim.</t>
  </si>
  <si>
    <t>MJWPU.420-97/13</t>
  </si>
  <si>
    <t>Trojanów Spółka z ograniczoną odpowiedzialnością</t>
  </si>
  <si>
    <t>Rozbudowa kompleksu hotelowego „Pałac Trojanów”. - ETAP II</t>
  </si>
  <si>
    <t>MJWPU.420-103/13</t>
  </si>
  <si>
    <t>Rozwój infrastruktury turystycznej szansą wprowadzenia na rynek nowych produktów i usług</t>
  </si>
  <si>
    <t>Liczba punktów uzyskana przez projekt</t>
  </si>
  <si>
    <t>EURO</t>
  </si>
  <si>
    <t>PLN</t>
  </si>
  <si>
    <t xml:space="preserve"> Alokacja na Działanie EFRR</t>
  </si>
  <si>
    <t>Zapotrzebowanie na projekty kluczowe z Działania 6.2 (podpisane umowy)</t>
  </si>
  <si>
    <t>Zapotrzebowanie na projekty kluczowe z Działania 6.2 (oczekujące na podpisanie umowy)</t>
  </si>
  <si>
    <t>Wartość umożliwiająca dalszą kontraktację na podstawie comiesięcznych danych MF</t>
  </si>
  <si>
    <t>Kurs Euro</t>
  </si>
  <si>
    <t>MJWPU.420-116/13</t>
  </si>
  <si>
    <t>Wzrost konkurencyjności turystycznej regionu poprzez zaoferowanie całkowicie nowego
produktu turystycznego w Radomiu</t>
  </si>
  <si>
    <t>MJWPU.420-117/13</t>
  </si>
  <si>
    <t>MJWPU.420-121/13</t>
  </si>
  <si>
    <t>MJWPU.420-115/13</t>
  </si>
  <si>
    <t>ONE-DEVELOPMENT SPÓŁKA Z OGRANICZONĄ ODPOWIEDZIALNOŚCIĄ</t>
  </si>
  <si>
    <t>Rozszerzenie oferty turystycznej warszawskiej Pragi poprzez inwestycję przy ul.Strzeleckiej 8</t>
  </si>
  <si>
    <t>Nr w KSI SIMIK</t>
  </si>
  <si>
    <t>Wnioskodawca/Beneficjent</t>
  </si>
  <si>
    <t>Zwiększenie atrakcyjności regionu poprzez wprowadzenie nowych usług i rozbudowę infrastruktury turystyczno-rekreacyjnej Ośrodka Szkolenia Lotniczego TARGOR Flight Club</t>
  </si>
  <si>
    <t>Wprowadzenie pierwszego w woj. mazowieckim pakietu usług aktywnej turystki wodnej dostosowanej do potrzeb osób niepełnosprawnych</t>
  </si>
  <si>
    <t>„Żeglarski rejs turystyczno–krajoznawczy na obszarze Zalewu Zegrzyńskiego i Narwi ze zwiedzaniem Pułtuska i Serocka”</t>
  </si>
  <si>
    <t>Wzrost konkurencyjności turystycznej regionu poprzez zaoferowanie całkowicie nowego produktu turystycznego w Wolanowie i okolicy.</t>
  </si>
  <si>
    <t>ALEKSANDER TUROWICZ i MAREK BULASZEWSKI prowadzący działalność gospodarczą w formie spółki cywilnej pod nazwą: "Biuro Turystyczne Kliwer – Szkoła Żeglarstwa s.c. Aleksander Turowicz, Marek Bulaszewski"</t>
  </si>
  <si>
    <t>Koszty kwalifikowalne w PLN</t>
  </si>
  <si>
    <t>Wnioskowana kwota z budżetu państwa (nie zawsze wystąpi) w PLN</t>
  </si>
  <si>
    <t>Procent dofinansowania kosztów kwalifikowalnych</t>
  </si>
  <si>
    <t>Maksymalna liczba punktów możliwa do zdobycia w konkursie</t>
  </si>
  <si>
    <t>Etap II - od 26 kwietnia 2013 r. do 9 maja 2013 r.</t>
  </si>
  <si>
    <t>Etap III - od 10 maja 2013 r. do 23 maja 2013 r.</t>
  </si>
  <si>
    <t>Czwarno Jacek, Czwarno Marzena, Czwarno Marzena, Piotr Czwarno prowadzący działalność gospodarczą w formie spółki cywilnej pod nazwą "HOTEL-GOSPODA U CZWARNÓW"</t>
  </si>
  <si>
    <t>Grzegorz Gilewski, Sławomir Stempniewski działający w formie spółki cywilnej pod nazwą Aviator Sp.cywilna G. Gilewski, S. Stempniewski</t>
  </si>
  <si>
    <t>Anna Gilewska, Katarzyna Firlej-Szczypińska działający w formie spółki cywilnej pod nazwą Maxima s.c. Anna Gilewska,Katarzyna Firlej-Szczypińska</t>
  </si>
  <si>
    <t>LUIZA DĘBSKA, LAURA DĘBSKA PROWADZĄCE DZIAŁALNOŚĆ W FORMIE SPÓŁKI CYWILNEJ POD NAZWĄ "PAPRYCZKA" S.C</t>
  </si>
  <si>
    <t>Lp.</t>
  </si>
  <si>
    <t>Linia oznacza dofinansowane projekty</t>
  </si>
  <si>
    <t>Razem II Etap</t>
  </si>
  <si>
    <t>Razem III Etap</t>
  </si>
  <si>
    <t>Etap IV - od 24 maja 2013 r. do 6 czerwca 2013 r.</t>
  </si>
  <si>
    <t>MJWPU.420-127/13</t>
  </si>
  <si>
    <t>ANDOR Andrzej Baracz</t>
  </si>
  <si>
    <t>Organizowanie rejsów turystycznych i plenerowych po wodach Zalewu Zegrzyńskiego, Wisły,Bugu i Narwi</t>
  </si>
  <si>
    <t>MJWPU.420-123/13</t>
  </si>
  <si>
    <t>TR STUDIO SP. Z O.O.</t>
  </si>
  <si>
    <t>Wzrost konkurencyjności turystycznej regionu poprzez zaoferowanie całkowicie nowego
produktu turystycznego w Łomiankach.</t>
  </si>
  <si>
    <t>MJWPU.420-128/13</t>
  </si>
  <si>
    <t>Bajka Usługi Gastronomiczne Barbara Kowalczyk-Osiak</t>
  </si>
  <si>
    <t>Wzrost konkurencyjności turystycznej regionu poprzez zaoferowanie całkowicie nowego
produktu turystycznego w Warszawie</t>
  </si>
  <si>
    <t>Razem IV Etap</t>
  </si>
  <si>
    <t>Etap I - od 27 marca 2013 r. do 25 kwietnia 2013 r.</t>
  </si>
  <si>
    <t>Wnioskodawca / Beneficjent</t>
  </si>
  <si>
    <t xml:space="preserve">Procent dofinansowania kosztów kwalifikowalnych </t>
  </si>
  <si>
    <t>MJWPU.420-44/13</t>
  </si>
  <si>
    <t>Manor House Sp. z o.o.</t>
  </si>
  <si>
    <t>Rozwój komplementarnych usług turystycznych o charakterze kulturowo-edukacyjno-rekreacyjnym
Zespołu Pałacowo-Parkowego w Chlewiskach.</t>
  </si>
  <si>
    <t>MJWPU.420-35/13</t>
  </si>
  <si>
    <t>Młyńska- Oleksak Aneta Maria Hotel Atena</t>
  </si>
  <si>
    <t>Rozbudowa Hotelu Atena wraz z utworzeniem oferty turystycznej związanej z walorami turystycznymi Ciechanowa i okolic</t>
  </si>
  <si>
    <t>MJWPU.420-66/13</t>
  </si>
  <si>
    <t>Sylwia Linkiewicz Dąbrowska "LINMED" "DWOREK NAD PILICĄ"</t>
  </si>
  <si>
    <t>Zwiększenie atrakcyjności turystycznej regionu poprzez wprowadzenie nowych produktów
turystycznych w Dworku nad Pilicą</t>
  </si>
  <si>
    <t>MJWPU.420-53/13</t>
  </si>
  <si>
    <t>SALES FORCE Piotr Banasik</t>
  </si>
  <si>
    <t>Oznakowanie i zagospodarowanie szlaku kajakowego WWW.LIWIEC.COM na odcinku Chodów - Kamieńczyk</t>
  </si>
  <si>
    <t>MJWPU.420-67/13</t>
  </si>
  <si>
    <t>Oregano Sp. z o.o.</t>
  </si>
  <si>
    <t>Wzmocnienie atrakcyjności gminy Garwolin i regionu, poprzez rozbudowę i modernizację
Oregano Sp. z o.o.</t>
  </si>
  <si>
    <t>MJWPU.420-51/13</t>
  </si>
  <si>
    <t>WPT1313 RAFAŁ PAWEŁEK</t>
  </si>
  <si>
    <t>WPT 1313 – warszawska mobilna i kompleksowa oferta turystyczna</t>
  </si>
  <si>
    <t>Etap V - od 7 czerwca 2013 r. do 20 czerwca 2013 r.</t>
  </si>
  <si>
    <t>MJWPU.420-203/13</t>
  </si>
  <si>
    <t>Jadwiga Wychowaniec, Zygmunt Niedziółka prowadzący działalność gospodarczą w formie
spółki cywilnej pod nazwą "JAZZ-POL s.c."</t>
  </si>
  <si>
    <t>PARK ATRAKCJI "JAZZ-POL"</t>
  </si>
  <si>
    <t>Razem V Etap</t>
  </si>
  <si>
    <t>Etap VI - od 21 czerwca 2013 r. do 4 lipca 2013 r.</t>
  </si>
  <si>
    <t>Razem VI Etap</t>
  </si>
  <si>
    <t>MJWPU.420-213/13</t>
  </si>
  <si>
    <t>CENTO sp. z o.o.</t>
  </si>
  <si>
    <t>Turystyka u podnóża ruin zamku</t>
  </si>
  <si>
    <t>MJWPU.420-311/13</t>
  </si>
  <si>
    <t>Altera Sp. z o.o.</t>
  </si>
  <si>
    <t>Zwiększenie atrakcyjności i konkurencyjności dla klientów dzięki powiększeniu kompleksowej
oferty turystycznej Hotelu Sielanka nad Pilicą w Warce</t>
  </si>
  <si>
    <t>Razem I Etap</t>
  </si>
  <si>
    <t>Etap VIII - od 19 lipca 2013 r. do 1 sierpnia 2013 r.</t>
  </si>
  <si>
    <t>MJWPU.420-774/13</t>
  </si>
  <si>
    <t>MJWPU.420-777/13</t>
  </si>
  <si>
    <t>"IE" sp. z o.o.</t>
  </si>
  <si>
    <t>NOWA MARKA PRODUKTÓW TURYSTYCZNYCH NA MAPIE MAZOWSZA</t>
  </si>
  <si>
    <t>HELIOS CHEŁCHOWSKI ROBERT</t>
  </si>
  <si>
    <t>Razem VIII Etap</t>
  </si>
  <si>
    <t>MJWPU.420-120/13</t>
  </si>
  <si>
    <t>e-skapady.pl Katarzyna Turowicz</t>
  </si>
  <si>
    <t>Turystyczno-krajoznawcze rejsy żeglarskie po Zalewie Zegrzyńskim, Narwi i Bugu.</t>
  </si>
  <si>
    <t>Relaks na wodzie - promocja walorów Zalewu Zegrzyńskiego poprzez zakup nowoczesnego sprzętu wodnego i rozwiązań informatycznych</t>
  </si>
  <si>
    <t>Etap IX - od 2 sierpnia 2013 r. do 15 sierpnia 2013 r.</t>
  </si>
  <si>
    <t>MJWPU.420-790/13</t>
  </si>
  <si>
    <t>MJWPU.420-799/13</t>
  </si>
  <si>
    <t>MJWPU.420-800/13</t>
  </si>
  <si>
    <t>MJWPU.420-801/13</t>
  </si>
  <si>
    <t>Hotel George Tomasz Trzciński</t>
  </si>
  <si>
    <t>ZPR Express Spółka z ograniczoną odpowiedzialnością</t>
  </si>
  <si>
    <t>Gambrynus Spółka z Ograniczoną Odpowiedzialnością</t>
  </si>
  <si>
    <t>Stworzenie Muzeum Browarnictwa w Ciechanowie</t>
  </si>
  <si>
    <t>Belowska Maria - P.U.H. "MALTOMEX"</t>
  </si>
  <si>
    <t>Adaptacja byłych budynków szkoły cyrkowej w Julinku w celu stworzenia Centrum Rekreacyjno-Rozrywkowego wraz z Muzeum Sztuki Cyrkowej– podstawą zwiększenia atrakcyjności turystycznej regionu oraz rozwoju gospodarczego gminy Leszno</t>
  </si>
  <si>
    <t>Weekend w rejonie Puszczy Kozienickiej - rozwój oferty turystycznej w Pionkach i okolicach poprzez prace modernizacyjne i zakup wyposażenia do obiektu turystycznego Royal Pionki</t>
  </si>
  <si>
    <t>Rozszerzenie oferty turystycznej "Hotelu George" poprzez rozbudowę kompleksu hotelowego w miejscowości Rusiec.</t>
  </si>
  <si>
    <t>Razem IX Etap</t>
  </si>
  <si>
    <t>Etap X - od 16 sierpnia 2013 r. do 22 sierpnia 2013 r.</t>
  </si>
  <si>
    <t>MJWPU.420-817/13</t>
  </si>
  <si>
    <t>Razem X Etap</t>
  </si>
  <si>
    <t>Anna Wrzosek</t>
  </si>
  <si>
    <t>Wzrost konkurencyjnosci turystycznej Warszawy poprzez zaoferowanie nowego produktu turystycznego przez restauracje.</t>
  </si>
  <si>
    <t>MJWPU.420-205/13</t>
  </si>
  <si>
    <t>"DAWIS" Sp. z o.o.</t>
  </si>
  <si>
    <t>ZINTEGROWANE DZIAŁANIA NA RZECZ ROZWOJU TURYSTYKI NA MAZOWSZU</t>
  </si>
  <si>
    <t>Zapotrzebowanie na projekty  konkursowe na etapie wdrażania (podpisane umowy)</t>
  </si>
  <si>
    <t>Zapotrzebowanie na projekty  konkursowe na etapie wdrażania (oczekujące na podpisanie umowy)</t>
  </si>
  <si>
    <t>Zapotrzebowanie na projekty z konkursu RPOWM/6.2/1/2013 zgodnie z proponowana listą</t>
  </si>
  <si>
    <t>MJWPU.420-804/13</t>
  </si>
  <si>
    <t>DEFACTO Sp. z o.o.</t>
  </si>
  <si>
    <t>Nowa forma mobilnej turystyki na Mazowszu</t>
  </si>
  <si>
    <t>MJWPU.420-787/13</t>
  </si>
  <si>
    <t>"1500" Spółka z ograniczoną odpowiedzialnością</t>
  </si>
  <si>
    <t>Rozwój firmy papryczka s.c w dziedzinie turystyki i rekreacji poprzez wybudowanie bazy obsługi turystyczno-rekreacyjnej</t>
  </si>
  <si>
    <t>MJWPU.420-105/13</t>
  </si>
  <si>
    <t>MILORD Sp. z o.o.</t>
  </si>
  <si>
    <t>HOTEL MILORD - KOMPLEKSOWA BAZA TURYSTYCZNA</t>
  </si>
  <si>
    <t>Rozszerzenie oferty turystycznej warszawskiego Powiśla poprzez wprowadzenie kompleksowej usługi rekreacyjno-turystycznej przy ul Rozbrat 44A.</t>
  </si>
  <si>
    <t xml:space="preserve">Projekt pozytwnie oceniony po pozytywnie rozstrzygniętym środku odwoławczym </t>
  </si>
  <si>
    <t xml:space="preserve">Załącznik do Uchwały Nr    ......................................Zarządu Województwa Mazowieckiego z dnia …………………. r. zmieniającej uchwałę w sprawie zatwierdzenia listy rankingowej projektów pozytywnie zweryfikowanych pod względem oceny wykonalności, merytorycznej (horyzontalnej i szczegółowej) oraz strategicznej złożonych w ramach konkursu otwartego bez preselekcji RPOWM/6.2/1/2013 Priorytet VI „Wykorzystanie walorów naturalnych i kulturowych dla rozwoju turystyki i rekreacji” dla Działania 6.2 „Turystyka” Regionalnego Programu Operacyjnego Województwa Mazowieckiego 2007-2013.
</t>
  </si>
  <si>
    <t>MJWPU.420-102/13</t>
  </si>
  <si>
    <t>TMN TOMASZ NIEDZIELSKI</t>
  </si>
  <si>
    <t>Wprowadzenie na rynek kompleksowej oferty turystycznej</t>
  </si>
  <si>
    <t>MJWPU.420-119/13</t>
  </si>
  <si>
    <t>Siłownia na Sielskiej Leszek Budniak</t>
  </si>
  <si>
    <t>Budowa pensjonatu i wprowadzenie nowych usług turystycznych w powiecie ostrowskim</t>
  </si>
  <si>
    <t>Etap VII - od 5 lipca 2013 r. do 18 lipca 2013 r.</t>
  </si>
  <si>
    <t>MJWPU.420-767/13</t>
  </si>
  <si>
    <t>CSK Daria Orłowska</t>
  </si>
  <si>
    <t>Turystyka biznesowa szansą rozwoju Radomia.</t>
  </si>
  <si>
    <t>Razem VII Etap</t>
  </si>
  <si>
    <t>MJWPU.420-773/13</t>
  </si>
  <si>
    <t>Fizjoterapia Magdalena Pietrzyk</t>
  </si>
  <si>
    <t>Rozwój produktów turystycznych w sektorze turystyki zdrowotnej w przedsiębiorstwie fizjoterapia Magdalena Pietrzyk kluczem do wzrostu konkurencyjności firmy i regionu</t>
  </si>
  <si>
    <t>MJWPU.420-797/13</t>
  </si>
  <si>
    <t>Tenisland Spółka z ograniczoną odpowiedzialnością</t>
  </si>
  <si>
    <t>Wprowadzenie kompleksowej usługi rekreacyjno - turystycznej na terenie Ośrodka Sportu i Rekreacji przez spółkę Tenisland.</t>
  </si>
  <si>
    <t>MJWPU.420-796/13</t>
  </si>
  <si>
    <t>"KORTLAND" SPÓŁKA Z OGRANICZONĄ ODPOWIEDZIALNOŚCIĄ</t>
  </si>
  <si>
    <t>Wprowadzenie kompleksowej usługi rekreacyjno - turystycznej w Józefosławiu przez spółkę Kortland.</t>
  </si>
  <si>
    <t>MJWPU.420-805/13</t>
  </si>
  <si>
    <t>Sebastian Głasek, Partyk Borys prowadzący działalność gospodarczą w formie prawnej pod
nazwą spółka cywilna "Prosperita" s.c.</t>
  </si>
  <si>
    <t>Rozwój turystyki wodnej szansą na zwiększenie konkurencyjności regionu Mazowsza</t>
  </si>
  <si>
    <t>Analiza wykorzystania alokacji EFRR w ramach Działania 6.2 „Turystyka”  
(kurs zgodny z wytycznymi MF 4,1739 PLN/EURO)</t>
  </si>
  <si>
    <t>Wartość umożliwiająca dalszą kontraktację na podstawie comiesięcznych danych MF po dofinansowaniu projektów zgodnie z proponowaną listą</t>
  </si>
  <si>
    <t>Razem I - X Etap</t>
  </si>
</sst>
</file>

<file path=xl/styles.xml><?xml version="1.0" encoding="utf-8"?>
<styleSheet xmlns="http://schemas.openxmlformats.org/spreadsheetml/2006/main">
  <numFmts count="2">
    <numFmt numFmtId="164" formatCode="&quot;RPMA.06.02.00-14-&quot;000&quot;/13&quot;"/>
    <numFmt numFmtId="165" formatCode="0.0000"/>
  </numFmts>
  <fonts count="19"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9"/>
      <name val="Arial"/>
      <family val="2"/>
      <charset val="238"/>
    </font>
    <font>
      <sz val="9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Czcionka tekstu podstawowego"/>
      <family val="2"/>
      <charset val="238"/>
    </font>
    <font>
      <b/>
      <sz val="9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theme="1"/>
      <name val="Czcionka tekstu podstawowego"/>
      <family val="2"/>
      <charset val="238"/>
    </font>
    <font>
      <b/>
      <sz val="9"/>
      <color theme="1"/>
      <name val="Czcionka tekstu podstawowego"/>
      <family val="2"/>
      <charset val="238"/>
    </font>
    <font>
      <b/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rgb="FFFF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rgb="FFFF0000"/>
      </bottom>
      <diagonal/>
    </border>
    <border>
      <left/>
      <right style="thin">
        <color indexed="64"/>
      </right>
      <top/>
      <bottom style="double">
        <color rgb="FFFF0000"/>
      </bottom>
      <diagonal/>
    </border>
    <border>
      <left style="thin">
        <color indexed="64"/>
      </left>
      <right/>
      <top/>
      <bottom/>
      <diagonal/>
    </border>
  </borders>
  <cellStyleXfs count="25">
    <xf numFmtId="0" fontId="0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3" fillId="0" borderId="0"/>
  </cellStyleXfs>
  <cellXfs count="141">
    <xf numFmtId="0" fontId="0" fillId="0" borderId="0" xfId="0"/>
    <xf numFmtId="4" fontId="0" fillId="0" borderId="0" xfId="0" applyNumberFormat="1"/>
    <xf numFmtId="0" fontId="0" fillId="0" borderId="0" xfId="0"/>
    <xf numFmtId="0" fontId="4" fillId="0" borderId="7" xfId="0" applyFont="1" applyBorder="1"/>
    <xf numFmtId="0" fontId="4" fillId="0" borderId="0" xfId="0" applyFont="1"/>
    <xf numFmtId="0" fontId="4" fillId="0" borderId="0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164" fontId="9" fillId="0" borderId="1" xfId="0" applyNumberFormat="1" applyFont="1" applyFill="1" applyBorder="1" applyAlignment="1" applyProtection="1">
      <alignment horizontal="center" vertical="center"/>
    </xf>
    <xf numFmtId="4" fontId="9" fillId="0" borderId="1" xfId="0" applyNumberFormat="1" applyFont="1" applyFill="1" applyBorder="1" applyAlignment="1" applyProtection="1">
      <alignment horizontal="center" vertical="center"/>
    </xf>
    <xf numFmtId="10" fontId="9" fillId="0" borderId="1" xfId="0" applyNumberFormat="1" applyFont="1" applyFill="1" applyBorder="1" applyAlignment="1" applyProtection="1">
      <alignment horizontal="center" vertical="center"/>
    </xf>
    <xf numFmtId="2" fontId="9" fillId="0" borderId="1" xfId="0" applyNumberFormat="1" applyFont="1" applyFill="1" applyBorder="1" applyAlignment="1" applyProtection="1">
      <alignment horizontal="center" vertical="center"/>
    </xf>
    <xf numFmtId="10" fontId="10" fillId="0" borderId="1" xfId="0" applyNumberFormat="1" applyFont="1" applyFill="1" applyBorder="1" applyAlignment="1" applyProtection="1">
      <alignment horizontal="center" vertical="center"/>
    </xf>
    <xf numFmtId="4" fontId="5" fillId="0" borderId="2" xfId="0" applyNumberFormat="1" applyFont="1" applyBorder="1" applyAlignment="1">
      <alignment horizontal="center" vertical="center"/>
    </xf>
    <xf numFmtId="10" fontId="9" fillId="0" borderId="9" xfId="0" applyNumberFormat="1" applyFont="1" applyFill="1" applyBorder="1" applyAlignment="1" applyProtection="1">
      <alignment horizontal="center" vertical="center"/>
    </xf>
    <xf numFmtId="2" fontId="9" fillId="0" borderId="9" xfId="0" applyNumberFormat="1" applyFont="1" applyFill="1" applyBorder="1" applyAlignment="1" applyProtection="1">
      <alignment horizontal="center" vertical="center"/>
    </xf>
    <xf numFmtId="10" fontId="10" fillId="0" borderId="10" xfId="0" applyNumberFormat="1" applyFont="1" applyFill="1" applyBorder="1" applyAlignment="1" applyProtection="1">
      <alignment horizontal="center" vertical="center"/>
    </xf>
    <xf numFmtId="4" fontId="10" fillId="0" borderId="2" xfId="0" applyNumberFormat="1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2" fontId="8" fillId="2" borderId="1" xfId="0" applyNumberFormat="1" applyFont="1" applyFill="1" applyBorder="1" applyAlignment="1" applyProtection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4" fontId="11" fillId="0" borderId="1" xfId="0" applyNumberFormat="1" applyFont="1" applyBorder="1" applyAlignment="1">
      <alignment horizontal="center" vertical="center"/>
    </xf>
    <xf numFmtId="10" fontId="11" fillId="0" borderId="1" xfId="0" applyNumberFormat="1" applyFont="1" applyBorder="1" applyAlignment="1">
      <alignment horizontal="center" vertical="center"/>
    </xf>
    <xf numFmtId="2" fontId="11" fillId="0" borderId="1" xfId="0" applyNumberFormat="1" applyFont="1" applyBorder="1" applyAlignment="1">
      <alignment horizontal="center" vertical="center"/>
    </xf>
    <xf numFmtId="0" fontId="12" fillId="0" borderId="0" xfId="0" applyFont="1"/>
    <xf numFmtId="0" fontId="8" fillId="0" borderId="1" xfId="0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/>
    </xf>
    <xf numFmtId="10" fontId="8" fillId="0" borderId="1" xfId="0" applyNumberFormat="1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 wrapText="1"/>
    </xf>
    <xf numFmtId="4" fontId="13" fillId="0" borderId="2" xfId="0" applyNumberFormat="1" applyFont="1" applyBorder="1" applyAlignment="1">
      <alignment horizontal="center" vertical="center"/>
    </xf>
    <xf numFmtId="4" fontId="11" fillId="0" borderId="1" xfId="0" applyNumberFormat="1" applyFont="1" applyFill="1" applyBorder="1" applyAlignment="1">
      <alignment horizontal="center" vertical="center"/>
    </xf>
    <xf numFmtId="0" fontId="11" fillId="0" borderId="10" xfId="0" applyFont="1" applyBorder="1" applyAlignment="1">
      <alignment horizontal="center" vertical="center" wrapText="1"/>
    </xf>
    <xf numFmtId="4" fontId="11" fillId="0" borderId="2" xfId="0" applyNumberFormat="1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4" fillId="0" borderId="1" xfId="0" applyFont="1" applyFill="1" applyBorder="1" applyAlignment="1">
      <alignment horizontal="center" vertical="center" wrapText="1"/>
    </xf>
    <xf numFmtId="10" fontId="4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 wrapText="1"/>
    </xf>
    <xf numFmtId="164" fontId="11" fillId="0" borderId="14" xfId="0" applyNumberFormat="1" applyFont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10" fontId="4" fillId="0" borderId="14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0" fillId="3" borderId="0" xfId="0" applyFill="1"/>
    <xf numFmtId="16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0" fontId="4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10" fontId="2" fillId="0" borderId="1" xfId="0" applyNumberFormat="1" applyFont="1" applyFill="1" applyBorder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4" fontId="0" fillId="0" borderId="0" xfId="0" applyNumberFormat="1" applyFill="1"/>
    <xf numFmtId="2" fontId="4" fillId="0" borderId="14" xfId="0" applyNumberFormat="1" applyFont="1" applyFill="1" applyBorder="1" applyAlignment="1">
      <alignment horizontal="center" vertical="center" wrapText="1"/>
    </xf>
    <xf numFmtId="4" fontId="15" fillId="0" borderId="1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4" fontId="4" fillId="0" borderId="5" xfId="0" applyNumberFormat="1" applyFont="1" applyFill="1" applyBorder="1" applyAlignment="1">
      <alignment horizontal="center" vertical="center" wrapText="1"/>
    </xf>
    <xf numFmtId="0" fontId="0" fillId="0" borderId="16" xfId="0" applyBorder="1"/>
    <xf numFmtId="4" fontId="4" fillId="0" borderId="16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4" fillId="0" borderId="0" xfId="0" applyFont="1" applyAlignment="1">
      <alignment vertical="center"/>
    </xf>
    <xf numFmtId="4" fontId="4" fillId="0" borderId="14" xfId="0" applyNumberFormat="1" applyFont="1" applyBorder="1" applyAlignment="1">
      <alignment horizontal="center" vertical="center"/>
    </xf>
    <xf numFmtId="4" fontId="4" fillId="0" borderId="14" xfId="0" applyNumberFormat="1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4" fontId="5" fillId="3" borderId="1" xfId="0" applyNumberFormat="1" applyFont="1" applyFill="1" applyBorder="1" applyAlignment="1">
      <alignment horizontal="center" vertical="center"/>
    </xf>
    <xf numFmtId="10" fontId="5" fillId="3" borderId="1" xfId="0" applyNumberFormat="1" applyFont="1" applyFill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/>
    </xf>
    <xf numFmtId="0" fontId="17" fillId="0" borderId="0" xfId="0" applyFont="1"/>
    <xf numFmtId="0" fontId="16" fillId="0" borderId="0" xfId="0" applyFont="1"/>
    <xf numFmtId="164" fontId="13" fillId="3" borderId="1" xfId="0" applyNumberFormat="1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4" fontId="5" fillId="3" borderId="2" xfId="0" applyNumberFormat="1" applyFont="1" applyFill="1" applyBorder="1" applyAlignment="1">
      <alignment horizontal="center" vertical="center"/>
    </xf>
    <xf numFmtId="10" fontId="13" fillId="3" borderId="1" xfId="0" applyNumberFormat="1" applyFont="1" applyFill="1" applyBorder="1" applyAlignment="1">
      <alignment horizontal="center" vertical="center"/>
    </xf>
    <xf numFmtId="4" fontId="13" fillId="3" borderId="1" xfId="0" applyNumberFormat="1" applyFont="1" applyFill="1" applyBorder="1" applyAlignment="1">
      <alignment horizontal="center" vertical="center"/>
    </xf>
    <xf numFmtId="10" fontId="18" fillId="3" borderId="1" xfId="0" applyNumberFormat="1" applyFont="1" applyFill="1" applyBorder="1" applyAlignment="1">
      <alignment horizontal="center" vertical="center"/>
    </xf>
    <xf numFmtId="0" fontId="16" fillId="0" borderId="0" xfId="0" applyFont="1" applyFill="1"/>
    <xf numFmtId="0" fontId="5" fillId="3" borderId="3" xfId="0" applyFont="1" applyFill="1" applyBorder="1" applyAlignment="1">
      <alignment horizontal="center" vertical="center" wrapText="1"/>
    </xf>
    <xf numFmtId="4" fontId="5" fillId="3" borderId="13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/>
    </xf>
    <xf numFmtId="4" fontId="4" fillId="0" borderId="4" xfId="0" applyNumberFormat="1" applyFont="1" applyBorder="1" applyAlignment="1">
      <alignment horizontal="center" vertical="center"/>
    </xf>
    <xf numFmtId="4" fontId="4" fillId="0" borderId="5" xfId="0" applyNumberFormat="1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10" fontId="11" fillId="0" borderId="11" xfId="0" applyNumberFormat="1" applyFont="1" applyBorder="1" applyAlignment="1">
      <alignment horizontal="center" vertical="center"/>
    </xf>
    <xf numFmtId="10" fontId="11" fillId="0" borderId="12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4" fontId="4" fillId="0" borderId="0" xfId="0" applyNumberFormat="1" applyFont="1" applyBorder="1" applyAlignment="1">
      <alignment horizontal="center" vertical="center"/>
    </xf>
    <xf numFmtId="4" fontId="4" fillId="0" borderId="0" xfId="0" applyNumberFormat="1" applyFont="1" applyFill="1" applyBorder="1" applyAlignment="1">
      <alignment horizontal="center" vertical="center"/>
    </xf>
    <xf numFmtId="4" fontId="14" fillId="0" borderId="0" xfId="0" applyNumberFormat="1" applyFont="1" applyFill="1" applyBorder="1" applyAlignment="1">
      <alignment horizontal="center" vertical="center"/>
    </xf>
    <xf numFmtId="165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vertical="center"/>
    </xf>
  </cellXfs>
  <cellStyles count="25">
    <cellStyle name="Normalny" xfId="0" builtinId="0"/>
    <cellStyle name="Normalny 10" xfId="1"/>
    <cellStyle name="Normalny 10 2" xfId="2"/>
    <cellStyle name="Normalny 11" xfId="3"/>
    <cellStyle name="Normalny 13" xfId="4"/>
    <cellStyle name="Normalny 14" xfId="5"/>
    <cellStyle name="Normalny 15" xfId="6"/>
    <cellStyle name="Normalny 16" xfId="7"/>
    <cellStyle name="Normalny 17" xfId="8"/>
    <cellStyle name="Normalny 18" xfId="9"/>
    <cellStyle name="Normalny 19" xfId="10"/>
    <cellStyle name="Normalny 2" xfId="11"/>
    <cellStyle name="Normalny 20" xfId="12"/>
    <cellStyle name="Normalny 21" xfId="13"/>
    <cellStyle name="Normalny 22" xfId="14"/>
    <cellStyle name="Normalny 24" xfId="15"/>
    <cellStyle name="Normalny 25" xfId="16"/>
    <cellStyle name="Normalny 3" xfId="17"/>
    <cellStyle name="Normalny 4" xfId="18"/>
    <cellStyle name="Normalny 5" xfId="24"/>
    <cellStyle name="Normalny 6" xfId="19"/>
    <cellStyle name="Normalny 7" xfId="20"/>
    <cellStyle name="Normalny 8" xfId="21"/>
    <cellStyle name="Normalny 9" xfId="22"/>
    <cellStyle name="Procentowy 2" xfId="2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88"/>
  <sheetViews>
    <sheetView tabSelected="1" view="pageBreakPreview" topLeftCell="E67" zoomScale="85" zoomScaleNormal="85" zoomScaleSheetLayoutView="85" workbookViewId="0">
      <selection activeCell="K75" sqref="K75"/>
    </sheetView>
  </sheetViews>
  <sheetFormatPr defaultRowHeight="14.25"/>
  <cols>
    <col min="1" max="1" width="4.75" style="2" customWidth="1"/>
    <col min="2" max="2" width="22.125" style="2" customWidth="1"/>
    <col min="3" max="3" width="24.375" style="2" customWidth="1"/>
    <col min="4" max="4" width="42.375" style="2" customWidth="1"/>
    <col min="5" max="5" width="50.125" style="2" customWidth="1"/>
    <col min="6" max="6" width="8.625" style="2" customWidth="1"/>
    <col min="7" max="7" width="14.75" style="2" customWidth="1"/>
    <col min="8" max="8" width="13.75" style="2" customWidth="1"/>
    <col min="9" max="9" width="15.5" style="2" customWidth="1"/>
    <col min="10" max="10" width="15.875" style="2" customWidth="1"/>
    <col min="11" max="11" width="16.75" style="2" customWidth="1"/>
    <col min="12" max="12" width="13.875" style="2" customWidth="1"/>
    <col min="13" max="13" width="11.625" style="2" customWidth="1"/>
    <col min="14" max="14" width="9" style="2"/>
    <col min="15" max="15" width="11.375" style="2" customWidth="1"/>
    <col min="16" max="16384" width="9" style="2"/>
  </cols>
  <sheetData>
    <row r="1" spans="1:15" ht="60.75" customHeight="1">
      <c r="A1" s="100" t="s">
        <v>150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</row>
    <row r="2" spans="1:15" ht="36" customHeight="1">
      <c r="A2" s="99" t="s">
        <v>68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</row>
    <row r="3" spans="1:15" ht="68.25" customHeight="1">
      <c r="A3" s="22" t="s">
        <v>0</v>
      </c>
      <c r="B3" s="22" t="s">
        <v>1</v>
      </c>
      <c r="C3" s="22" t="s">
        <v>36</v>
      </c>
      <c r="D3" s="22" t="s">
        <v>69</v>
      </c>
      <c r="E3" s="22" t="s">
        <v>2</v>
      </c>
      <c r="F3" s="22" t="s">
        <v>3</v>
      </c>
      <c r="G3" s="22" t="s">
        <v>4</v>
      </c>
      <c r="H3" s="22" t="s">
        <v>43</v>
      </c>
      <c r="I3" s="22" t="s">
        <v>5</v>
      </c>
      <c r="J3" s="22" t="s">
        <v>44</v>
      </c>
      <c r="K3" s="22" t="s">
        <v>6</v>
      </c>
      <c r="L3" s="22" t="s">
        <v>70</v>
      </c>
      <c r="M3" s="22" t="s">
        <v>46</v>
      </c>
      <c r="N3" s="22" t="s">
        <v>21</v>
      </c>
      <c r="O3" s="22" t="s">
        <v>7</v>
      </c>
    </row>
    <row r="4" spans="1:15" ht="57.75" customHeight="1">
      <c r="A4" s="9">
        <v>1</v>
      </c>
      <c r="B4" s="10" t="s">
        <v>71</v>
      </c>
      <c r="C4" s="11">
        <v>16</v>
      </c>
      <c r="D4" s="10" t="s">
        <v>72</v>
      </c>
      <c r="E4" s="10" t="s">
        <v>73</v>
      </c>
      <c r="F4" s="9">
        <v>57</v>
      </c>
      <c r="G4" s="12">
        <v>492000</v>
      </c>
      <c r="H4" s="12">
        <v>400000</v>
      </c>
      <c r="I4" s="12">
        <v>255000</v>
      </c>
      <c r="J4" s="12">
        <v>45000</v>
      </c>
      <c r="K4" s="12">
        <v>300000</v>
      </c>
      <c r="L4" s="13">
        <v>0.75</v>
      </c>
      <c r="M4" s="14">
        <v>115</v>
      </c>
      <c r="N4" s="14">
        <v>108</v>
      </c>
      <c r="O4" s="15">
        <v>0.93913043478260871</v>
      </c>
    </row>
    <row r="5" spans="1:15" ht="54" customHeight="1">
      <c r="A5" s="9">
        <v>2</v>
      </c>
      <c r="B5" s="10" t="s">
        <v>74</v>
      </c>
      <c r="C5" s="11">
        <v>7</v>
      </c>
      <c r="D5" s="10" t="s">
        <v>75</v>
      </c>
      <c r="E5" s="10" t="s">
        <v>76</v>
      </c>
      <c r="F5" s="9">
        <v>57</v>
      </c>
      <c r="G5" s="12">
        <v>817488.84</v>
      </c>
      <c r="H5" s="12">
        <v>667429.94999999995</v>
      </c>
      <c r="I5" s="12">
        <v>254951.57</v>
      </c>
      <c r="J5" s="12">
        <v>44991.45</v>
      </c>
      <c r="K5" s="12">
        <v>299943.02</v>
      </c>
      <c r="L5" s="13">
        <v>0.44940000070419384</v>
      </c>
      <c r="M5" s="14">
        <v>115</v>
      </c>
      <c r="N5" s="14">
        <v>107.5</v>
      </c>
      <c r="O5" s="15">
        <v>0.93478260869565222</v>
      </c>
    </row>
    <row r="6" spans="1:15" ht="59.25" customHeight="1">
      <c r="A6" s="9">
        <v>3</v>
      </c>
      <c r="B6" s="10" t="s">
        <v>77</v>
      </c>
      <c r="C6" s="11">
        <v>32</v>
      </c>
      <c r="D6" s="10" t="s">
        <v>78</v>
      </c>
      <c r="E6" s="10" t="s">
        <v>79</v>
      </c>
      <c r="F6" s="9">
        <v>57</v>
      </c>
      <c r="G6" s="12">
        <v>456154.5</v>
      </c>
      <c r="H6" s="12">
        <v>400000</v>
      </c>
      <c r="I6" s="12">
        <v>255000</v>
      </c>
      <c r="J6" s="12">
        <v>45000.01</v>
      </c>
      <c r="K6" s="12">
        <v>300000.01</v>
      </c>
      <c r="L6" s="13">
        <v>0.75000002500000007</v>
      </c>
      <c r="M6" s="14">
        <v>115</v>
      </c>
      <c r="N6" s="14">
        <v>100.5</v>
      </c>
      <c r="O6" s="15">
        <v>0.87391304347826082</v>
      </c>
    </row>
    <row r="7" spans="1:15" ht="52.5" customHeight="1">
      <c r="A7" s="9">
        <v>4</v>
      </c>
      <c r="B7" s="10" t="s">
        <v>80</v>
      </c>
      <c r="C7" s="11">
        <v>18</v>
      </c>
      <c r="D7" s="10" t="s">
        <v>81</v>
      </c>
      <c r="E7" s="10" t="s">
        <v>82</v>
      </c>
      <c r="F7" s="9">
        <v>57</v>
      </c>
      <c r="G7" s="12">
        <v>342776.47</v>
      </c>
      <c r="H7" s="12">
        <v>286040.05</v>
      </c>
      <c r="I7" s="12">
        <v>206663.93</v>
      </c>
      <c r="J7" s="12">
        <v>36470.11</v>
      </c>
      <c r="K7" s="12">
        <v>243134.03999999998</v>
      </c>
      <c r="L7" s="13">
        <v>0.84999999125996517</v>
      </c>
      <c r="M7" s="14">
        <v>115</v>
      </c>
      <c r="N7" s="14">
        <v>86.5</v>
      </c>
      <c r="O7" s="15">
        <v>0.75217391304347825</v>
      </c>
    </row>
    <row r="8" spans="1:15" ht="54" customHeight="1">
      <c r="A8" s="9">
        <v>5</v>
      </c>
      <c r="B8" s="10" t="s">
        <v>83</v>
      </c>
      <c r="C8" s="11">
        <v>29</v>
      </c>
      <c r="D8" s="10" t="s">
        <v>84</v>
      </c>
      <c r="E8" s="10" t="s">
        <v>85</v>
      </c>
      <c r="F8" s="9">
        <v>57</v>
      </c>
      <c r="G8" s="12">
        <v>738000</v>
      </c>
      <c r="H8" s="12">
        <v>600000</v>
      </c>
      <c r="I8" s="12">
        <v>255000</v>
      </c>
      <c r="J8" s="12">
        <v>45000</v>
      </c>
      <c r="K8" s="12">
        <v>300000</v>
      </c>
      <c r="L8" s="13">
        <v>0.5</v>
      </c>
      <c r="M8" s="14">
        <v>115</v>
      </c>
      <c r="N8" s="14">
        <v>86.5</v>
      </c>
      <c r="O8" s="15">
        <v>0.75217391304347825</v>
      </c>
    </row>
    <row r="9" spans="1:15" ht="48" customHeight="1">
      <c r="A9" s="9">
        <v>6</v>
      </c>
      <c r="B9" s="10" t="s">
        <v>86</v>
      </c>
      <c r="C9" s="11">
        <v>8</v>
      </c>
      <c r="D9" s="9" t="s">
        <v>87</v>
      </c>
      <c r="E9" s="10" t="s">
        <v>88</v>
      </c>
      <c r="F9" s="9">
        <v>57</v>
      </c>
      <c r="G9" s="12">
        <v>492000</v>
      </c>
      <c r="H9" s="12">
        <v>400000</v>
      </c>
      <c r="I9" s="12">
        <v>255000</v>
      </c>
      <c r="J9" s="12">
        <v>45000</v>
      </c>
      <c r="K9" s="12">
        <v>300000</v>
      </c>
      <c r="L9" s="13">
        <v>0.75</v>
      </c>
      <c r="M9" s="14">
        <v>115</v>
      </c>
      <c r="N9" s="14">
        <v>81.5</v>
      </c>
      <c r="O9" s="15">
        <v>0.70869565217391306</v>
      </c>
    </row>
    <row r="10" spans="1:15" ht="30.75" customHeight="1">
      <c r="A10" s="103" t="s">
        <v>102</v>
      </c>
      <c r="B10" s="104"/>
      <c r="C10" s="104"/>
      <c r="D10" s="104"/>
      <c r="E10" s="104"/>
      <c r="F10" s="105"/>
      <c r="G10" s="20">
        <f>SUM(G4:G9)</f>
        <v>3338419.8099999996</v>
      </c>
      <c r="H10" s="20">
        <f t="shared" ref="H10:K10" si="0">SUM(H4:H9)</f>
        <v>2753470</v>
      </c>
      <c r="I10" s="20">
        <f t="shared" si="0"/>
        <v>1481615.5</v>
      </c>
      <c r="J10" s="20">
        <f t="shared" si="0"/>
        <v>261461.57</v>
      </c>
      <c r="K10" s="20">
        <f t="shared" si="0"/>
        <v>1743077.07</v>
      </c>
      <c r="L10" s="17"/>
      <c r="M10" s="18"/>
      <c r="N10" s="18"/>
      <c r="O10" s="19"/>
    </row>
    <row r="11" spans="1:15" ht="30" customHeight="1">
      <c r="A11" s="106" t="s">
        <v>47</v>
      </c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8"/>
    </row>
    <row r="12" spans="1:15" ht="78.75" customHeight="1">
      <c r="A12" s="21" t="s">
        <v>53</v>
      </c>
      <c r="B12" s="21" t="s">
        <v>1</v>
      </c>
      <c r="C12" s="21" t="s">
        <v>36</v>
      </c>
      <c r="D12" s="21" t="s">
        <v>37</v>
      </c>
      <c r="E12" s="21" t="s">
        <v>2</v>
      </c>
      <c r="F12" s="21" t="s">
        <v>3</v>
      </c>
      <c r="G12" s="21" t="s">
        <v>4</v>
      </c>
      <c r="H12" s="21" t="s">
        <v>43</v>
      </c>
      <c r="I12" s="21" t="s">
        <v>5</v>
      </c>
      <c r="J12" s="21" t="s">
        <v>44</v>
      </c>
      <c r="K12" s="21" t="s">
        <v>6</v>
      </c>
      <c r="L12" s="21" t="s">
        <v>45</v>
      </c>
      <c r="M12" s="21" t="s">
        <v>46</v>
      </c>
      <c r="N12" s="21" t="s">
        <v>21</v>
      </c>
      <c r="O12" s="21" t="s">
        <v>7</v>
      </c>
    </row>
    <row r="13" spans="1:15" s="28" customFormat="1" ht="40.5" customHeight="1">
      <c r="A13" s="23">
        <v>1</v>
      </c>
      <c r="B13" s="23" t="s">
        <v>13</v>
      </c>
      <c r="C13" s="30">
        <v>51</v>
      </c>
      <c r="D13" s="23" t="s">
        <v>14</v>
      </c>
      <c r="E13" s="23" t="s">
        <v>15</v>
      </c>
      <c r="F13" s="24">
        <v>57</v>
      </c>
      <c r="G13" s="25">
        <v>492000</v>
      </c>
      <c r="H13" s="25">
        <v>400000</v>
      </c>
      <c r="I13" s="25">
        <v>255000</v>
      </c>
      <c r="J13" s="25">
        <v>45000</v>
      </c>
      <c r="K13" s="25">
        <v>300000</v>
      </c>
      <c r="L13" s="26">
        <v>0.75</v>
      </c>
      <c r="M13" s="27">
        <v>115</v>
      </c>
      <c r="N13" s="27">
        <v>105.5</v>
      </c>
      <c r="O13" s="26">
        <v>0.91739130434782612</v>
      </c>
    </row>
    <row r="14" spans="1:15" s="28" customFormat="1" ht="60" customHeight="1">
      <c r="A14" s="23">
        <v>2</v>
      </c>
      <c r="B14" s="23" t="s">
        <v>19</v>
      </c>
      <c r="C14" s="30">
        <v>64</v>
      </c>
      <c r="D14" s="23" t="s">
        <v>49</v>
      </c>
      <c r="E14" s="23" t="s">
        <v>20</v>
      </c>
      <c r="F14" s="24">
        <v>57</v>
      </c>
      <c r="G14" s="25">
        <v>492000</v>
      </c>
      <c r="H14" s="25">
        <v>400000</v>
      </c>
      <c r="I14" s="25">
        <v>255000</v>
      </c>
      <c r="J14" s="25">
        <v>45000</v>
      </c>
      <c r="K14" s="25">
        <v>300000</v>
      </c>
      <c r="L14" s="26">
        <v>0.75</v>
      </c>
      <c r="M14" s="27">
        <v>115</v>
      </c>
      <c r="N14" s="27">
        <v>102</v>
      </c>
      <c r="O14" s="26">
        <v>0.88695652173913042</v>
      </c>
    </row>
    <row r="15" spans="1:15" s="28" customFormat="1" ht="54" customHeight="1">
      <c r="A15" s="23">
        <v>3</v>
      </c>
      <c r="B15" s="23" t="s">
        <v>10</v>
      </c>
      <c r="C15" s="30">
        <v>46</v>
      </c>
      <c r="D15" s="23" t="s">
        <v>52</v>
      </c>
      <c r="E15" s="23" t="s">
        <v>144</v>
      </c>
      <c r="F15" s="24">
        <v>57</v>
      </c>
      <c r="G15" s="25">
        <v>409590</v>
      </c>
      <c r="H15" s="25">
        <v>333000</v>
      </c>
      <c r="I15" s="25">
        <v>240592.5</v>
      </c>
      <c r="J15" s="25">
        <v>42457.5</v>
      </c>
      <c r="K15" s="25">
        <v>283050</v>
      </c>
      <c r="L15" s="26">
        <v>0.85</v>
      </c>
      <c r="M15" s="27">
        <v>115</v>
      </c>
      <c r="N15" s="27">
        <v>96.5</v>
      </c>
      <c r="O15" s="26">
        <v>0.83913043478260874</v>
      </c>
    </row>
    <row r="16" spans="1:15" s="28" customFormat="1" ht="58.5" customHeight="1">
      <c r="A16" s="23">
        <v>4</v>
      </c>
      <c r="B16" s="29" t="s">
        <v>8</v>
      </c>
      <c r="C16" s="30">
        <v>31</v>
      </c>
      <c r="D16" s="23" t="s">
        <v>9</v>
      </c>
      <c r="E16" s="23" t="s">
        <v>38</v>
      </c>
      <c r="F16" s="24">
        <v>57</v>
      </c>
      <c r="G16" s="25">
        <v>536772</v>
      </c>
      <c r="H16" s="25">
        <v>418900</v>
      </c>
      <c r="I16" s="25">
        <v>106819.5</v>
      </c>
      <c r="J16" s="25">
        <v>18850.5</v>
      </c>
      <c r="K16" s="25">
        <v>125670</v>
      </c>
      <c r="L16" s="26">
        <v>0.3</v>
      </c>
      <c r="M16" s="27">
        <v>115</v>
      </c>
      <c r="N16" s="27">
        <v>96</v>
      </c>
      <c r="O16" s="26">
        <v>0.83478260869565213</v>
      </c>
    </row>
    <row r="17" spans="1:15" s="28" customFormat="1" ht="50.25" customHeight="1">
      <c r="A17" s="23">
        <v>5</v>
      </c>
      <c r="B17" s="29" t="s">
        <v>16</v>
      </c>
      <c r="C17" s="30">
        <v>54</v>
      </c>
      <c r="D17" s="23" t="s">
        <v>17</v>
      </c>
      <c r="E17" s="23" t="s">
        <v>18</v>
      </c>
      <c r="F17" s="24">
        <v>57</v>
      </c>
      <c r="G17" s="25">
        <v>461250</v>
      </c>
      <c r="H17" s="25">
        <v>375000</v>
      </c>
      <c r="I17" s="25">
        <v>255000</v>
      </c>
      <c r="J17" s="25">
        <v>45000</v>
      </c>
      <c r="K17" s="25">
        <v>300000</v>
      </c>
      <c r="L17" s="26">
        <v>0.8</v>
      </c>
      <c r="M17" s="27">
        <v>115</v>
      </c>
      <c r="N17" s="27">
        <v>96</v>
      </c>
      <c r="O17" s="26">
        <v>0.83478260869565213</v>
      </c>
    </row>
    <row r="18" spans="1:15" s="28" customFormat="1" ht="60.75" customHeight="1">
      <c r="A18" s="23">
        <v>6</v>
      </c>
      <c r="B18" s="29" t="s">
        <v>11</v>
      </c>
      <c r="C18" s="30">
        <v>42</v>
      </c>
      <c r="D18" s="23" t="s">
        <v>12</v>
      </c>
      <c r="E18" s="23" t="s">
        <v>39</v>
      </c>
      <c r="F18" s="24">
        <v>57</v>
      </c>
      <c r="G18" s="25">
        <v>479762.73</v>
      </c>
      <c r="H18" s="25">
        <v>390051</v>
      </c>
      <c r="I18" s="25">
        <v>251972.95</v>
      </c>
      <c r="J18" s="25">
        <v>44465.81</v>
      </c>
      <c r="K18" s="25">
        <v>296438.76</v>
      </c>
      <c r="L18" s="26">
        <v>0.76</v>
      </c>
      <c r="M18" s="27">
        <v>115</v>
      </c>
      <c r="N18" s="27">
        <v>96</v>
      </c>
      <c r="O18" s="26">
        <v>0.83478260869565213</v>
      </c>
    </row>
    <row r="19" spans="1:15" s="84" customFormat="1" ht="60.75" customHeight="1">
      <c r="A19" s="77">
        <v>7</v>
      </c>
      <c r="B19" s="78" t="s">
        <v>145</v>
      </c>
      <c r="C19" s="79">
        <v>43</v>
      </c>
      <c r="D19" s="78" t="s">
        <v>146</v>
      </c>
      <c r="E19" s="78" t="s">
        <v>147</v>
      </c>
      <c r="F19" s="80">
        <v>57</v>
      </c>
      <c r="G19" s="81">
        <v>578100</v>
      </c>
      <c r="H19" s="81">
        <v>470000</v>
      </c>
      <c r="I19" s="81">
        <v>254881</v>
      </c>
      <c r="J19" s="81">
        <v>44979</v>
      </c>
      <c r="K19" s="81">
        <v>299860</v>
      </c>
      <c r="L19" s="82">
        <v>0.63800000000000001</v>
      </c>
      <c r="M19" s="83">
        <v>115</v>
      </c>
      <c r="N19" s="83">
        <v>94.5</v>
      </c>
      <c r="O19" s="82">
        <f>N19/M19</f>
        <v>0.82173913043478264</v>
      </c>
    </row>
    <row r="20" spans="1:15" s="85" customFormat="1" ht="48" customHeight="1">
      <c r="A20" s="77">
        <v>8</v>
      </c>
      <c r="B20" s="78" t="s">
        <v>151</v>
      </c>
      <c r="C20" s="79">
        <v>58</v>
      </c>
      <c r="D20" s="78" t="s">
        <v>152</v>
      </c>
      <c r="E20" s="78" t="s">
        <v>153</v>
      </c>
      <c r="F20" s="80">
        <v>57</v>
      </c>
      <c r="G20" s="81">
        <v>461250</v>
      </c>
      <c r="H20" s="81">
        <v>375000</v>
      </c>
      <c r="I20" s="81">
        <v>255000</v>
      </c>
      <c r="J20" s="81">
        <v>45000</v>
      </c>
      <c r="K20" s="81">
        <v>300000</v>
      </c>
      <c r="L20" s="82">
        <v>0.8</v>
      </c>
      <c r="M20" s="83">
        <v>115</v>
      </c>
      <c r="N20" s="83">
        <v>90.5</v>
      </c>
      <c r="O20" s="82">
        <f>N20/M20</f>
        <v>0.78695652173913044</v>
      </c>
    </row>
    <row r="21" spans="1:15" ht="34.5" customHeight="1">
      <c r="A21" s="103" t="s">
        <v>55</v>
      </c>
      <c r="B21" s="104"/>
      <c r="C21" s="104"/>
      <c r="D21" s="104"/>
      <c r="E21" s="104"/>
      <c r="F21" s="105"/>
      <c r="G21" s="47">
        <f>SUM(G13:G20)</f>
        <v>3910724.73</v>
      </c>
      <c r="H21" s="67">
        <f t="shared" ref="H21:K21" si="1">SUM(H13:H20)</f>
        <v>3161951</v>
      </c>
      <c r="I21" s="67">
        <f t="shared" si="1"/>
        <v>1874265.95</v>
      </c>
      <c r="J21" s="67">
        <f t="shared" si="1"/>
        <v>330752.81</v>
      </c>
      <c r="K21" s="67">
        <f t="shared" si="1"/>
        <v>2205018.7599999998</v>
      </c>
      <c r="L21" s="109"/>
      <c r="M21" s="110"/>
      <c r="N21" s="110"/>
      <c r="O21" s="111"/>
    </row>
    <row r="22" spans="1:15" ht="77.25" customHeight="1">
      <c r="A22" s="99" t="s">
        <v>48</v>
      </c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</row>
    <row r="23" spans="1:15" s="28" customFormat="1" ht="50.25" customHeight="1">
      <c r="A23" s="21" t="s">
        <v>0</v>
      </c>
      <c r="B23" s="21" t="s">
        <v>1</v>
      </c>
      <c r="C23" s="21" t="s">
        <v>36</v>
      </c>
      <c r="D23" s="21" t="s">
        <v>37</v>
      </c>
      <c r="E23" s="21" t="s">
        <v>2</v>
      </c>
      <c r="F23" s="21" t="s">
        <v>3</v>
      </c>
      <c r="G23" s="21" t="s">
        <v>4</v>
      </c>
      <c r="H23" s="21" t="s">
        <v>43</v>
      </c>
      <c r="I23" s="21" t="s">
        <v>5</v>
      </c>
      <c r="J23" s="21" t="s">
        <v>44</v>
      </c>
      <c r="K23" s="21" t="s">
        <v>6</v>
      </c>
      <c r="L23" s="21" t="s">
        <v>45</v>
      </c>
      <c r="M23" s="21" t="s">
        <v>46</v>
      </c>
      <c r="N23" s="21" t="s">
        <v>21</v>
      </c>
      <c r="O23" s="21" t="s">
        <v>7</v>
      </c>
    </row>
    <row r="24" spans="1:15" s="28" customFormat="1" ht="60.75" customHeight="1">
      <c r="A24" s="23">
        <v>1</v>
      </c>
      <c r="B24" s="23" t="s">
        <v>33</v>
      </c>
      <c r="C24" s="30">
        <v>72</v>
      </c>
      <c r="D24" s="23" t="s">
        <v>34</v>
      </c>
      <c r="E24" s="23" t="s">
        <v>35</v>
      </c>
      <c r="F24" s="24">
        <v>57</v>
      </c>
      <c r="G24" s="25">
        <v>922500</v>
      </c>
      <c r="H24" s="25">
        <v>750000</v>
      </c>
      <c r="I24" s="25">
        <v>255000</v>
      </c>
      <c r="J24" s="25">
        <v>45000</v>
      </c>
      <c r="K24" s="25">
        <v>300000</v>
      </c>
      <c r="L24" s="26">
        <v>0.4</v>
      </c>
      <c r="M24" s="27">
        <v>115</v>
      </c>
      <c r="N24" s="27">
        <v>107.5</v>
      </c>
      <c r="O24" s="26">
        <v>0.93478260869565222</v>
      </c>
    </row>
    <row r="25" spans="1:15" s="28" customFormat="1" ht="75.75" customHeight="1">
      <c r="A25" s="23">
        <v>2</v>
      </c>
      <c r="B25" s="23" t="s">
        <v>29</v>
      </c>
      <c r="C25" s="30">
        <v>68</v>
      </c>
      <c r="D25" s="23" t="s">
        <v>50</v>
      </c>
      <c r="E25" s="23" t="s">
        <v>30</v>
      </c>
      <c r="F25" s="24">
        <v>57</v>
      </c>
      <c r="G25" s="25">
        <v>491323.5</v>
      </c>
      <c r="H25" s="25">
        <v>399450</v>
      </c>
      <c r="I25" s="25">
        <v>229354.2</v>
      </c>
      <c r="J25" s="25">
        <v>40474.269999999997</v>
      </c>
      <c r="K25" s="25">
        <v>269828.47000000003</v>
      </c>
      <c r="L25" s="26">
        <v>0.67549998748278894</v>
      </c>
      <c r="M25" s="27">
        <v>115</v>
      </c>
      <c r="N25" s="27">
        <v>100</v>
      </c>
      <c r="O25" s="26">
        <v>0.86956521739130432</v>
      </c>
    </row>
    <row r="26" spans="1:15" s="84" customFormat="1" ht="67.5" customHeight="1">
      <c r="A26" s="78">
        <v>3</v>
      </c>
      <c r="B26" s="78" t="s">
        <v>154</v>
      </c>
      <c r="C26" s="79">
        <v>71</v>
      </c>
      <c r="D26" s="78" t="s">
        <v>155</v>
      </c>
      <c r="E26" s="78" t="s">
        <v>156</v>
      </c>
      <c r="F26" s="80">
        <v>55</v>
      </c>
      <c r="G26" s="81">
        <v>473550</v>
      </c>
      <c r="H26" s="81">
        <v>385000</v>
      </c>
      <c r="I26" s="81">
        <v>253618.75</v>
      </c>
      <c r="J26" s="81">
        <v>44756.25</v>
      </c>
      <c r="K26" s="81">
        <v>298375</v>
      </c>
      <c r="L26" s="82">
        <v>0.77500000000000002</v>
      </c>
      <c r="M26" s="83">
        <v>115</v>
      </c>
      <c r="N26" s="83">
        <v>99</v>
      </c>
      <c r="O26" s="82">
        <f>N26/M26</f>
        <v>0.86086956521739133</v>
      </c>
    </row>
    <row r="27" spans="1:15" s="28" customFormat="1" ht="54" customHeight="1">
      <c r="A27" s="23">
        <v>4</v>
      </c>
      <c r="B27" s="23" t="s">
        <v>32</v>
      </c>
      <c r="C27" s="30">
        <v>69</v>
      </c>
      <c r="D27" s="23" t="s">
        <v>42</v>
      </c>
      <c r="E27" s="23" t="s">
        <v>40</v>
      </c>
      <c r="F27" s="24">
        <v>55</v>
      </c>
      <c r="G27" s="25">
        <v>474780</v>
      </c>
      <c r="H27" s="25">
        <v>386000</v>
      </c>
      <c r="I27" s="25">
        <v>246075</v>
      </c>
      <c r="J27" s="25">
        <v>43425</v>
      </c>
      <c r="K27" s="25">
        <v>289500</v>
      </c>
      <c r="L27" s="26">
        <v>0.75</v>
      </c>
      <c r="M27" s="27">
        <v>115</v>
      </c>
      <c r="N27" s="27">
        <v>97.5</v>
      </c>
      <c r="O27" s="26">
        <v>0.84782608695652173</v>
      </c>
    </row>
    <row r="28" spans="1:15" ht="44.25" customHeight="1">
      <c r="A28" s="23">
        <v>5</v>
      </c>
      <c r="B28" s="23" t="s">
        <v>31</v>
      </c>
      <c r="C28" s="30">
        <v>70</v>
      </c>
      <c r="D28" s="23" t="s">
        <v>51</v>
      </c>
      <c r="E28" s="23" t="s">
        <v>41</v>
      </c>
      <c r="F28" s="24">
        <v>57</v>
      </c>
      <c r="G28" s="25">
        <v>490708.5</v>
      </c>
      <c r="H28" s="25">
        <v>398950</v>
      </c>
      <c r="I28" s="25">
        <v>229406.23</v>
      </c>
      <c r="J28" s="25">
        <v>40483.449999999997</v>
      </c>
      <c r="K28" s="25">
        <v>269889.68</v>
      </c>
      <c r="L28" s="26">
        <v>0.67650001253289882</v>
      </c>
      <c r="M28" s="27">
        <v>115</v>
      </c>
      <c r="N28" s="27">
        <v>92</v>
      </c>
      <c r="O28" s="26">
        <v>0.8</v>
      </c>
    </row>
    <row r="29" spans="1:15" ht="32.25" customHeight="1">
      <c r="A29" s="23">
        <v>6</v>
      </c>
      <c r="B29" s="23" t="s">
        <v>110</v>
      </c>
      <c r="C29" s="30">
        <v>74</v>
      </c>
      <c r="D29" s="23" t="s">
        <v>111</v>
      </c>
      <c r="E29" s="23" t="s">
        <v>112</v>
      </c>
      <c r="F29" s="24">
        <v>55</v>
      </c>
      <c r="G29" s="25">
        <v>442677</v>
      </c>
      <c r="H29" s="25">
        <v>354900</v>
      </c>
      <c r="I29" s="25">
        <v>253398.6</v>
      </c>
      <c r="J29" s="25">
        <v>44717.4</v>
      </c>
      <c r="K29" s="25">
        <v>298116</v>
      </c>
      <c r="L29" s="26">
        <v>0.84</v>
      </c>
      <c r="M29" s="27">
        <v>115</v>
      </c>
      <c r="N29" s="27">
        <v>91</v>
      </c>
      <c r="O29" s="26">
        <v>0.7913</v>
      </c>
    </row>
    <row r="30" spans="1:15" ht="39.75" customHeight="1">
      <c r="A30" s="96" t="s">
        <v>56</v>
      </c>
      <c r="B30" s="97"/>
      <c r="C30" s="97"/>
      <c r="D30" s="97"/>
      <c r="E30" s="97"/>
      <c r="F30" s="98"/>
      <c r="G30" s="7">
        <f>SUM(G24:G29)</f>
        <v>3295539</v>
      </c>
      <c r="H30" s="7">
        <f>SUM(H24:H29)</f>
        <v>2674300</v>
      </c>
      <c r="I30" s="7">
        <f>SUM(I24:I29)</f>
        <v>1466852.78</v>
      </c>
      <c r="J30" s="7">
        <f>SUM(J24:J29)</f>
        <v>258856.36999999997</v>
      </c>
      <c r="K30" s="7">
        <f>SUM(K24:K29)</f>
        <v>1725709.15</v>
      </c>
    </row>
    <row r="31" spans="1:15" s="28" customFormat="1" ht="48.75" customHeight="1">
      <c r="A31" s="99" t="s">
        <v>57</v>
      </c>
      <c r="B31" s="99"/>
      <c r="C31" s="99"/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</row>
    <row r="32" spans="1:15" s="28" customFormat="1" ht="53.25" customHeight="1">
      <c r="A32" s="21" t="s">
        <v>0</v>
      </c>
      <c r="B32" s="21" t="s">
        <v>1</v>
      </c>
      <c r="C32" s="21" t="s">
        <v>36</v>
      </c>
      <c r="D32" s="21" t="s">
        <v>37</v>
      </c>
      <c r="E32" s="21" t="s">
        <v>2</v>
      </c>
      <c r="F32" s="21" t="s">
        <v>3</v>
      </c>
      <c r="G32" s="21" t="s">
        <v>4</v>
      </c>
      <c r="H32" s="21" t="s">
        <v>43</v>
      </c>
      <c r="I32" s="21" t="s">
        <v>5</v>
      </c>
      <c r="J32" s="21" t="s">
        <v>44</v>
      </c>
      <c r="K32" s="21" t="s">
        <v>6</v>
      </c>
      <c r="L32" s="21" t="s">
        <v>45</v>
      </c>
      <c r="M32" s="21" t="s">
        <v>46</v>
      </c>
      <c r="N32" s="21" t="s">
        <v>21</v>
      </c>
      <c r="O32" s="21" t="s">
        <v>7</v>
      </c>
    </row>
    <row r="33" spans="1:15" s="28" customFormat="1" ht="54.75" customHeight="1">
      <c r="A33" s="23">
        <v>1</v>
      </c>
      <c r="B33" s="23" t="s">
        <v>58</v>
      </c>
      <c r="C33" s="30">
        <v>79</v>
      </c>
      <c r="D33" s="23" t="s">
        <v>59</v>
      </c>
      <c r="E33" s="23" t="s">
        <v>60</v>
      </c>
      <c r="F33" s="24">
        <v>57</v>
      </c>
      <c r="G33" s="25">
        <v>451410</v>
      </c>
      <c r="H33" s="25">
        <v>367000</v>
      </c>
      <c r="I33" s="25">
        <v>233962.5</v>
      </c>
      <c r="J33" s="25">
        <v>41287.5</v>
      </c>
      <c r="K33" s="25">
        <v>275250</v>
      </c>
      <c r="L33" s="26">
        <v>0.75</v>
      </c>
      <c r="M33" s="27">
        <v>115</v>
      </c>
      <c r="N33" s="27">
        <v>109</v>
      </c>
      <c r="O33" s="26">
        <v>0.94782608695652171</v>
      </c>
    </row>
    <row r="34" spans="1:15" ht="39.75" customHeight="1">
      <c r="A34" s="31">
        <v>2</v>
      </c>
      <c r="B34" s="23" t="s">
        <v>61</v>
      </c>
      <c r="C34" s="30">
        <v>75</v>
      </c>
      <c r="D34" s="23" t="s">
        <v>62</v>
      </c>
      <c r="E34" s="23" t="s">
        <v>63</v>
      </c>
      <c r="F34" s="24">
        <v>57</v>
      </c>
      <c r="G34" s="25">
        <v>1228696.2</v>
      </c>
      <c r="H34" s="25">
        <v>998940</v>
      </c>
      <c r="I34" s="25">
        <v>229256.73</v>
      </c>
      <c r="J34" s="25">
        <v>40457.07</v>
      </c>
      <c r="K34" s="25">
        <v>269713.8</v>
      </c>
      <c r="L34" s="26">
        <v>0.26999999999999996</v>
      </c>
      <c r="M34" s="27">
        <v>115</v>
      </c>
      <c r="N34" s="27">
        <v>96</v>
      </c>
      <c r="O34" s="26">
        <v>0.83478260869565213</v>
      </c>
    </row>
    <row r="35" spans="1:15" ht="48" customHeight="1">
      <c r="A35" s="31">
        <v>3</v>
      </c>
      <c r="B35" s="23" t="s">
        <v>64</v>
      </c>
      <c r="C35" s="30">
        <v>78</v>
      </c>
      <c r="D35" s="23" t="s">
        <v>65</v>
      </c>
      <c r="E35" s="23" t="s">
        <v>66</v>
      </c>
      <c r="F35" s="24">
        <v>57</v>
      </c>
      <c r="G35" s="25">
        <v>461250</v>
      </c>
      <c r="H35" s="25">
        <v>375000</v>
      </c>
      <c r="I35" s="25">
        <v>239062.5</v>
      </c>
      <c r="J35" s="25">
        <v>42187.5</v>
      </c>
      <c r="K35" s="25">
        <v>281250</v>
      </c>
      <c r="L35" s="26">
        <v>0.75</v>
      </c>
      <c r="M35" s="27">
        <v>115</v>
      </c>
      <c r="N35" s="32">
        <v>86</v>
      </c>
      <c r="O35" s="33">
        <v>0.74780000000000002</v>
      </c>
    </row>
    <row r="36" spans="1:15" ht="42.75" customHeight="1">
      <c r="A36" s="96" t="s">
        <v>67</v>
      </c>
      <c r="B36" s="97"/>
      <c r="C36" s="97"/>
      <c r="D36" s="97"/>
      <c r="E36" s="97"/>
      <c r="F36" s="98"/>
      <c r="G36" s="16">
        <f>SUM(G33:G35)</f>
        <v>2141356.2000000002</v>
      </c>
      <c r="H36" s="16">
        <f>SUM(H33:H35)</f>
        <v>1740940</v>
      </c>
      <c r="I36" s="16">
        <f>SUM(I33:I35)</f>
        <v>702281.73</v>
      </c>
      <c r="J36" s="16">
        <f>SUM(J33:J35)</f>
        <v>123932.07</v>
      </c>
      <c r="K36" s="16">
        <f>SUM(K33:K35)</f>
        <v>826213.8</v>
      </c>
    </row>
    <row r="37" spans="1:15" s="28" customFormat="1" ht="54" customHeight="1">
      <c r="A37" s="99" t="s">
        <v>89</v>
      </c>
      <c r="B37" s="99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</row>
    <row r="38" spans="1:15" ht="33.75" customHeight="1">
      <c r="A38" s="21" t="s">
        <v>0</v>
      </c>
      <c r="B38" s="21" t="s">
        <v>1</v>
      </c>
      <c r="C38" s="21" t="s">
        <v>36</v>
      </c>
      <c r="D38" s="21" t="s">
        <v>37</v>
      </c>
      <c r="E38" s="21" t="s">
        <v>2</v>
      </c>
      <c r="F38" s="21" t="s">
        <v>3</v>
      </c>
      <c r="G38" s="21" t="s">
        <v>4</v>
      </c>
      <c r="H38" s="21" t="s">
        <v>43</v>
      </c>
      <c r="I38" s="21" t="s">
        <v>5</v>
      </c>
      <c r="J38" s="21" t="s">
        <v>44</v>
      </c>
      <c r="K38" s="21" t="s">
        <v>6</v>
      </c>
      <c r="L38" s="21" t="s">
        <v>45</v>
      </c>
      <c r="M38" s="21" t="s">
        <v>46</v>
      </c>
      <c r="N38" s="21" t="s">
        <v>21</v>
      </c>
      <c r="O38" s="21" t="s">
        <v>7</v>
      </c>
    </row>
    <row r="39" spans="1:15" ht="45.75" customHeight="1">
      <c r="A39" s="23">
        <v>1</v>
      </c>
      <c r="B39" s="23" t="s">
        <v>90</v>
      </c>
      <c r="C39" s="30">
        <v>86</v>
      </c>
      <c r="D39" s="23" t="s">
        <v>91</v>
      </c>
      <c r="E39" s="23" t="s">
        <v>92</v>
      </c>
      <c r="F39" s="37">
        <v>57</v>
      </c>
      <c r="G39" s="25">
        <v>492000</v>
      </c>
      <c r="H39" s="25">
        <v>400000</v>
      </c>
      <c r="I39" s="25">
        <v>255000</v>
      </c>
      <c r="J39" s="25">
        <v>45000</v>
      </c>
      <c r="K39" s="25">
        <v>300000</v>
      </c>
      <c r="L39" s="26">
        <v>0.75</v>
      </c>
      <c r="M39" s="27">
        <v>115</v>
      </c>
      <c r="N39" s="32">
        <v>104</v>
      </c>
      <c r="O39" s="33">
        <v>0.90434782608695652</v>
      </c>
    </row>
    <row r="40" spans="1:15" ht="42" customHeight="1">
      <c r="A40" s="96" t="s">
        <v>93</v>
      </c>
      <c r="B40" s="97"/>
      <c r="C40" s="97"/>
      <c r="D40" s="97"/>
      <c r="E40" s="97"/>
      <c r="F40" s="98"/>
      <c r="G40" s="16">
        <f>G39</f>
        <v>492000</v>
      </c>
      <c r="H40" s="16">
        <f>H39</f>
        <v>400000</v>
      </c>
      <c r="I40" s="16">
        <f>I39</f>
        <v>255000</v>
      </c>
      <c r="J40" s="16">
        <f>J39</f>
        <v>45000</v>
      </c>
      <c r="K40" s="16">
        <f>K39</f>
        <v>300000</v>
      </c>
    </row>
    <row r="41" spans="1:15" s="28" customFormat="1" ht="50.25" customHeight="1">
      <c r="A41" s="99" t="s">
        <v>94</v>
      </c>
      <c r="B41" s="99"/>
      <c r="C41" s="99"/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</row>
    <row r="42" spans="1:15" s="28" customFormat="1" ht="46.5" customHeight="1">
      <c r="A42" s="21" t="s">
        <v>0</v>
      </c>
      <c r="B42" s="21" t="s">
        <v>1</v>
      </c>
      <c r="C42" s="21" t="s">
        <v>36</v>
      </c>
      <c r="D42" s="21" t="s">
        <v>37</v>
      </c>
      <c r="E42" s="21" t="s">
        <v>2</v>
      </c>
      <c r="F42" s="21" t="s">
        <v>3</v>
      </c>
      <c r="G42" s="21" t="s">
        <v>4</v>
      </c>
      <c r="H42" s="21" t="s">
        <v>43</v>
      </c>
      <c r="I42" s="21" t="s">
        <v>5</v>
      </c>
      <c r="J42" s="21" t="s">
        <v>44</v>
      </c>
      <c r="K42" s="21" t="s">
        <v>6</v>
      </c>
      <c r="L42" s="21" t="s">
        <v>45</v>
      </c>
      <c r="M42" s="21" t="s">
        <v>46</v>
      </c>
      <c r="N42" s="21" t="s">
        <v>21</v>
      </c>
      <c r="O42" s="21" t="s">
        <v>7</v>
      </c>
    </row>
    <row r="43" spans="1:15" s="28" customFormat="1" ht="44.25" customHeight="1">
      <c r="A43" s="23">
        <v>1</v>
      </c>
      <c r="B43" s="23" t="s">
        <v>99</v>
      </c>
      <c r="C43" s="30">
        <v>96</v>
      </c>
      <c r="D43" s="23" t="s">
        <v>100</v>
      </c>
      <c r="E43" s="23" t="s">
        <v>101</v>
      </c>
      <c r="F43" s="23">
        <v>57</v>
      </c>
      <c r="G43" s="25">
        <v>4412167.4400000004</v>
      </c>
      <c r="H43" s="25">
        <v>3348428</v>
      </c>
      <c r="I43" s="25">
        <v>254731.65</v>
      </c>
      <c r="J43" s="25">
        <v>44952.639999999999</v>
      </c>
      <c r="K43" s="38">
        <v>299684.3</v>
      </c>
      <c r="L43" s="26">
        <v>8.9499995221638332E-2</v>
      </c>
      <c r="M43" s="36">
        <v>115</v>
      </c>
      <c r="N43" s="36">
        <v>93.5</v>
      </c>
      <c r="O43" s="33">
        <v>0.81304347826086953</v>
      </c>
    </row>
    <row r="44" spans="1:15" ht="34.5" customHeight="1">
      <c r="A44" s="23">
        <v>2</v>
      </c>
      <c r="B44" s="6" t="s">
        <v>133</v>
      </c>
      <c r="C44" s="30">
        <v>94</v>
      </c>
      <c r="D44" s="6" t="s">
        <v>134</v>
      </c>
      <c r="E44" s="6" t="s">
        <v>135</v>
      </c>
      <c r="F44" s="8">
        <v>57</v>
      </c>
      <c r="G44" s="47">
        <v>461250</v>
      </c>
      <c r="H44" s="47">
        <v>375000</v>
      </c>
      <c r="I44" s="47">
        <v>255000</v>
      </c>
      <c r="J44" s="47">
        <v>45000</v>
      </c>
      <c r="K44" s="47">
        <v>300000</v>
      </c>
      <c r="L44" s="42">
        <v>0.8</v>
      </c>
      <c r="M44" s="43">
        <v>115</v>
      </c>
      <c r="N44" s="43">
        <v>85</v>
      </c>
      <c r="O44" s="42">
        <v>0.73909999999999998</v>
      </c>
    </row>
    <row r="45" spans="1:15" ht="30" customHeight="1">
      <c r="A45" s="23">
        <v>3</v>
      </c>
      <c r="B45" s="23" t="s">
        <v>96</v>
      </c>
      <c r="C45" s="30">
        <v>88</v>
      </c>
      <c r="D45" s="23" t="s">
        <v>97</v>
      </c>
      <c r="E45" s="23" t="s">
        <v>98</v>
      </c>
      <c r="F45" s="23">
        <v>57</v>
      </c>
      <c r="G45" s="25">
        <v>455100</v>
      </c>
      <c r="H45" s="25">
        <v>370000</v>
      </c>
      <c r="I45" s="25">
        <v>251600</v>
      </c>
      <c r="J45" s="25">
        <v>44400</v>
      </c>
      <c r="K45" s="25">
        <v>296000</v>
      </c>
      <c r="L45" s="26">
        <v>0.8</v>
      </c>
      <c r="M45" s="36">
        <v>115</v>
      </c>
      <c r="N45" s="36">
        <v>76.5</v>
      </c>
      <c r="O45" s="33">
        <v>0.66521739130434787</v>
      </c>
    </row>
    <row r="46" spans="1:15" ht="34.5" customHeight="1">
      <c r="A46" s="96" t="s">
        <v>95</v>
      </c>
      <c r="B46" s="97"/>
      <c r="C46" s="97"/>
      <c r="D46" s="97"/>
      <c r="E46" s="97"/>
      <c r="F46" s="98"/>
      <c r="G46" s="16">
        <f>SUM(G43:G45)</f>
        <v>5328517.4400000004</v>
      </c>
      <c r="H46" s="16">
        <f>SUM(H43:H45)</f>
        <v>4093428</v>
      </c>
      <c r="I46" s="16">
        <f>SUM(I43:I45)</f>
        <v>761331.65</v>
      </c>
      <c r="J46" s="16">
        <f>SUM(J43:J45)</f>
        <v>134352.64000000001</v>
      </c>
      <c r="K46" s="16">
        <f>SUM(K43:K45)</f>
        <v>895684.3</v>
      </c>
    </row>
    <row r="47" spans="1:15" ht="26.25" customHeight="1">
      <c r="A47" s="99" t="s">
        <v>157</v>
      </c>
      <c r="B47" s="99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</row>
    <row r="48" spans="1:15" ht="84.75" customHeight="1">
      <c r="A48" s="21" t="s">
        <v>0</v>
      </c>
      <c r="B48" s="21" t="s">
        <v>1</v>
      </c>
      <c r="C48" s="21" t="s">
        <v>36</v>
      </c>
      <c r="D48" s="21" t="s">
        <v>37</v>
      </c>
      <c r="E48" s="21" t="s">
        <v>2</v>
      </c>
      <c r="F48" s="21" t="s">
        <v>3</v>
      </c>
      <c r="G48" s="21" t="s">
        <v>4</v>
      </c>
      <c r="H48" s="21" t="s">
        <v>43</v>
      </c>
      <c r="I48" s="21" t="s">
        <v>5</v>
      </c>
      <c r="J48" s="21" t="s">
        <v>44</v>
      </c>
      <c r="K48" s="21" t="s">
        <v>6</v>
      </c>
      <c r="L48" s="21" t="s">
        <v>45</v>
      </c>
      <c r="M48" s="21" t="s">
        <v>46</v>
      </c>
      <c r="N48" s="21" t="s">
        <v>21</v>
      </c>
      <c r="O48" s="21" t="s">
        <v>7</v>
      </c>
    </row>
    <row r="49" spans="1:15" s="92" customFormat="1" ht="50.25" customHeight="1">
      <c r="A49" s="78">
        <v>1</v>
      </c>
      <c r="B49" s="78" t="s">
        <v>158</v>
      </c>
      <c r="C49" s="86">
        <v>134</v>
      </c>
      <c r="D49" s="78" t="s">
        <v>159</v>
      </c>
      <c r="E49" s="78" t="s">
        <v>160</v>
      </c>
      <c r="F49" s="87">
        <v>57</v>
      </c>
      <c r="G49" s="88">
        <v>491569.5</v>
      </c>
      <c r="H49" s="88">
        <v>399650</v>
      </c>
      <c r="I49" s="88">
        <v>254776.88</v>
      </c>
      <c r="J49" s="88">
        <v>44960.63</v>
      </c>
      <c r="K49" s="81">
        <v>299737.5</v>
      </c>
      <c r="L49" s="89">
        <v>0.75</v>
      </c>
      <c r="M49" s="90">
        <v>115</v>
      </c>
      <c r="N49" s="90">
        <v>94</v>
      </c>
      <c r="O49" s="91">
        <f>N49/M49</f>
        <v>0.81739130434782614</v>
      </c>
    </row>
    <row r="50" spans="1:15" ht="26.25" customHeight="1">
      <c r="A50" s="103" t="s">
        <v>161</v>
      </c>
      <c r="B50" s="104"/>
      <c r="C50" s="104"/>
      <c r="D50" s="104"/>
      <c r="E50" s="104"/>
      <c r="F50" s="105"/>
      <c r="G50" s="16">
        <f>G49</f>
        <v>491569.5</v>
      </c>
      <c r="H50" s="16">
        <f t="shared" ref="H50:K50" si="2">H49</f>
        <v>399650</v>
      </c>
      <c r="I50" s="16">
        <f t="shared" si="2"/>
        <v>254776.88</v>
      </c>
      <c r="J50" s="16">
        <f t="shared" si="2"/>
        <v>44960.63</v>
      </c>
      <c r="K50" s="16">
        <f t="shared" si="2"/>
        <v>299737.5</v>
      </c>
      <c r="L50" s="126"/>
      <c r="M50" s="127"/>
      <c r="N50" s="127"/>
      <c r="O50" s="127"/>
    </row>
    <row r="51" spans="1:15" s="28" customFormat="1" ht="30.75" customHeight="1">
      <c r="A51" s="99" t="s">
        <v>103</v>
      </c>
      <c r="B51" s="99"/>
      <c r="C51" s="99"/>
      <c r="D51" s="99"/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9"/>
    </row>
    <row r="52" spans="1:15" s="28" customFormat="1" ht="40.5" customHeight="1">
      <c r="A52" s="21" t="s">
        <v>0</v>
      </c>
      <c r="B52" s="21" t="s">
        <v>1</v>
      </c>
      <c r="C52" s="21" t="s">
        <v>36</v>
      </c>
      <c r="D52" s="21" t="s">
        <v>37</v>
      </c>
      <c r="E52" s="21" t="s">
        <v>2</v>
      </c>
      <c r="F52" s="21" t="s">
        <v>3</v>
      </c>
      <c r="G52" s="21" t="s">
        <v>4</v>
      </c>
      <c r="H52" s="21" t="s">
        <v>43</v>
      </c>
      <c r="I52" s="21" t="s">
        <v>5</v>
      </c>
      <c r="J52" s="21" t="s">
        <v>44</v>
      </c>
      <c r="K52" s="21" t="s">
        <v>6</v>
      </c>
      <c r="L52" s="21" t="s">
        <v>45</v>
      </c>
      <c r="M52" s="21" t="s">
        <v>46</v>
      </c>
      <c r="N52" s="21" t="s">
        <v>21</v>
      </c>
      <c r="O52" s="21" t="s">
        <v>7</v>
      </c>
    </row>
    <row r="53" spans="1:15" s="85" customFormat="1" ht="51.75" customHeight="1">
      <c r="A53" s="93">
        <v>1</v>
      </c>
      <c r="B53" s="78" t="s">
        <v>162</v>
      </c>
      <c r="C53" s="86">
        <v>135</v>
      </c>
      <c r="D53" s="78" t="s">
        <v>163</v>
      </c>
      <c r="E53" s="78" t="s">
        <v>164</v>
      </c>
      <c r="F53" s="78">
        <v>57</v>
      </c>
      <c r="G53" s="81">
        <v>446136.6</v>
      </c>
      <c r="H53" s="81">
        <v>399570</v>
      </c>
      <c r="I53" s="81">
        <v>254725.88</v>
      </c>
      <c r="J53" s="81">
        <v>44951.63</v>
      </c>
      <c r="K53" s="81">
        <v>299677.5</v>
      </c>
      <c r="L53" s="89">
        <v>0.75</v>
      </c>
      <c r="M53" s="81">
        <v>115</v>
      </c>
      <c r="N53" s="94">
        <v>101.5</v>
      </c>
      <c r="O53" s="91">
        <f>N53/M53</f>
        <v>0.88260869565217392</v>
      </c>
    </row>
    <row r="54" spans="1:15" ht="30" customHeight="1">
      <c r="A54" s="23">
        <v>2</v>
      </c>
      <c r="B54" s="34" t="s">
        <v>104</v>
      </c>
      <c r="C54" s="30">
        <v>104</v>
      </c>
      <c r="D54" s="23" t="s">
        <v>106</v>
      </c>
      <c r="E54" s="23" t="s">
        <v>107</v>
      </c>
      <c r="F54" s="23">
        <v>57</v>
      </c>
      <c r="G54" s="35">
        <v>461250</v>
      </c>
      <c r="H54" s="35">
        <v>375000</v>
      </c>
      <c r="I54" s="35">
        <v>255000</v>
      </c>
      <c r="J54" s="35">
        <v>45000</v>
      </c>
      <c r="K54" s="35">
        <v>300000</v>
      </c>
      <c r="L54" s="26">
        <v>0.8</v>
      </c>
      <c r="M54" s="36">
        <v>115</v>
      </c>
      <c r="N54" s="36">
        <v>95.5</v>
      </c>
      <c r="O54" s="42">
        <v>0.83040000000000003</v>
      </c>
    </row>
    <row r="55" spans="1:15" ht="56.25" customHeight="1">
      <c r="A55" s="23">
        <v>3</v>
      </c>
      <c r="B55" s="44" t="s">
        <v>105</v>
      </c>
      <c r="C55" s="30">
        <v>100</v>
      </c>
      <c r="D55" s="23" t="s">
        <v>108</v>
      </c>
      <c r="E55" s="23" t="s">
        <v>113</v>
      </c>
      <c r="F55" s="23">
        <v>57</v>
      </c>
      <c r="G55" s="45">
        <v>493230</v>
      </c>
      <c r="H55" s="45">
        <v>381000</v>
      </c>
      <c r="I55" s="45">
        <v>242272.18</v>
      </c>
      <c r="J55" s="45">
        <v>42753.91</v>
      </c>
      <c r="K55" s="45">
        <v>285026.09999999998</v>
      </c>
      <c r="L55" s="26">
        <v>0.74809997375328074</v>
      </c>
      <c r="M55" s="36">
        <v>115</v>
      </c>
      <c r="N55" s="36">
        <v>88</v>
      </c>
      <c r="O55" s="42">
        <v>0.76519999999999999</v>
      </c>
    </row>
    <row r="56" spans="1:15" s="40" customFormat="1" ht="28.5" customHeight="1">
      <c r="A56" s="96" t="s">
        <v>109</v>
      </c>
      <c r="B56" s="97"/>
      <c r="C56" s="97"/>
      <c r="D56" s="97"/>
      <c r="E56" s="97"/>
      <c r="F56" s="98"/>
      <c r="G56" s="16">
        <f t="shared" ref="G56:H56" si="3">SUM(G53:G55)</f>
        <v>1400616.6</v>
      </c>
      <c r="H56" s="16">
        <f t="shared" si="3"/>
        <v>1155570</v>
      </c>
      <c r="I56" s="16">
        <f>SUM(I53:I55)</f>
        <v>751998.06</v>
      </c>
      <c r="J56" s="16">
        <f t="shared" ref="J56:K56" si="4">SUM(J53:J55)</f>
        <v>132705.54</v>
      </c>
      <c r="K56" s="16">
        <f t="shared" si="4"/>
        <v>884703.6</v>
      </c>
      <c r="L56" s="2"/>
      <c r="M56" s="2"/>
      <c r="N56" s="2"/>
      <c r="O56" s="2"/>
    </row>
    <row r="57" spans="1:15" s="40" customFormat="1" ht="29.25" customHeight="1">
      <c r="A57" s="99" t="s">
        <v>114</v>
      </c>
      <c r="B57" s="99"/>
      <c r="C57" s="99"/>
      <c r="D57" s="99"/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</row>
    <row r="58" spans="1:15" s="40" customFormat="1" ht="78.75" customHeight="1">
      <c r="A58" s="21" t="s">
        <v>0</v>
      </c>
      <c r="B58" s="21" t="s">
        <v>1</v>
      </c>
      <c r="C58" s="21" t="s">
        <v>36</v>
      </c>
      <c r="D58" s="21" t="s">
        <v>37</v>
      </c>
      <c r="E58" s="21" t="s">
        <v>2</v>
      </c>
      <c r="F58" s="21" t="s">
        <v>3</v>
      </c>
      <c r="G58" s="21" t="s">
        <v>4</v>
      </c>
      <c r="H58" s="21" t="s">
        <v>43</v>
      </c>
      <c r="I58" s="21" t="s">
        <v>5</v>
      </c>
      <c r="J58" s="21" t="s">
        <v>44</v>
      </c>
      <c r="K58" s="21" t="s">
        <v>6</v>
      </c>
      <c r="L58" s="21" t="s">
        <v>45</v>
      </c>
      <c r="M58" s="21" t="s">
        <v>46</v>
      </c>
      <c r="N58" s="21" t="s">
        <v>21</v>
      </c>
      <c r="O58" s="21" t="s">
        <v>7</v>
      </c>
    </row>
    <row r="59" spans="1:15" s="40" customFormat="1" ht="56.25" customHeight="1">
      <c r="A59" s="41">
        <v>1</v>
      </c>
      <c r="B59" s="41" t="s">
        <v>116</v>
      </c>
      <c r="C59" s="30">
        <v>122</v>
      </c>
      <c r="D59" s="41" t="s">
        <v>120</v>
      </c>
      <c r="E59" s="41" t="s">
        <v>124</v>
      </c>
      <c r="F59" s="46">
        <v>57</v>
      </c>
      <c r="G59" s="38">
        <v>492000</v>
      </c>
      <c r="H59" s="38">
        <v>400000</v>
      </c>
      <c r="I59" s="38">
        <v>255000</v>
      </c>
      <c r="J59" s="38">
        <v>45000</v>
      </c>
      <c r="K59" s="38">
        <v>300000</v>
      </c>
      <c r="L59" s="26">
        <v>0.75</v>
      </c>
      <c r="M59" s="36">
        <v>115</v>
      </c>
      <c r="N59" s="36">
        <v>106.5</v>
      </c>
      <c r="O59" s="42">
        <v>0.92610000000000003</v>
      </c>
    </row>
    <row r="60" spans="1:15" s="40" customFormat="1" ht="26.25" customHeight="1">
      <c r="A60" s="41">
        <v>2</v>
      </c>
      <c r="B60" s="41" t="s">
        <v>117</v>
      </c>
      <c r="C60" s="30">
        <v>118</v>
      </c>
      <c r="D60" s="41" t="s">
        <v>121</v>
      </c>
      <c r="E60" s="41" t="s">
        <v>122</v>
      </c>
      <c r="F60" s="46">
        <v>57</v>
      </c>
      <c r="G60" s="38">
        <v>489540</v>
      </c>
      <c r="H60" s="38">
        <v>398000</v>
      </c>
      <c r="I60" s="38">
        <v>253725</v>
      </c>
      <c r="J60" s="38">
        <v>44775</v>
      </c>
      <c r="K60" s="38">
        <v>298500</v>
      </c>
      <c r="L60" s="26">
        <v>0.75</v>
      </c>
      <c r="M60" s="36">
        <v>115</v>
      </c>
      <c r="N60" s="36">
        <v>105</v>
      </c>
      <c r="O60" s="42">
        <v>0.91300000000000003</v>
      </c>
    </row>
    <row r="61" spans="1:15" s="40" customFormat="1" ht="45.75" customHeight="1">
      <c r="A61" s="41">
        <v>3</v>
      </c>
      <c r="B61" s="41" t="s">
        <v>142</v>
      </c>
      <c r="C61" s="56">
        <v>99</v>
      </c>
      <c r="D61" s="41" t="s">
        <v>143</v>
      </c>
      <c r="E61" s="41" t="s">
        <v>148</v>
      </c>
      <c r="F61" s="57">
        <v>57</v>
      </c>
      <c r="G61" s="48">
        <v>550652.65</v>
      </c>
      <c r="H61" s="48">
        <v>447685.08</v>
      </c>
      <c r="I61" s="48">
        <v>254956.65</v>
      </c>
      <c r="J61" s="48">
        <v>44992.35</v>
      </c>
      <c r="K61" s="48">
        <v>299949</v>
      </c>
      <c r="L61" s="58">
        <v>0.66999999195863302</v>
      </c>
      <c r="M61" s="59">
        <v>115</v>
      </c>
      <c r="N61" s="60">
        <v>100</v>
      </c>
      <c r="O61" s="61">
        <f>N61/M61</f>
        <v>0.86956521739130432</v>
      </c>
    </row>
    <row r="62" spans="1:15" s="92" customFormat="1" ht="41.25" customHeight="1">
      <c r="A62" s="78">
        <v>4</v>
      </c>
      <c r="B62" s="78" t="s">
        <v>165</v>
      </c>
      <c r="C62" s="79">
        <v>116</v>
      </c>
      <c r="D62" s="78" t="s">
        <v>166</v>
      </c>
      <c r="E62" s="78" t="s">
        <v>167</v>
      </c>
      <c r="F62" s="80">
        <v>57</v>
      </c>
      <c r="G62" s="81">
        <v>492000</v>
      </c>
      <c r="H62" s="81">
        <v>400000</v>
      </c>
      <c r="I62" s="81">
        <v>255000</v>
      </c>
      <c r="J62" s="81">
        <v>45000</v>
      </c>
      <c r="K62" s="81">
        <v>300000</v>
      </c>
      <c r="L62" s="82">
        <v>0.75</v>
      </c>
      <c r="M62" s="83">
        <v>115</v>
      </c>
      <c r="N62" s="83">
        <v>86</v>
      </c>
      <c r="O62" s="82">
        <f>N62/M62</f>
        <v>0.74782608695652175</v>
      </c>
    </row>
    <row r="63" spans="1:15" s="85" customFormat="1" ht="42.75" customHeight="1">
      <c r="A63" s="78">
        <v>5</v>
      </c>
      <c r="B63" s="78" t="s">
        <v>168</v>
      </c>
      <c r="C63" s="79">
        <v>113</v>
      </c>
      <c r="D63" s="78" t="s">
        <v>169</v>
      </c>
      <c r="E63" s="78" t="s">
        <v>170</v>
      </c>
      <c r="F63" s="80">
        <v>57</v>
      </c>
      <c r="G63" s="81">
        <v>492000</v>
      </c>
      <c r="H63" s="81">
        <v>400000</v>
      </c>
      <c r="I63" s="81">
        <v>255000</v>
      </c>
      <c r="J63" s="81">
        <v>45000</v>
      </c>
      <c r="K63" s="81">
        <v>300000</v>
      </c>
      <c r="L63" s="82">
        <v>0.75</v>
      </c>
      <c r="M63" s="83">
        <v>115</v>
      </c>
      <c r="N63" s="83">
        <v>84.5</v>
      </c>
      <c r="O63" s="82">
        <f>N63/M63</f>
        <v>0.73478260869565215</v>
      </c>
    </row>
    <row r="64" spans="1:15" ht="39.75" customHeight="1">
      <c r="A64" s="41">
        <v>6</v>
      </c>
      <c r="B64" s="41" t="s">
        <v>118</v>
      </c>
      <c r="C64" s="30">
        <v>120</v>
      </c>
      <c r="D64" s="41" t="s">
        <v>123</v>
      </c>
      <c r="E64" s="41" t="s">
        <v>125</v>
      </c>
      <c r="F64" s="46">
        <v>57</v>
      </c>
      <c r="G64" s="38">
        <v>307500</v>
      </c>
      <c r="H64" s="38">
        <v>250000</v>
      </c>
      <c r="I64" s="38">
        <v>180625</v>
      </c>
      <c r="J64" s="38">
        <v>31875</v>
      </c>
      <c r="K64" s="38">
        <v>212500</v>
      </c>
      <c r="L64" s="26">
        <v>0.85</v>
      </c>
      <c r="M64" s="36">
        <v>115</v>
      </c>
      <c r="N64" s="36">
        <v>77</v>
      </c>
      <c r="O64" s="42">
        <v>0.66959999999999997</v>
      </c>
    </row>
    <row r="65" spans="1:15" s="40" customFormat="1" ht="37.5" customHeight="1">
      <c r="A65" s="41">
        <v>7</v>
      </c>
      <c r="B65" s="41" t="s">
        <v>115</v>
      </c>
      <c r="C65" s="30">
        <v>107</v>
      </c>
      <c r="D65" s="41" t="s">
        <v>119</v>
      </c>
      <c r="E65" s="41" t="s">
        <v>126</v>
      </c>
      <c r="F65" s="46">
        <v>56</v>
      </c>
      <c r="G65" s="38">
        <v>2282871.77</v>
      </c>
      <c r="H65" s="38">
        <v>1642970.3</v>
      </c>
      <c r="I65" s="38">
        <v>254865.77</v>
      </c>
      <c r="J65" s="38">
        <v>44976.31</v>
      </c>
      <c r="K65" s="38">
        <v>299842.07999999996</v>
      </c>
      <c r="L65" s="26">
        <v>0.18250000015216339</v>
      </c>
      <c r="M65" s="36">
        <v>115</v>
      </c>
      <c r="N65" s="36">
        <v>69</v>
      </c>
      <c r="O65" s="42">
        <v>0.6</v>
      </c>
    </row>
    <row r="66" spans="1:15" s="40" customFormat="1" ht="35.25" customHeight="1">
      <c r="A66" s="121" t="s">
        <v>127</v>
      </c>
      <c r="B66" s="122"/>
      <c r="C66" s="122"/>
      <c r="D66" s="122"/>
      <c r="E66" s="122"/>
      <c r="F66" s="123"/>
      <c r="G66" s="16">
        <f>SUM(G59:G65)</f>
        <v>5106564.42</v>
      </c>
      <c r="H66" s="16">
        <f>SUM(H59:H65)</f>
        <v>3938655.38</v>
      </c>
      <c r="I66" s="16">
        <f>SUM(I59:I65)</f>
        <v>1709172.42</v>
      </c>
      <c r="J66" s="16">
        <f>SUM(J59:J65)</f>
        <v>301618.66000000003</v>
      </c>
      <c r="K66" s="16">
        <f>SUM(K59:K65)</f>
        <v>2010791.08</v>
      </c>
      <c r="L66" s="124"/>
      <c r="M66" s="125"/>
      <c r="N66" s="125"/>
      <c r="O66" s="125"/>
    </row>
    <row r="67" spans="1:15" ht="35.25" customHeight="1">
      <c r="A67" s="99" t="s">
        <v>128</v>
      </c>
      <c r="B67" s="99"/>
      <c r="C67" s="99"/>
      <c r="D67" s="99"/>
      <c r="E67" s="99"/>
      <c r="F67" s="99"/>
      <c r="G67" s="99"/>
      <c r="H67" s="99"/>
      <c r="I67" s="99"/>
      <c r="J67" s="99"/>
      <c r="K67" s="99"/>
      <c r="L67" s="99"/>
      <c r="M67" s="99"/>
      <c r="N67" s="99"/>
      <c r="O67" s="99"/>
    </row>
    <row r="68" spans="1:15" ht="27.75" customHeight="1">
      <c r="A68" s="21" t="s">
        <v>0</v>
      </c>
      <c r="B68" s="21" t="s">
        <v>1</v>
      </c>
      <c r="C68" s="21" t="s">
        <v>36</v>
      </c>
      <c r="D68" s="21" t="s">
        <v>37</v>
      </c>
      <c r="E68" s="21" t="s">
        <v>2</v>
      </c>
      <c r="F68" s="21" t="s">
        <v>3</v>
      </c>
      <c r="G68" s="21" t="s">
        <v>4</v>
      </c>
      <c r="H68" s="21" t="s">
        <v>43</v>
      </c>
      <c r="I68" s="21" t="s">
        <v>5</v>
      </c>
      <c r="J68" s="21" t="s">
        <v>44</v>
      </c>
      <c r="K68" s="21" t="s">
        <v>6</v>
      </c>
      <c r="L68" s="21" t="s">
        <v>45</v>
      </c>
      <c r="M68" s="21" t="s">
        <v>46</v>
      </c>
      <c r="N68" s="21" t="s">
        <v>21</v>
      </c>
      <c r="O68" s="21" t="s">
        <v>7</v>
      </c>
    </row>
    <row r="69" spans="1:15" ht="32.25" customHeight="1">
      <c r="A69" s="41">
        <v>1</v>
      </c>
      <c r="B69" s="41" t="s">
        <v>139</v>
      </c>
      <c r="C69" s="56">
        <v>123</v>
      </c>
      <c r="D69" s="41" t="s">
        <v>140</v>
      </c>
      <c r="E69" s="41" t="s">
        <v>141</v>
      </c>
      <c r="F69" s="57">
        <v>57</v>
      </c>
      <c r="G69" s="48">
        <v>489540</v>
      </c>
      <c r="H69" s="48">
        <v>398000</v>
      </c>
      <c r="I69" s="48">
        <v>254739.9</v>
      </c>
      <c r="J69" s="48">
        <v>44954.1</v>
      </c>
      <c r="K69" s="48">
        <v>299694</v>
      </c>
      <c r="L69" s="58">
        <v>0.753</v>
      </c>
      <c r="M69" s="59">
        <v>115</v>
      </c>
      <c r="N69" s="60">
        <v>108</v>
      </c>
      <c r="O69" s="61">
        <f>N69/M69</f>
        <v>0.93913043478260871</v>
      </c>
    </row>
    <row r="70" spans="1:15" s="85" customFormat="1" ht="45.75" customHeight="1">
      <c r="A70" s="78">
        <v>2</v>
      </c>
      <c r="B70" s="78" t="s">
        <v>171</v>
      </c>
      <c r="C70" s="79">
        <v>128</v>
      </c>
      <c r="D70" s="78" t="s">
        <v>172</v>
      </c>
      <c r="E70" s="78" t="s">
        <v>173</v>
      </c>
      <c r="F70" s="80">
        <v>55</v>
      </c>
      <c r="G70" s="81">
        <v>480807</v>
      </c>
      <c r="H70" s="81">
        <v>390900</v>
      </c>
      <c r="I70" s="81">
        <v>254847.25</v>
      </c>
      <c r="J70" s="81">
        <v>44973.05</v>
      </c>
      <c r="K70" s="81">
        <v>299820.3</v>
      </c>
      <c r="L70" s="82">
        <v>0.76700000000000002</v>
      </c>
      <c r="M70" s="83">
        <v>115</v>
      </c>
      <c r="N70" s="83">
        <v>103.5</v>
      </c>
      <c r="O70" s="82">
        <f>N70/M70</f>
        <v>0.9</v>
      </c>
    </row>
    <row r="71" spans="1:15" ht="33.75" customHeight="1" thickBot="1">
      <c r="A71" s="49">
        <v>3</v>
      </c>
      <c r="B71" s="49" t="s">
        <v>129</v>
      </c>
      <c r="C71" s="50">
        <v>130</v>
      </c>
      <c r="D71" s="51" t="s">
        <v>131</v>
      </c>
      <c r="E71" s="49" t="s">
        <v>132</v>
      </c>
      <c r="F71" s="52">
        <v>57</v>
      </c>
      <c r="G71" s="75">
        <v>1929639</v>
      </c>
      <c r="H71" s="75">
        <v>1568812.2</v>
      </c>
      <c r="I71" s="75">
        <v>253363.17</v>
      </c>
      <c r="J71" s="75">
        <v>44711.15</v>
      </c>
      <c r="K71" s="75">
        <v>298074.32</v>
      </c>
      <c r="L71" s="53">
        <v>0.19000000127484987</v>
      </c>
      <c r="M71" s="64">
        <v>115</v>
      </c>
      <c r="N71" s="76">
        <v>96.5</v>
      </c>
      <c r="O71" s="53">
        <v>0.83909999999999996</v>
      </c>
    </row>
    <row r="72" spans="1:15" ht="33.75" customHeight="1" thickTop="1">
      <c r="A72" s="115" t="s">
        <v>130</v>
      </c>
      <c r="B72" s="116"/>
      <c r="C72" s="116"/>
      <c r="D72" s="116"/>
      <c r="E72" s="116"/>
      <c r="F72" s="117"/>
      <c r="G72" s="16">
        <f>SUM(G69:G71)</f>
        <v>2899986</v>
      </c>
      <c r="H72" s="16">
        <f>SUM(H69:H71)</f>
        <v>2357712.2000000002</v>
      </c>
      <c r="I72" s="16">
        <f>SUM(I69:I71)</f>
        <v>762950.32000000007</v>
      </c>
      <c r="J72" s="16">
        <f>SUM(J69:J71)</f>
        <v>134638.29999999999</v>
      </c>
      <c r="K72" s="16">
        <f>SUM(K69:K71)</f>
        <v>897588.62000000011</v>
      </c>
      <c r="L72" s="39"/>
      <c r="M72" s="39"/>
      <c r="N72" s="39"/>
      <c r="O72" s="39"/>
    </row>
    <row r="73" spans="1:15" ht="40.5" customHeight="1">
      <c r="A73" s="118" t="s">
        <v>176</v>
      </c>
      <c r="B73" s="119"/>
      <c r="C73" s="119"/>
      <c r="D73" s="119"/>
      <c r="E73" s="119"/>
      <c r="F73" s="120"/>
      <c r="G73" s="65">
        <f>G10+G21+G30+G36+G40+G46+G50+G56+G66+G72</f>
        <v>28405293.700000003</v>
      </c>
      <c r="H73" s="65">
        <f t="shared" ref="H73:K73" si="5">H10+H21+H30+H36+H40+H46+H50+H56+H66+H72</f>
        <v>22675676.579999998</v>
      </c>
      <c r="I73" s="65">
        <f>I10+I21+I30+I36+I40+I46+I50+I56+I66+I72</f>
        <v>10020245.290000001</v>
      </c>
      <c r="J73" s="65">
        <f t="shared" si="5"/>
        <v>1768278.59</v>
      </c>
      <c r="K73" s="65">
        <f t="shared" si="5"/>
        <v>11788523.879999999</v>
      </c>
    </row>
    <row r="74" spans="1:15" ht="32.25" customHeight="1" thickBot="1">
      <c r="B74" s="3"/>
      <c r="C74" s="4" t="s">
        <v>54</v>
      </c>
      <c r="D74" s="5"/>
      <c r="I74" s="1"/>
    </row>
    <row r="75" spans="1:15" ht="23.25" customHeight="1" thickTop="1">
      <c r="I75" s="1"/>
    </row>
    <row r="76" spans="1:15" ht="34.5" customHeight="1">
      <c r="B76" s="55"/>
      <c r="C76" s="74" t="s">
        <v>149</v>
      </c>
      <c r="D76" s="74"/>
      <c r="E76" s="95"/>
    </row>
    <row r="77" spans="1:15" ht="47.25" customHeight="1">
      <c r="E77" s="1"/>
    </row>
    <row r="78" spans="1:15" ht="36" customHeight="1">
      <c r="B78" s="112" t="s">
        <v>174</v>
      </c>
      <c r="C78" s="113"/>
      <c r="D78" s="114"/>
      <c r="F78" s="73"/>
      <c r="G78" s="73"/>
      <c r="H78" s="73"/>
      <c r="I78" s="73"/>
      <c r="J78" s="73"/>
      <c r="K78" s="73"/>
      <c r="L78" s="73"/>
    </row>
    <row r="79" spans="1:15" ht="39.75" customHeight="1">
      <c r="B79" s="128" t="s">
        <v>24</v>
      </c>
      <c r="C79" s="8" t="s">
        <v>22</v>
      </c>
      <c r="D79" s="66" t="s">
        <v>23</v>
      </c>
      <c r="F79" s="71"/>
      <c r="G79" s="71"/>
      <c r="H79" s="71"/>
      <c r="I79" s="130"/>
      <c r="J79" s="130"/>
      <c r="K79" s="130"/>
      <c r="L79" s="130"/>
    </row>
    <row r="80" spans="1:15" ht="36.75" customHeight="1">
      <c r="B80" s="129"/>
      <c r="C80" s="67">
        <v>71153445</v>
      </c>
      <c r="D80" s="67">
        <f>C80*C88</f>
        <v>296987364.0855</v>
      </c>
      <c r="E80" s="69"/>
      <c r="F80" s="71"/>
      <c r="G80" s="71"/>
      <c r="H80" s="71"/>
      <c r="I80" s="131"/>
      <c r="J80" s="131"/>
      <c r="K80" s="131"/>
      <c r="L80" s="131"/>
    </row>
    <row r="81" spans="2:13" ht="57.75" customHeight="1">
      <c r="B81" s="41" t="s">
        <v>136</v>
      </c>
      <c r="C81" s="68">
        <f>D81/C88</f>
        <v>34102797.685617767</v>
      </c>
      <c r="D81" s="68">
        <v>142341667.25999999</v>
      </c>
      <c r="E81" s="70"/>
      <c r="F81" s="72"/>
      <c r="G81" s="72"/>
      <c r="H81" s="72"/>
      <c r="I81" s="132"/>
      <c r="J81" s="132"/>
      <c r="K81" s="133"/>
      <c r="L81" s="133"/>
    </row>
    <row r="82" spans="2:13" ht="51.75" customHeight="1">
      <c r="B82" s="6" t="s">
        <v>137</v>
      </c>
      <c r="C82" s="54">
        <f>D82/C88</f>
        <v>2558401.322504133</v>
      </c>
      <c r="D82" s="54">
        <v>10678511.279999999</v>
      </c>
      <c r="E82" s="70"/>
      <c r="F82" s="137"/>
      <c r="G82" s="137"/>
      <c r="H82" s="137"/>
      <c r="I82" s="132"/>
      <c r="J82" s="132"/>
      <c r="K82" s="133"/>
      <c r="L82" s="133"/>
      <c r="M82" s="40"/>
    </row>
    <row r="83" spans="2:13" ht="40.5" customHeight="1">
      <c r="B83" s="6" t="s">
        <v>25</v>
      </c>
      <c r="C83" s="47">
        <f>D83/C88</f>
        <v>19829797.232803855</v>
      </c>
      <c r="D83" s="48">
        <v>82767590.670000002</v>
      </c>
      <c r="E83" s="70"/>
      <c r="F83" s="137"/>
      <c r="G83" s="137"/>
      <c r="H83" s="137"/>
      <c r="I83" s="132"/>
      <c r="J83" s="132"/>
      <c r="K83" s="133"/>
      <c r="L83" s="133"/>
      <c r="M83" s="63"/>
    </row>
    <row r="84" spans="2:13" ht="52.5" customHeight="1">
      <c r="B84" s="6" t="s">
        <v>26</v>
      </c>
      <c r="C84" s="48">
        <f>D84/C88</f>
        <v>0</v>
      </c>
      <c r="D84" s="48">
        <v>0</v>
      </c>
      <c r="E84" s="1"/>
      <c r="F84" s="137"/>
      <c r="G84" s="137"/>
      <c r="H84" s="137"/>
      <c r="I84" s="132"/>
      <c r="J84" s="132"/>
      <c r="K84" s="140"/>
      <c r="L84" s="140"/>
      <c r="M84" s="40"/>
    </row>
    <row r="85" spans="2:13" ht="51">
      <c r="B85" s="6" t="s">
        <v>27</v>
      </c>
      <c r="C85" s="48">
        <f>D85/C88</f>
        <v>16851667.277606077</v>
      </c>
      <c r="D85" s="48">
        <v>70337174.049999997</v>
      </c>
      <c r="E85" s="1"/>
      <c r="F85" s="135"/>
      <c r="G85" s="135"/>
      <c r="H85" s="135"/>
      <c r="I85" s="131"/>
      <c r="J85" s="131"/>
      <c r="K85" s="136"/>
      <c r="L85" s="136"/>
      <c r="M85" s="40"/>
    </row>
    <row r="86" spans="2:13" ht="55.5" customHeight="1">
      <c r="B86" s="41" t="s">
        <v>138</v>
      </c>
      <c r="C86" s="48">
        <f>D86/C88</f>
        <v>488236.3640719711</v>
      </c>
      <c r="D86" s="48">
        <v>2037849.76</v>
      </c>
      <c r="F86" s="137"/>
      <c r="G86" s="137"/>
      <c r="H86" s="137"/>
      <c r="I86" s="132"/>
      <c r="J86" s="132"/>
      <c r="K86" s="133"/>
      <c r="L86" s="133"/>
      <c r="M86" s="62"/>
    </row>
    <row r="87" spans="2:13" ht="85.5" customHeight="1">
      <c r="B87" s="6" t="s">
        <v>175</v>
      </c>
      <c r="C87" s="48">
        <f>D87/C88</f>
        <v>13805029.591029972</v>
      </c>
      <c r="D87" s="48">
        <f>D85-D82-D84-D86</f>
        <v>57620813.009999998</v>
      </c>
      <c r="F87" s="135"/>
      <c r="G87" s="135"/>
      <c r="H87" s="135"/>
      <c r="I87" s="131"/>
      <c r="J87" s="131"/>
      <c r="K87" s="136"/>
      <c r="L87" s="136"/>
      <c r="M87" s="62"/>
    </row>
    <row r="88" spans="2:13" ht="44.25" customHeight="1">
      <c r="B88" s="8" t="s">
        <v>28</v>
      </c>
      <c r="C88" s="138">
        <v>4.1738999999999997</v>
      </c>
      <c r="D88" s="139"/>
      <c r="E88" s="1"/>
      <c r="F88" s="130"/>
      <c r="G88" s="130"/>
      <c r="H88" s="130"/>
      <c r="I88" s="134"/>
      <c r="J88" s="134"/>
      <c r="K88" s="134"/>
      <c r="L88" s="134"/>
    </row>
  </sheetData>
  <autoFilter ref="A3:O3"/>
  <mergeCells count="54">
    <mergeCell ref="C88:D88"/>
    <mergeCell ref="K86:L86"/>
    <mergeCell ref="F83:H83"/>
    <mergeCell ref="I83:J83"/>
    <mergeCell ref="K83:L83"/>
    <mergeCell ref="F84:H84"/>
    <mergeCell ref="I84:J84"/>
    <mergeCell ref="K84:L84"/>
    <mergeCell ref="I81:J81"/>
    <mergeCell ref="K81:L81"/>
    <mergeCell ref="F88:H88"/>
    <mergeCell ref="I88:L88"/>
    <mergeCell ref="F85:H85"/>
    <mergeCell ref="I85:J85"/>
    <mergeCell ref="K85:L85"/>
    <mergeCell ref="F87:H87"/>
    <mergeCell ref="I87:J87"/>
    <mergeCell ref="K87:L87"/>
    <mergeCell ref="F82:H82"/>
    <mergeCell ref="I82:J82"/>
    <mergeCell ref="K82:L82"/>
    <mergeCell ref="F86:H86"/>
    <mergeCell ref="I86:J86"/>
    <mergeCell ref="B79:B80"/>
    <mergeCell ref="I79:J79"/>
    <mergeCell ref="K79:L79"/>
    <mergeCell ref="I80:J80"/>
    <mergeCell ref="K80:L80"/>
    <mergeCell ref="B78:D78"/>
    <mergeCell ref="A67:O67"/>
    <mergeCell ref="A72:F72"/>
    <mergeCell ref="A73:F73"/>
    <mergeCell ref="A46:F46"/>
    <mergeCell ref="A51:O51"/>
    <mergeCell ref="A56:F56"/>
    <mergeCell ref="A57:O57"/>
    <mergeCell ref="A66:F66"/>
    <mergeCell ref="L66:O66"/>
    <mergeCell ref="A47:O47"/>
    <mergeCell ref="A50:F50"/>
    <mergeCell ref="L50:O50"/>
    <mergeCell ref="A1:O1"/>
    <mergeCell ref="A2:O2"/>
    <mergeCell ref="A10:F10"/>
    <mergeCell ref="A11:O11"/>
    <mergeCell ref="A21:F21"/>
    <mergeCell ref="L21:O21"/>
    <mergeCell ref="A40:F40"/>
    <mergeCell ref="A41:O41"/>
    <mergeCell ref="A22:O22"/>
    <mergeCell ref="A30:F30"/>
    <mergeCell ref="A31:O31"/>
    <mergeCell ref="A36:F36"/>
    <mergeCell ref="A37:O37"/>
  </mergeCells>
  <printOptions horizontalCentered="1"/>
  <pageMargins left="0" right="0" top="0.74803149606299213" bottom="0.74803149606299213" header="0.31496062992125984" footer="0.31496062992125984"/>
  <pageSetup paperSize="9" scale="43" orientation="landscape" r:id="rId1"/>
  <headerFooter>
    <oddFooter>Strona &amp;P z &amp;N</oddFooter>
  </headerFooter>
  <rowBreaks count="3" manualBreakCount="3">
    <brk id="21" max="14" man="1"/>
    <brk id="40" max="14" man="1"/>
    <brk id="66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2  Uchwala po protestach</vt:lpstr>
      <vt:lpstr>'2  Uchwala po protestach'!Obszar_wydruku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MJWPU</dc:creator>
  <cp:lastModifiedBy>Ankieta</cp:lastModifiedBy>
  <cp:lastPrinted>2014-04-09T08:59:25Z</cp:lastPrinted>
  <dcterms:created xsi:type="dcterms:W3CDTF">2013-07-16T07:54:13Z</dcterms:created>
  <dcterms:modified xsi:type="dcterms:W3CDTF">2014-04-16T11:11:09Z</dcterms:modified>
</cp:coreProperties>
</file>