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060" windowHeight="114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Arkusz1!$A$2:$IH$18</definedName>
    <definedName name="_xlnm.Print_Area" localSheetId="0">Arkusz1!$A$1:$S$34</definedName>
    <definedName name="_xlnm.Print_Titles" localSheetId="0">Arkusz1!$2:$2</definedName>
  </definedNames>
  <calcPr calcId="124519"/>
</workbook>
</file>

<file path=xl/calcChain.xml><?xml version="1.0" encoding="utf-8"?>
<calcChain xmlns="http://schemas.openxmlformats.org/spreadsheetml/2006/main">
  <c r="F32" i="1"/>
  <c r="H32"/>
  <c r="F31" l="1"/>
  <c r="F30"/>
  <c r="F29"/>
  <c r="F28"/>
  <c r="F27"/>
  <c r="F26"/>
  <c r="F25"/>
  <c r="F24"/>
  <c r="H31"/>
  <c r="H23"/>
  <c r="L18" l="1"/>
  <c r="M18"/>
  <c r="N18"/>
  <c r="K18"/>
  <c r="O17" l="1"/>
  <c r="P17" s="1"/>
  <c r="O16"/>
  <c r="O15"/>
  <c r="O14"/>
  <c r="P14" s="1"/>
  <c r="O13"/>
  <c r="P13" s="1"/>
  <c r="O12"/>
  <c r="O11"/>
  <c r="O10"/>
  <c r="P10" s="1"/>
  <c r="O9"/>
  <c r="P9" s="1"/>
  <c r="O8"/>
  <c r="P8" s="1"/>
  <c r="O7"/>
  <c r="P7" s="1"/>
  <c r="O6"/>
  <c r="P6" s="1"/>
  <c r="O5"/>
  <c r="P5" s="1"/>
  <c r="O4"/>
  <c r="O3"/>
  <c r="O18" l="1"/>
</calcChain>
</file>

<file path=xl/sharedStrings.xml><?xml version="1.0" encoding="utf-8"?>
<sst xmlns="http://schemas.openxmlformats.org/spreadsheetml/2006/main" count="171" uniqueCount="110">
  <si>
    <t xml:space="preserve">Nr rejestracyjny </t>
  </si>
  <si>
    <t>Całkowita Wartość Projektu w PLN</t>
  </si>
  <si>
    <t>Wnioskowana kwota z EFRR w PLN</t>
  </si>
  <si>
    <t>Maksymalna suma średnich oceny strategiczej i merytorycznej</t>
  </si>
  <si>
    <t>Lp</t>
  </si>
  <si>
    <t>Wnioskodawca</t>
  </si>
  <si>
    <t xml:space="preserve">Tytuł </t>
  </si>
  <si>
    <t>Kat. interw.</t>
  </si>
  <si>
    <t>Koszty kwalifikowalne</t>
  </si>
  <si>
    <t>Wnioskowana kwota z budżetu państwa (nie zawsze wystąpi)</t>
  </si>
  <si>
    <t>Kwota wnioskowana z EFRR + budżetu państwa w PLN (formuła)</t>
  </si>
  <si>
    <t>Procent maksymalnej liczby punktów możliwych do
zdobycia</t>
  </si>
  <si>
    <t>02</t>
  </si>
  <si>
    <t>MJWPU.420-725/10</t>
  </si>
  <si>
    <t>2409/10</t>
  </si>
  <si>
    <t>Szkoła Główna Służby Pożarniczej</t>
  </si>
  <si>
    <t>Rozwój gospodarczy Mazowsza poprzez wzmocnienie sektora badawczo - rozwojowego specjalistyczną pracownią symulacji komputerowych wraz z utworzeniem laboratorium naukowo - dydaktycznego służącego identyfikacją zagrożeń bezpieczeństwa regionu</t>
  </si>
  <si>
    <t>MJWPU.420-712/10</t>
  </si>
  <si>
    <t>2357/10</t>
  </si>
  <si>
    <t>Instytut Technologiczno - Przyrodniczy</t>
  </si>
  <si>
    <t>Wzrost konkurencyjności i efektywności prac badawczych prowadzonych w Instytucie Technologiczno - Przyrodniczym poprzez unowocześnienie zaplecza badawczo - rozwojowego Al. Hrabska 3, 05-090 Falenty, gmina Raszyn, woj. mazowieckie</t>
  </si>
  <si>
    <t>01</t>
  </si>
  <si>
    <t>MJWPU.420-745/10</t>
  </si>
  <si>
    <t>2438/10</t>
  </si>
  <si>
    <t>Instytut Chemii i Techniki Jądrowej</t>
  </si>
  <si>
    <t>Modernizacja Centrum Radiobiologii i Dozymetrii Biologicznej w ICHTJ w Warszawie, etap I</t>
  </si>
  <si>
    <t>MJWPU.420-730/10</t>
  </si>
  <si>
    <t>2426/10</t>
  </si>
  <si>
    <t>Instytut Lotnictwa</t>
  </si>
  <si>
    <t>Modernizacja czytelni biblioteki Instytutu Lotnictwa i budowa hali laboratorium pełzarek</t>
  </si>
  <si>
    <t>MJWPU.420-723/10</t>
  </si>
  <si>
    <t>2418/10</t>
  </si>
  <si>
    <t>Międzynarodowy Instytut Biologii Molekularnej i Komórkowej w Warszawie</t>
  </si>
  <si>
    <t>Zwiększenie transferu innowacji do gospodarki poprzez powiązanie nowoczesnej aparatury naukowej z infrastrukturą informatyczną umożliwiającą przetwarzanie i analizowanie danych naukowych</t>
  </si>
  <si>
    <t>MJWPU.420-716/10</t>
  </si>
  <si>
    <t>2379/10</t>
  </si>
  <si>
    <t>Uniwersytet Kardynała Stefana Wyszyńskiego w Warszawie</t>
  </si>
  <si>
    <t>Centrum Laboratoryjne Nauk Przyrodniczych Uniwersytetu Kardynała Stefana Wyszyńskiego w Warszawie - etap I</t>
  </si>
  <si>
    <t>MJWPU.420-722/10</t>
  </si>
  <si>
    <t>2383/10</t>
  </si>
  <si>
    <t>Szkoła Główna Gospodarstwa Wiejskiego w Warszawie</t>
  </si>
  <si>
    <t>Laboratorium Metabolomiki - badanie wpływu składu i jakości żywności na metabolom komórek</t>
  </si>
  <si>
    <t>MJWPU.420-721/10</t>
  </si>
  <si>
    <t>2366/10</t>
  </si>
  <si>
    <t>Instytut Hodowli i Aklimatyzacji Roślin - Państwowy Instytut Badawczy</t>
  </si>
  <si>
    <t>Budowa Laboratorium Fitopatologicznego w IHAR - PIB O. Młochów</t>
  </si>
  <si>
    <t>MJWPU.420-719/10</t>
  </si>
  <si>
    <t>2381/10</t>
  </si>
  <si>
    <t>Centrum Onkologii - Instytut im. Marii Skłodowskiej - Curie</t>
  </si>
  <si>
    <t>Budowa nowoczesnej platformy diagnostyczno - badawczej dla spersonalizowanej terapii onkologicznej przez utworzenie laboratorium diagnostyki molekularnej z biobankiem</t>
  </si>
  <si>
    <t>MJWPU.420-733/10</t>
  </si>
  <si>
    <t>2417/10</t>
  </si>
  <si>
    <t>Instytut Energii Atomowej POLATOM</t>
  </si>
  <si>
    <t>Centrum Analiz Bezpieczeństwa Ekologicznego, Radiologicznego i Przetwarzania Danych Medycyny Nuklearnej (CABERM)</t>
  </si>
  <si>
    <t>MJWPU.420-746/10</t>
  </si>
  <si>
    <t>2445/10</t>
  </si>
  <si>
    <t>Instytut Energetyki Oddział Techniki Grzewczej i Sanitarnej w Radomiu</t>
  </si>
  <si>
    <t>Intensyfikacja transferu innowacji poprzez wzmocnienie bazy infrastruktury Instytutu Energetyki Oddziału Techniki Grzewczej i Sanitarnej w Radomiu</t>
  </si>
  <si>
    <t>MJWPU.420-736/10</t>
  </si>
  <si>
    <t>2430/10</t>
  </si>
  <si>
    <t>Politechnika Radomska im. Kazimierza Pułaskiego</t>
  </si>
  <si>
    <t>Wzmocnienie potencjału badawczego laboratoriów na Wydziale Transportu i Elektrotechniki oraz Wydziale Mechanicznym Politechniki Radomskiej</t>
  </si>
  <si>
    <t>MJWPU.420-717/10</t>
  </si>
  <si>
    <t>2394/10</t>
  </si>
  <si>
    <t>Instyut MedycynyDoświadczalnej i Klinicznej, Polska Akademia Nauk</t>
  </si>
  <si>
    <t>Wzmocnienie potencjału innowacyjnego i badawczego Instytutu Medycyny Doświadczalnej i Klinicznej w zakresie analizy epigenetycznych mechanizmów starzenia człowieka</t>
  </si>
  <si>
    <t>MJWPU.420-728/10</t>
  </si>
  <si>
    <t>2428/10</t>
  </si>
  <si>
    <t>Instytut Mechaniki Precyzyjnej</t>
  </si>
  <si>
    <t>Wzmocnienie infrastruktury badawczej Instytutu Mechaniki Precyzyjnej podnoszącej efektywność  prowadzonych badań oraz wspomagającej transfer technologii do przemysłu z zakresu inżynierii powierzchni</t>
  </si>
  <si>
    <t>MJWPU.420-739/10</t>
  </si>
  <si>
    <t>2432/10</t>
  </si>
  <si>
    <t>Instytut Ekonomiki Rolnictwa i Gospodarki Żywnościowej - Państwowy Instytut Badawczy</t>
  </si>
  <si>
    <t>Wzmocnienie sektora badawczo - rozwojowego Instytutu Ekonomiki Rolnictwa i Gospodarki Żywnościowej poprzez modernizację i wyposażenie sali konferencyjnej</t>
  </si>
  <si>
    <t>RAZEM:</t>
  </si>
  <si>
    <t>Procent dofinansowania</t>
  </si>
  <si>
    <t>Liczba punktów uzyskanych przez projekt</t>
  </si>
  <si>
    <t xml:space="preserve">Alokacja na Działanie </t>
  </si>
  <si>
    <t>EURO</t>
  </si>
  <si>
    <t>PLN</t>
  </si>
  <si>
    <t>Zapotrzebowanie na projekty z etapu wdrażania z podpisaną umową</t>
  </si>
  <si>
    <t>Wartość dofinansowania projektów zgodnie z proponowaną listą</t>
  </si>
  <si>
    <t>Zapotrzebowanie na projekty z etapu wdrażania oczekujące na podpisanie umowy</t>
  </si>
  <si>
    <t>Zapotrzebowanie na projekty kluczowe z Działania 1.1 (podpisane umowy)</t>
  </si>
  <si>
    <t>Zapotrzebowanie na projekty kluczowe z Działania 1.1 (oczekujące na podpisanie umowy)</t>
  </si>
  <si>
    <t>Obowiązujący kurs EURO</t>
  </si>
  <si>
    <t>Wartość umożliwiająca dalszą kontraktację na podstawie comiesięcznych danych MF</t>
  </si>
  <si>
    <t>Nr kancelaryjny</t>
  </si>
  <si>
    <t>Miejsce realizacji projektu (powiat)</t>
  </si>
  <si>
    <t>Miejsce realizacji projektu (miejscowość)</t>
  </si>
  <si>
    <t>Siedziba wnioskodawcy (powiat)</t>
  </si>
  <si>
    <t>Siedziba wnioskodawcy (miejscowość)</t>
  </si>
  <si>
    <t>m. st. Warszawa</t>
  </si>
  <si>
    <t>Warszawa</t>
  </si>
  <si>
    <t>pruszkowski</t>
  </si>
  <si>
    <t>Falenty</t>
  </si>
  <si>
    <t>Młochów</t>
  </si>
  <si>
    <t>warszawski zachodni</t>
  </si>
  <si>
    <t>Radzików</t>
  </si>
  <si>
    <t>otwocki</t>
  </si>
  <si>
    <t>Otwock Świerk</t>
  </si>
  <si>
    <t>powiat m. Radom</t>
  </si>
  <si>
    <t>Radom</t>
  </si>
  <si>
    <t>radomski</t>
  </si>
  <si>
    <t>Analiza wykorzystania alokacji EFRR w ramach  Działania 1.1 "Wzmocnienie sektora badawczo - rozwojowego" (kurs EURO 4,1994 PLN/EURO EBC)</t>
  </si>
  <si>
    <t xml:space="preserve"> projekt po proteście</t>
  </si>
  <si>
    <t>Wartość projektów z pozycji od 7-11 załącznika Nr 1</t>
  </si>
  <si>
    <t>Pozostała alokacja po dofinansowaniu projektów z 7-11 pozycji załącznika Nr 1 listy rankingowej</t>
  </si>
  <si>
    <t>Wartość projektów na liście rezerwowej</t>
  </si>
  <si>
    <t>Załącznik Nr 2 do Uchwały Nr ............................. Zarządu Województwa Mazowieckiego z dnia  ..................................... zmieniającej uchwalę w sprawie zatwierdzenia listy rankingowej projektów pozytywnie zweryfikowanych pod względem oceny wykonalności i merytorycznej (horyzontalnej, szczegółowej oraz strategicznej) złożonych w ramach konkursu zamkniętego bez preselekcji RPOWM/1.1/1/2010  Priorytet I „Tworzenie warunków dla rozwoju potencjału innowacyjnego i przedsiębiorczości na Mazowszu” dla Działania 1.1 „Wzmocnienie sektora badawczo - rozwojowego” Regionalnego Programu Operacyjnego Województwa Mazowieckiego 2007-2013</t>
  </si>
</sst>
</file>

<file path=xl/styles.xml><?xml version="1.0" encoding="utf-8"?>
<styleSheet xmlns="http://schemas.openxmlformats.org/spreadsheetml/2006/main">
  <numFmts count="1">
    <numFmt numFmtId="164" formatCode="#,##0.0000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2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5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5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16">
    <xf numFmtId="0" fontId="0" fillId="0" borderId="0" xfId="0"/>
    <xf numFmtId="0" fontId="5" fillId="0" borderId="0" xfId="0" applyFont="1" applyAlignment="1">
      <alignment horizontal="right" vertical="top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5" fillId="0" borderId="2" xfId="0" applyFont="1" applyBorder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9" fontId="9" fillId="4" borderId="1" xfId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0" fontId="10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2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0" borderId="0" xfId="0" applyFont="1" applyBorder="1"/>
    <xf numFmtId="0" fontId="11" fillId="0" borderId="0" xfId="0" applyFont="1"/>
    <xf numFmtId="4" fontId="16" fillId="0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18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5" fillId="0" borderId="2" xfId="1" applyNumberFormat="1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5" borderId="0" xfId="0" applyFont="1" applyFill="1" applyBorder="1" applyAlignment="1"/>
    <xf numFmtId="0" fontId="5" fillId="5" borderId="0" xfId="0" applyFont="1" applyFill="1" applyBorder="1" applyAlignment="1"/>
    <xf numFmtId="0" fontId="5" fillId="5" borderId="0" xfId="0" applyFont="1" applyFill="1" applyBorder="1"/>
    <xf numFmtId="0" fontId="5" fillId="5" borderId="1" xfId="0" applyFont="1" applyFill="1" applyBorder="1"/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1" xfId="0" applyFont="1" applyFill="1" applyBorder="1"/>
    <xf numFmtId="0" fontId="11" fillId="0" borderId="0" xfId="0" applyFont="1" applyFill="1" applyBorder="1"/>
    <xf numFmtId="10" fontId="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 applyAlignment="1"/>
    <xf numFmtId="0" fontId="22" fillId="0" borderId="0" xfId="0" applyFont="1"/>
    <xf numFmtId="0" fontId="23" fillId="0" borderId="0" xfId="0" applyFont="1" applyAlignment="1">
      <alignment vertical="center" wrapText="1"/>
    </xf>
    <xf numFmtId="4" fontId="23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wrapText="1"/>
    </xf>
    <xf numFmtId="16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/>
    <xf numFmtId="4" fontId="11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4" fontId="22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/>
    <xf numFmtId="0" fontId="20" fillId="0" borderId="0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4" fontId="22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20" fillId="6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3"/>
    <cellStyle name="Normalny 5" xfId="2"/>
    <cellStyle name="Procentowy" xfId="1" builtinId="5"/>
  </cellStyles>
  <dxfs count="8"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6"/>
  <sheetViews>
    <sheetView tabSelected="1" view="pageBreakPreview" zoomScale="50" zoomScaleSheetLayoutView="50" workbookViewId="0">
      <selection sqref="A1:S1"/>
    </sheetView>
  </sheetViews>
  <sheetFormatPr defaultRowHeight="69" customHeight="1"/>
  <cols>
    <col min="1" max="1" width="5.125" style="3" customWidth="1"/>
    <col min="2" max="2" width="23.25" style="3" customWidth="1"/>
    <col min="3" max="3" width="16" style="3" customWidth="1"/>
    <col min="4" max="4" width="26" style="3" customWidth="1"/>
    <col min="5" max="5" width="35.875" style="3" customWidth="1"/>
    <col min="6" max="6" width="12.5" style="3" customWidth="1"/>
    <col min="7" max="10" width="15.25" style="3" customWidth="1"/>
    <col min="11" max="11" width="22.375" style="3" customWidth="1"/>
    <col min="12" max="12" width="18.25" style="3" customWidth="1"/>
    <col min="13" max="13" width="19.875" style="3" customWidth="1"/>
    <col min="14" max="14" width="14" style="3" customWidth="1"/>
    <col min="15" max="15" width="17.875" style="3" customWidth="1"/>
    <col min="16" max="16" width="16.5" style="3" customWidth="1"/>
    <col min="17" max="17" width="15.375" style="5" customWidth="1"/>
    <col min="18" max="18" width="16.875" style="6" customWidth="1"/>
    <col min="19" max="19" width="15.25" style="3" customWidth="1"/>
    <col min="20" max="16384" width="9" style="3"/>
  </cols>
  <sheetData>
    <row r="1" spans="1:242" s="1" customFormat="1" ht="102" customHeight="1">
      <c r="A1" s="95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242" s="2" customFormat="1" ht="96" customHeight="1">
      <c r="A2" s="10" t="s">
        <v>4</v>
      </c>
      <c r="B2" s="11" t="s">
        <v>0</v>
      </c>
      <c r="C2" s="11" t="s">
        <v>87</v>
      </c>
      <c r="D2" s="11" t="s">
        <v>5</v>
      </c>
      <c r="E2" s="11" t="s">
        <v>6</v>
      </c>
      <c r="F2" s="12" t="s">
        <v>7</v>
      </c>
      <c r="G2" s="12" t="s">
        <v>88</v>
      </c>
      <c r="H2" s="12" t="s">
        <v>89</v>
      </c>
      <c r="I2" s="12" t="s">
        <v>90</v>
      </c>
      <c r="J2" s="12" t="s">
        <v>91</v>
      </c>
      <c r="K2" s="13" t="s">
        <v>1</v>
      </c>
      <c r="L2" s="13" t="s">
        <v>8</v>
      </c>
      <c r="M2" s="13" t="s">
        <v>2</v>
      </c>
      <c r="N2" s="13" t="s">
        <v>9</v>
      </c>
      <c r="O2" s="14" t="s">
        <v>10</v>
      </c>
      <c r="P2" s="15" t="s">
        <v>75</v>
      </c>
      <c r="Q2" s="16" t="s">
        <v>3</v>
      </c>
      <c r="R2" s="17" t="s">
        <v>76</v>
      </c>
      <c r="S2" s="11" t="s">
        <v>11</v>
      </c>
      <c r="T2" s="18"/>
    </row>
    <row r="3" spans="1:242" s="58" customFormat="1" ht="120">
      <c r="A3" s="26">
        <v>1</v>
      </c>
      <c r="B3" s="49" t="s">
        <v>13</v>
      </c>
      <c r="C3" s="49" t="s">
        <v>14</v>
      </c>
      <c r="D3" s="49" t="s">
        <v>15</v>
      </c>
      <c r="E3" s="49" t="s">
        <v>16</v>
      </c>
      <c r="F3" s="50" t="s">
        <v>12</v>
      </c>
      <c r="G3" s="50" t="s">
        <v>92</v>
      </c>
      <c r="H3" s="50" t="s">
        <v>93</v>
      </c>
      <c r="I3" s="50" t="s">
        <v>92</v>
      </c>
      <c r="J3" s="50" t="s">
        <v>93</v>
      </c>
      <c r="K3" s="46">
        <v>4072254</v>
      </c>
      <c r="L3" s="46">
        <v>3998819.91</v>
      </c>
      <c r="M3" s="46">
        <v>3398996.92</v>
      </c>
      <c r="N3" s="46">
        <v>0</v>
      </c>
      <c r="O3" s="47">
        <f t="shared" ref="O3:O17" si="0">M3+N3</f>
        <v>3398996.92</v>
      </c>
      <c r="P3" s="48">
        <v>0.84989999999999999</v>
      </c>
      <c r="Q3" s="51">
        <v>95</v>
      </c>
      <c r="R3" s="52">
        <v>80</v>
      </c>
      <c r="S3" s="53">
        <v>0.84210526315789469</v>
      </c>
      <c r="T3" s="55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</row>
    <row r="4" spans="1:242" s="62" customFormat="1" ht="120">
      <c r="A4" s="26">
        <v>2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94</v>
      </c>
      <c r="H4" s="19" t="s">
        <v>95</v>
      </c>
      <c r="I4" s="19" t="s">
        <v>94</v>
      </c>
      <c r="J4" s="19" t="s">
        <v>95</v>
      </c>
      <c r="K4" s="20">
        <v>4792418.62</v>
      </c>
      <c r="L4" s="20">
        <v>3928211.98</v>
      </c>
      <c r="M4" s="20">
        <v>3338980.18</v>
      </c>
      <c r="N4" s="20">
        <v>0</v>
      </c>
      <c r="O4" s="20">
        <f t="shared" si="0"/>
        <v>3338980.18</v>
      </c>
      <c r="P4" s="21">
        <v>0.85</v>
      </c>
      <c r="Q4" s="22">
        <v>95</v>
      </c>
      <c r="R4" s="64">
        <v>0.79500000000000004</v>
      </c>
      <c r="S4" s="23">
        <v>0.83679999999999999</v>
      </c>
      <c r="T4" s="59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</row>
    <row r="5" spans="1:242" s="8" customFormat="1" ht="69" customHeight="1">
      <c r="A5" s="26">
        <v>3</v>
      </c>
      <c r="B5" s="27" t="s">
        <v>22</v>
      </c>
      <c r="C5" s="27" t="s">
        <v>23</v>
      </c>
      <c r="D5" s="27" t="s">
        <v>24</v>
      </c>
      <c r="E5" s="27" t="s">
        <v>25</v>
      </c>
      <c r="F5" s="28" t="s">
        <v>21</v>
      </c>
      <c r="G5" s="28" t="s">
        <v>92</v>
      </c>
      <c r="H5" s="28" t="s">
        <v>93</v>
      </c>
      <c r="I5" s="28" t="s">
        <v>92</v>
      </c>
      <c r="J5" s="28" t="s">
        <v>93</v>
      </c>
      <c r="K5" s="29">
        <v>3999994.61</v>
      </c>
      <c r="L5" s="29">
        <v>3999994.61</v>
      </c>
      <c r="M5" s="29">
        <v>3399995.42</v>
      </c>
      <c r="N5" s="29">
        <v>0</v>
      </c>
      <c r="O5" s="30">
        <f t="shared" si="0"/>
        <v>3399995.42</v>
      </c>
      <c r="P5" s="31">
        <f t="shared" ref="P5:P17" si="1">O5/L5</f>
        <v>0.85000000037500056</v>
      </c>
      <c r="Q5" s="25">
        <v>95</v>
      </c>
      <c r="R5" s="32">
        <v>79.5</v>
      </c>
      <c r="S5" s="33">
        <v>0.83684210526315794</v>
      </c>
      <c r="T5" s="34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242" s="62" customFormat="1" ht="69" customHeight="1">
      <c r="A6" s="26">
        <v>4</v>
      </c>
      <c r="B6" s="27" t="s">
        <v>26</v>
      </c>
      <c r="C6" s="27" t="s">
        <v>27</v>
      </c>
      <c r="D6" s="27" t="s">
        <v>28</v>
      </c>
      <c r="E6" s="27" t="s">
        <v>29</v>
      </c>
      <c r="F6" s="28" t="s">
        <v>12</v>
      </c>
      <c r="G6" s="28" t="s">
        <v>92</v>
      </c>
      <c r="H6" s="28" t="s">
        <v>93</v>
      </c>
      <c r="I6" s="28" t="s">
        <v>92</v>
      </c>
      <c r="J6" s="28" t="s">
        <v>93</v>
      </c>
      <c r="K6" s="29">
        <v>3945480</v>
      </c>
      <c r="L6" s="29">
        <v>3677080</v>
      </c>
      <c r="M6" s="29">
        <v>937655.4</v>
      </c>
      <c r="N6" s="29">
        <v>165468.6</v>
      </c>
      <c r="O6" s="30">
        <f t="shared" si="0"/>
        <v>1103124</v>
      </c>
      <c r="P6" s="31">
        <f t="shared" si="1"/>
        <v>0.3</v>
      </c>
      <c r="Q6" s="25">
        <v>95</v>
      </c>
      <c r="R6" s="32">
        <v>78.5</v>
      </c>
      <c r="S6" s="33">
        <v>0.82631578947368423</v>
      </c>
      <c r="T6" s="63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</row>
    <row r="7" spans="1:242" s="8" customFormat="1" ht="102" customHeight="1">
      <c r="A7" s="26">
        <v>5</v>
      </c>
      <c r="B7" s="27" t="s">
        <v>30</v>
      </c>
      <c r="C7" s="27" t="s">
        <v>31</v>
      </c>
      <c r="D7" s="27" t="s">
        <v>32</v>
      </c>
      <c r="E7" s="27" t="s">
        <v>33</v>
      </c>
      <c r="F7" s="28" t="s">
        <v>12</v>
      </c>
      <c r="G7" s="28" t="s">
        <v>92</v>
      </c>
      <c r="H7" s="28" t="s">
        <v>93</v>
      </c>
      <c r="I7" s="28" t="s">
        <v>92</v>
      </c>
      <c r="J7" s="28" t="s">
        <v>93</v>
      </c>
      <c r="K7" s="29">
        <v>1784660.55</v>
      </c>
      <c r="L7" s="29">
        <v>1784660.55</v>
      </c>
      <c r="M7" s="29">
        <v>1516961.47</v>
      </c>
      <c r="N7" s="29">
        <v>0</v>
      </c>
      <c r="O7" s="30">
        <f t="shared" si="0"/>
        <v>1516961.47</v>
      </c>
      <c r="P7" s="31">
        <f t="shared" si="1"/>
        <v>0.85000000140082654</v>
      </c>
      <c r="Q7" s="25">
        <v>95</v>
      </c>
      <c r="R7" s="32">
        <v>78</v>
      </c>
      <c r="S7" s="33">
        <v>0.82105263157894737</v>
      </c>
      <c r="T7" s="24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242" ht="75" customHeight="1">
      <c r="A8" s="26">
        <v>6</v>
      </c>
      <c r="B8" s="27" t="s">
        <v>34</v>
      </c>
      <c r="C8" s="27" t="s">
        <v>35</v>
      </c>
      <c r="D8" s="27" t="s">
        <v>36</v>
      </c>
      <c r="E8" s="27" t="s">
        <v>37</v>
      </c>
      <c r="F8" s="28" t="s">
        <v>12</v>
      </c>
      <c r="G8" s="28" t="s">
        <v>92</v>
      </c>
      <c r="H8" s="28" t="s">
        <v>93</v>
      </c>
      <c r="I8" s="28" t="s">
        <v>92</v>
      </c>
      <c r="J8" s="28" t="s">
        <v>93</v>
      </c>
      <c r="K8" s="29">
        <v>3363038.8</v>
      </c>
      <c r="L8" s="29">
        <v>3363038.8</v>
      </c>
      <c r="M8" s="29">
        <v>2858582.98</v>
      </c>
      <c r="N8" s="29">
        <v>0</v>
      </c>
      <c r="O8" s="30">
        <f t="shared" si="0"/>
        <v>2858582.98</v>
      </c>
      <c r="P8" s="31">
        <f t="shared" si="1"/>
        <v>0.85000000000000009</v>
      </c>
      <c r="Q8" s="25">
        <v>95</v>
      </c>
      <c r="R8" s="32">
        <v>76.5</v>
      </c>
      <c r="S8" s="33">
        <v>0.80526315789473679</v>
      </c>
      <c r="T8" s="3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ht="69" customHeight="1">
      <c r="A9" s="26">
        <v>7</v>
      </c>
      <c r="B9" s="27" t="s">
        <v>38</v>
      </c>
      <c r="C9" s="27" t="s">
        <v>39</v>
      </c>
      <c r="D9" s="27" t="s">
        <v>40</v>
      </c>
      <c r="E9" s="27" t="s">
        <v>41</v>
      </c>
      <c r="F9" s="28" t="s">
        <v>12</v>
      </c>
      <c r="G9" s="28" t="s">
        <v>92</v>
      </c>
      <c r="H9" s="28" t="s">
        <v>93</v>
      </c>
      <c r="I9" s="28" t="s">
        <v>92</v>
      </c>
      <c r="J9" s="28" t="s">
        <v>93</v>
      </c>
      <c r="K9" s="29">
        <v>4020996.01</v>
      </c>
      <c r="L9" s="29">
        <v>3982996.01</v>
      </c>
      <c r="M9" s="29">
        <v>3385546.61</v>
      </c>
      <c r="N9" s="29">
        <v>0</v>
      </c>
      <c r="O9" s="30">
        <f t="shared" si="0"/>
        <v>3385546.61</v>
      </c>
      <c r="P9" s="31">
        <f t="shared" si="1"/>
        <v>0.85000000037660095</v>
      </c>
      <c r="Q9" s="25">
        <v>95</v>
      </c>
      <c r="R9" s="32">
        <v>76.5</v>
      </c>
      <c r="S9" s="33">
        <v>0.80526315789473679</v>
      </c>
      <c r="T9" s="36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ht="69" customHeight="1">
      <c r="A10" s="26">
        <v>8</v>
      </c>
      <c r="B10" s="27" t="s">
        <v>42</v>
      </c>
      <c r="C10" s="27" t="s">
        <v>43</v>
      </c>
      <c r="D10" s="27" t="s">
        <v>44</v>
      </c>
      <c r="E10" s="27" t="s">
        <v>45</v>
      </c>
      <c r="F10" s="28" t="s">
        <v>12</v>
      </c>
      <c r="G10" s="28" t="s">
        <v>94</v>
      </c>
      <c r="H10" s="28" t="s">
        <v>96</v>
      </c>
      <c r="I10" s="28" t="s">
        <v>97</v>
      </c>
      <c r="J10" s="28" t="s">
        <v>98</v>
      </c>
      <c r="K10" s="29">
        <v>3358078.83</v>
      </c>
      <c r="L10" s="29">
        <v>3358078.83</v>
      </c>
      <c r="M10" s="29">
        <v>2854367.01</v>
      </c>
      <c r="N10" s="29">
        <v>0</v>
      </c>
      <c r="O10" s="30">
        <f t="shared" si="0"/>
        <v>2854367.01</v>
      </c>
      <c r="P10" s="31">
        <f t="shared" si="1"/>
        <v>0.85000000134005183</v>
      </c>
      <c r="Q10" s="25">
        <v>95</v>
      </c>
      <c r="R10" s="32">
        <v>75</v>
      </c>
      <c r="S10" s="33">
        <v>0.78947368421052633</v>
      </c>
      <c r="T10" s="36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s="8" customFormat="1" ht="99" customHeight="1">
      <c r="A11" s="26">
        <v>9</v>
      </c>
      <c r="B11" s="27" t="s">
        <v>46</v>
      </c>
      <c r="C11" s="27" t="s">
        <v>47</v>
      </c>
      <c r="D11" s="27" t="s">
        <v>48</v>
      </c>
      <c r="E11" s="27" t="s">
        <v>49</v>
      </c>
      <c r="F11" s="28" t="s">
        <v>12</v>
      </c>
      <c r="G11" s="50" t="s">
        <v>92</v>
      </c>
      <c r="H11" s="50" t="s">
        <v>93</v>
      </c>
      <c r="I11" s="50" t="s">
        <v>92</v>
      </c>
      <c r="J11" s="50" t="s">
        <v>93</v>
      </c>
      <c r="K11" s="29">
        <v>3976893.78</v>
      </c>
      <c r="L11" s="29">
        <v>3976893.78</v>
      </c>
      <c r="M11" s="29">
        <v>3380359.7</v>
      </c>
      <c r="N11" s="29">
        <v>0</v>
      </c>
      <c r="O11" s="30">
        <f t="shared" si="0"/>
        <v>3380359.7</v>
      </c>
      <c r="P11" s="31">
        <v>0.84989999999999999</v>
      </c>
      <c r="Q11" s="25">
        <v>95</v>
      </c>
      <c r="R11" s="32">
        <v>74.5</v>
      </c>
      <c r="S11" s="33">
        <v>0.78421052631578947</v>
      </c>
      <c r="T11" s="2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pans="1:242" s="8" customFormat="1" ht="69" customHeight="1">
      <c r="A12" s="26">
        <v>10</v>
      </c>
      <c r="B12" s="27" t="s">
        <v>50</v>
      </c>
      <c r="C12" s="27" t="s">
        <v>51</v>
      </c>
      <c r="D12" s="27" t="s">
        <v>52</v>
      </c>
      <c r="E12" s="27" t="s">
        <v>53</v>
      </c>
      <c r="F12" s="28" t="s">
        <v>12</v>
      </c>
      <c r="G12" s="28" t="s">
        <v>99</v>
      </c>
      <c r="H12" s="28" t="s">
        <v>100</v>
      </c>
      <c r="I12" s="28" t="s">
        <v>99</v>
      </c>
      <c r="J12" s="28" t="s">
        <v>100</v>
      </c>
      <c r="K12" s="29">
        <v>3991421.36</v>
      </c>
      <c r="L12" s="29">
        <v>3557308.72</v>
      </c>
      <c r="M12" s="29">
        <v>3023712.41</v>
      </c>
      <c r="N12" s="29">
        <v>0</v>
      </c>
      <c r="O12" s="30">
        <f t="shared" si="0"/>
        <v>3023712.41</v>
      </c>
      <c r="P12" s="31">
        <v>0.84989999999999999</v>
      </c>
      <c r="Q12" s="25">
        <v>95</v>
      </c>
      <c r="R12" s="32">
        <v>73</v>
      </c>
      <c r="S12" s="33">
        <v>0.76842105263157889</v>
      </c>
      <c r="T12" s="2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pans="1:242" s="8" customFormat="1" ht="69" customHeight="1">
      <c r="A13" s="26">
        <v>11</v>
      </c>
      <c r="B13" s="27" t="s">
        <v>54</v>
      </c>
      <c r="C13" s="27" t="s">
        <v>55</v>
      </c>
      <c r="D13" s="27" t="s">
        <v>56</v>
      </c>
      <c r="E13" s="27" t="s">
        <v>57</v>
      </c>
      <c r="F13" s="28" t="s">
        <v>12</v>
      </c>
      <c r="G13" s="28" t="s">
        <v>101</v>
      </c>
      <c r="H13" s="28" t="s">
        <v>102</v>
      </c>
      <c r="I13" s="28" t="s">
        <v>103</v>
      </c>
      <c r="J13" s="28" t="s">
        <v>102</v>
      </c>
      <c r="K13" s="29">
        <v>1403732</v>
      </c>
      <c r="L13" s="29">
        <v>1150600</v>
      </c>
      <c r="M13" s="29">
        <v>978010</v>
      </c>
      <c r="N13" s="29">
        <v>0</v>
      </c>
      <c r="O13" s="30">
        <f t="shared" si="0"/>
        <v>978010</v>
      </c>
      <c r="P13" s="31">
        <f t="shared" si="1"/>
        <v>0.85</v>
      </c>
      <c r="Q13" s="25">
        <v>95</v>
      </c>
      <c r="R13" s="32">
        <v>72</v>
      </c>
      <c r="S13" s="33">
        <v>0.75789473684210529</v>
      </c>
      <c r="T13" s="2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pans="1:242" ht="76.5" customHeight="1">
      <c r="A14" s="26">
        <v>12</v>
      </c>
      <c r="B14" s="27" t="s">
        <v>58</v>
      </c>
      <c r="C14" s="27" t="s">
        <v>59</v>
      </c>
      <c r="D14" s="27" t="s">
        <v>60</v>
      </c>
      <c r="E14" s="27" t="s">
        <v>61</v>
      </c>
      <c r="F14" s="28" t="s">
        <v>12</v>
      </c>
      <c r="G14" s="28" t="s">
        <v>101</v>
      </c>
      <c r="H14" s="28" t="s">
        <v>102</v>
      </c>
      <c r="I14" s="28" t="s">
        <v>103</v>
      </c>
      <c r="J14" s="28" t="s">
        <v>102</v>
      </c>
      <c r="K14" s="29">
        <v>3700000</v>
      </c>
      <c r="L14" s="29">
        <v>3700000</v>
      </c>
      <c r="M14" s="29">
        <v>3145000</v>
      </c>
      <c r="N14" s="29">
        <v>0</v>
      </c>
      <c r="O14" s="30">
        <f t="shared" si="0"/>
        <v>3145000</v>
      </c>
      <c r="P14" s="31">
        <f t="shared" si="1"/>
        <v>0.85</v>
      </c>
      <c r="Q14" s="25">
        <v>95</v>
      </c>
      <c r="R14" s="32">
        <v>71</v>
      </c>
      <c r="S14" s="33">
        <v>0.74736842105263157</v>
      </c>
      <c r="T14" s="3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85.5" customHeight="1">
      <c r="A15" s="26">
        <v>13</v>
      </c>
      <c r="B15" s="27" t="s">
        <v>62</v>
      </c>
      <c r="C15" s="27" t="s">
        <v>63</v>
      </c>
      <c r="D15" s="27" t="s">
        <v>64</v>
      </c>
      <c r="E15" s="27" t="s">
        <v>65</v>
      </c>
      <c r="F15" s="28" t="s">
        <v>12</v>
      </c>
      <c r="G15" s="28" t="s">
        <v>92</v>
      </c>
      <c r="H15" s="28" t="s">
        <v>93</v>
      </c>
      <c r="I15" s="28" t="s">
        <v>92</v>
      </c>
      <c r="J15" s="28" t="s">
        <v>93</v>
      </c>
      <c r="K15" s="29">
        <v>398893.64</v>
      </c>
      <c r="L15" s="29">
        <v>398893.64</v>
      </c>
      <c r="M15" s="29">
        <v>339059.59</v>
      </c>
      <c r="N15" s="29">
        <v>0</v>
      </c>
      <c r="O15" s="30">
        <f t="shared" si="0"/>
        <v>339059.59</v>
      </c>
      <c r="P15" s="31">
        <v>0.84989999999999999</v>
      </c>
      <c r="Q15" s="25">
        <v>95</v>
      </c>
      <c r="R15" s="32">
        <v>69</v>
      </c>
      <c r="S15" s="33">
        <v>0.72631578947368425</v>
      </c>
      <c r="T15" s="3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111" customHeight="1">
      <c r="A16" s="26">
        <v>14</v>
      </c>
      <c r="B16" s="27" t="s">
        <v>66</v>
      </c>
      <c r="C16" s="27" t="s">
        <v>67</v>
      </c>
      <c r="D16" s="27" t="s">
        <v>68</v>
      </c>
      <c r="E16" s="27" t="s">
        <v>69</v>
      </c>
      <c r="F16" s="28" t="s">
        <v>12</v>
      </c>
      <c r="G16" s="28" t="s">
        <v>92</v>
      </c>
      <c r="H16" s="28" t="s">
        <v>93</v>
      </c>
      <c r="I16" s="28" t="s">
        <v>92</v>
      </c>
      <c r="J16" s="28" t="s">
        <v>93</v>
      </c>
      <c r="K16" s="29">
        <v>4130506</v>
      </c>
      <c r="L16" s="29">
        <v>3398644.26</v>
      </c>
      <c r="M16" s="29">
        <v>2888847.62</v>
      </c>
      <c r="N16" s="29">
        <v>0</v>
      </c>
      <c r="O16" s="30">
        <f t="shared" si="0"/>
        <v>2888847.62</v>
      </c>
      <c r="P16" s="31">
        <v>0.84989999999999999</v>
      </c>
      <c r="Q16" s="25">
        <v>95</v>
      </c>
      <c r="R16" s="32">
        <v>68</v>
      </c>
      <c r="S16" s="33">
        <v>0.71578947368421053</v>
      </c>
      <c r="T16" s="35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s="8" customFormat="1" ht="85.5" customHeight="1">
      <c r="A17" s="26">
        <v>15</v>
      </c>
      <c r="B17" s="27" t="s">
        <v>70</v>
      </c>
      <c r="C17" s="27" t="s">
        <v>71</v>
      </c>
      <c r="D17" s="27" t="s">
        <v>72</v>
      </c>
      <c r="E17" s="27" t="s">
        <v>73</v>
      </c>
      <c r="F17" s="28" t="s">
        <v>21</v>
      </c>
      <c r="G17" s="28" t="s">
        <v>92</v>
      </c>
      <c r="H17" s="28" t="s">
        <v>93</v>
      </c>
      <c r="I17" s="28" t="s">
        <v>92</v>
      </c>
      <c r="J17" s="28" t="s">
        <v>93</v>
      </c>
      <c r="K17" s="29">
        <v>2025292.63</v>
      </c>
      <c r="L17" s="29">
        <v>2025292.63</v>
      </c>
      <c r="M17" s="29">
        <v>1721498.74</v>
      </c>
      <c r="N17" s="29">
        <v>0</v>
      </c>
      <c r="O17" s="30">
        <f t="shared" si="0"/>
        <v>1721498.74</v>
      </c>
      <c r="P17" s="31">
        <f t="shared" si="1"/>
        <v>0.8500000022219012</v>
      </c>
      <c r="Q17" s="25">
        <v>95</v>
      </c>
      <c r="R17" s="32">
        <v>66.5</v>
      </c>
      <c r="S17" s="33">
        <v>0.7</v>
      </c>
      <c r="T17" s="24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pans="1:242" ht="69" customHeight="1">
      <c r="A18" s="98" t="s">
        <v>74</v>
      </c>
      <c r="B18" s="99"/>
      <c r="C18" s="99"/>
      <c r="D18" s="99"/>
      <c r="E18" s="99"/>
      <c r="F18" s="99"/>
      <c r="G18" s="99"/>
      <c r="H18" s="99"/>
      <c r="I18" s="99"/>
      <c r="J18" s="100"/>
      <c r="K18" s="37">
        <f>SUM(K3:K17)</f>
        <v>48963660.830000006</v>
      </c>
      <c r="L18" s="37">
        <f t="shared" ref="L18:O18" si="2">SUM(L3:L17)</f>
        <v>46300513.719999999</v>
      </c>
      <c r="M18" s="37">
        <f t="shared" si="2"/>
        <v>37167574.050000004</v>
      </c>
      <c r="N18" s="37">
        <f t="shared" si="2"/>
        <v>165468.6</v>
      </c>
      <c r="O18" s="37">
        <f t="shared" si="2"/>
        <v>37333042.650000006</v>
      </c>
      <c r="P18" s="38"/>
      <c r="Q18" s="39"/>
      <c r="R18" s="40"/>
      <c r="S18" s="41"/>
      <c r="T18" s="36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69" customHeight="1">
      <c r="A19" s="36"/>
      <c r="B19" s="42"/>
      <c r="C19" s="43" t="s">
        <v>105</v>
      </c>
      <c r="D19" s="4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3"/>
      <c r="R19" s="35"/>
      <c r="S19" s="36"/>
      <c r="T19" s="36"/>
    </row>
    <row r="20" spans="1:242" ht="69" customHeight="1">
      <c r="A20" s="36"/>
      <c r="B20" s="36"/>
      <c r="C20" s="54"/>
      <c r="D20" s="54"/>
      <c r="E20" s="45"/>
      <c r="F20" s="45"/>
      <c r="G20" s="45"/>
      <c r="H20" s="45"/>
      <c r="I20" s="45"/>
      <c r="J20" s="45"/>
      <c r="K20" s="36"/>
      <c r="L20" s="35"/>
      <c r="M20" s="35"/>
      <c r="N20" s="35"/>
      <c r="O20" s="35"/>
      <c r="P20" s="35"/>
      <c r="Q20" s="89"/>
      <c r="R20" s="35"/>
      <c r="S20" s="36"/>
      <c r="T20" s="36"/>
    </row>
    <row r="21" spans="1:242" s="67" customFormat="1" ht="47.25" customHeight="1">
      <c r="A21" s="65"/>
      <c r="D21" s="101" t="s">
        <v>104</v>
      </c>
      <c r="E21" s="101"/>
      <c r="F21" s="101"/>
      <c r="G21" s="101"/>
      <c r="H21" s="101"/>
      <c r="I21" s="101"/>
      <c r="J21" s="66"/>
      <c r="K21" s="66"/>
      <c r="L21" s="91"/>
      <c r="M21" s="91"/>
      <c r="N21" s="91"/>
      <c r="O21" s="91"/>
      <c r="P21" s="91"/>
      <c r="Q21" s="91"/>
      <c r="R21" s="81"/>
      <c r="S21" s="81"/>
      <c r="T21" s="71"/>
    </row>
    <row r="22" spans="1:242" s="67" customFormat="1" ht="26.25" customHeight="1">
      <c r="A22" s="65"/>
      <c r="D22" s="92" t="s">
        <v>77</v>
      </c>
      <c r="E22" s="92"/>
      <c r="F22" s="102" t="s">
        <v>78</v>
      </c>
      <c r="G22" s="102"/>
      <c r="H22" s="103" t="s">
        <v>79</v>
      </c>
      <c r="I22" s="103"/>
      <c r="J22" s="82"/>
      <c r="K22" s="90"/>
      <c r="L22" s="77"/>
      <c r="M22" s="77"/>
      <c r="N22" s="77"/>
      <c r="O22" s="77"/>
      <c r="P22" s="87"/>
      <c r="Q22" s="87"/>
      <c r="R22" s="104"/>
      <c r="S22" s="104"/>
    </row>
    <row r="23" spans="1:242" customFormat="1" ht="51" customHeight="1">
      <c r="A23" s="68"/>
      <c r="B23" s="67"/>
      <c r="C23" s="67"/>
      <c r="D23" s="92"/>
      <c r="E23" s="92"/>
      <c r="F23" s="92">
        <v>81209611</v>
      </c>
      <c r="G23" s="92"/>
      <c r="H23" s="93">
        <f>F23*F33</f>
        <v>341031640.43339998</v>
      </c>
      <c r="I23" s="93"/>
      <c r="J23" s="69"/>
      <c r="K23" s="69"/>
      <c r="L23" s="77"/>
      <c r="M23" s="77"/>
      <c r="N23" s="77"/>
      <c r="O23" s="77"/>
      <c r="P23" s="88"/>
      <c r="Q23" s="88"/>
      <c r="R23" s="105"/>
      <c r="S23" s="105"/>
    </row>
    <row r="24" spans="1:242" customFormat="1" ht="63.75" customHeight="1">
      <c r="A24" s="68"/>
      <c r="B24" s="67"/>
      <c r="C24" s="67"/>
      <c r="D24" s="92" t="s">
        <v>80</v>
      </c>
      <c r="E24" s="92"/>
      <c r="F24" s="92">
        <f>H24/F33</f>
        <v>3848002.7218174026</v>
      </c>
      <c r="G24" s="92"/>
      <c r="H24" s="93">
        <v>16159302.630000001</v>
      </c>
      <c r="I24" s="93"/>
      <c r="J24" s="70"/>
      <c r="K24" s="70"/>
      <c r="L24" s="77"/>
      <c r="M24" s="77"/>
      <c r="N24" s="77"/>
      <c r="O24" s="77"/>
      <c r="P24" s="88"/>
      <c r="Q24" s="88"/>
      <c r="R24" s="94"/>
      <c r="S24" s="94"/>
    </row>
    <row r="25" spans="1:242" customFormat="1" ht="63.75" customHeight="1">
      <c r="A25" s="68"/>
      <c r="B25" s="67"/>
      <c r="C25" s="67"/>
      <c r="D25" s="92" t="s">
        <v>82</v>
      </c>
      <c r="E25" s="92"/>
      <c r="F25" s="92">
        <f>H25/F33</f>
        <v>0</v>
      </c>
      <c r="G25" s="92"/>
      <c r="H25" s="93">
        <v>0</v>
      </c>
      <c r="I25" s="93"/>
      <c r="J25" s="70"/>
      <c r="K25" s="70"/>
      <c r="L25" s="77"/>
      <c r="M25" s="77"/>
      <c r="N25" s="77"/>
      <c r="O25" s="77"/>
      <c r="P25" s="88"/>
      <c r="Q25" s="88"/>
      <c r="R25" s="73"/>
      <c r="S25" s="73"/>
    </row>
    <row r="26" spans="1:242" customFormat="1" ht="63.75" customHeight="1">
      <c r="A26" s="68"/>
      <c r="B26" s="67"/>
      <c r="C26" s="67"/>
      <c r="D26" s="92" t="s">
        <v>83</v>
      </c>
      <c r="E26" s="92"/>
      <c r="F26" s="92">
        <f>H26/F33</f>
        <v>72623986.824308231</v>
      </c>
      <c r="G26" s="92"/>
      <c r="H26" s="93">
        <v>304977170.26999998</v>
      </c>
      <c r="I26" s="93"/>
      <c r="J26" s="70"/>
      <c r="K26" s="70"/>
      <c r="L26" s="77"/>
      <c r="M26" s="77"/>
      <c r="N26" s="77"/>
      <c r="O26" s="77"/>
      <c r="P26" s="88"/>
      <c r="Q26" s="88"/>
      <c r="R26" s="83"/>
      <c r="S26" s="83"/>
    </row>
    <row r="27" spans="1:242" s="67" customFormat="1" ht="61.5" customHeight="1">
      <c r="D27" s="92" t="s">
        <v>84</v>
      </c>
      <c r="E27" s="92"/>
      <c r="F27" s="92">
        <f>H27/F33</f>
        <v>0</v>
      </c>
      <c r="G27" s="92"/>
      <c r="H27" s="93">
        <v>0</v>
      </c>
      <c r="I27" s="93"/>
      <c r="J27" s="84"/>
      <c r="K27" s="72"/>
      <c r="L27" s="77"/>
      <c r="M27" s="77"/>
      <c r="N27" s="77"/>
      <c r="O27" s="77"/>
      <c r="P27" s="75"/>
      <c r="Q27" s="75"/>
      <c r="R27" s="83"/>
      <c r="S27" s="83"/>
      <c r="Z27" s="71"/>
    </row>
    <row r="28" spans="1:242" s="67" customFormat="1" ht="61.5" customHeight="1">
      <c r="D28" s="92" t="s">
        <v>86</v>
      </c>
      <c r="E28" s="92"/>
      <c r="F28" s="92">
        <f>H28/F33</f>
        <v>4710651.535933705</v>
      </c>
      <c r="G28" s="92"/>
      <c r="H28" s="106">
        <v>19781910.059999999</v>
      </c>
      <c r="I28" s="106"/>
      <c r="J28" s="72"/>
      <c r="K28" s="72"/>
      <c r="N28" s="71"/>
      <c r="O28" s="71"/>
      <c r="P28" s="71"/>
      <c r="Q28" s="71"/>
      <c r="R28" s="73"/>
      <c r="S28" s="73"/>
      <c r="Z28" s="71"/>
    </row>
    <row r="29" spans="1:242" s="67" customFormat="1" ht="60.75" customHeight="1">
      <c r="D29" s="107" t="s">
        <v>81</v>
      </c>
      <c r="E29" s="107"/>
      <c r="F29" s="92">
        <f>H29/F33</f>
        <v>7582359.258465495</v>
      </c>
      <c r="G29" s="92"/>
      <c r="H29" s="106">
        <v>31841359.469999999</v>
      </c>
      <c r="I29" s="106"/>
      <c r="J29" s="85"/>
      <c r="K29" s="72"/>
      <c r="L29" s="77"/>
      <c r="M29" s="77"/>
      <c r="N29" s="77"/>
      <c r="O29" s="77"/>
      <c r="P29" s="73"/>
      <c r="Q29" s="73"/>
      <c r="R29" s="83"/>
      <c r="S29" s="83"/>
    </row>
    <row r="30" spans="1:242" s="67" customFormat="1" ht="36" customHeight="1">
      <c r="D30" s="108" t="s">
        <v>106</v>
      </c>
      <c r="E30" s="108"/>
      <c r="F30" s="92">
        <f>H30/F33</f>
        <v>3640984.5358860795</v>
      </c>
      <c r="G30" s="92"/>
      <c r="H30" s="106">
        <v>15289950.460000001</v>
      </c>
      <c r="I30" s="106"/>
      <c r="J30" s="74"/>
      <c r="K30" s="74"/>
      <c r="L30" s="77"/>
      <c r="M30" s="77"/>
      <c r="N30" s="77"/>
      <c r="O30" s="77"/>
      <c r="P30" s="73"/>
      <c r="Q30" s="73"/>
      <c r="R30" s="79"/>
      <c r="S30" s="79"/>
    </row>
    <row r="31" spans="1:242" s="67" customFormat="1" ht="51.75" customHeight="1">
      <c r="D31" s="108" t="s">
        <v>107</v>
      </c>
      <c r="E31" s="108"/>
      <c r="F31" s="92">
        <f>H31/F33</f>
        <v>1069667.0000476253</v>
      </c>
      <c r="G31" s="92"/>
      <c r="H31" s="106">
        <f>H28-H30-H27</f>
        <v>4491959.5999999978</v>
      </c>
      <c r="I31" s="106"/>
      <c r="J31" s="86"/>
      <c r="K31" s="71"/>
      <c r="L31" s="78"/>
      <c r="M31" s="78"/>
      <c r="N31" s="78"/>
      <c r="O31" s="78"/>
      <c r="P31" s="71"/>
      <c r="Q31" s="71"/>
      <c r="R31" s="75"/>
      <c r="S31" s="75"/>
    </row>
    <row r="32" spans="1:242" s="67" customFormat="1" ht="51.75" customHeight="1">
      <c r="D32" s="110" t="s">
        <v>108</v>
      </c>
      <c r="E32" s="111"/>
      <c r="F32" s="112">
        <f>H32/F33</f>
        <v>8850686.7766823843</v>
      </c>
      <c r="G32" s="113"/>
      <c r="H32" s="114">
        <f>M18</f>
        <v>37167574.050000004</v>
      </c>
      <c r="I32" s="115"/>
      <c r="J32" s="86"/>
      <c r="K32" s="71"/>
      <c r="L32" s="78"/>
      <c r="M32" s="78"/>
      <c r="N32" s="78"/>
      <c r="O32" s="78"/>
      <c r="P32" s="71"/>
      <c r="Q32" s="71"/>
      <c r="R32" s="75"/>
      <c r="S32" s="75"/>
    </row>
    <row r="33" spans="4:19" s="67" customFormat="1" ht="39.75" customHeight="1">
      <c r="D33" s="109" t="s">
        <v>85</v>
      </c>
      <c r="E33" s="109"/>
      <c r="F33" s="109">
        <v>4.1993999999999998</v>
      </c>
      <c r="G33" s="109"/>
      <c r="H33" s="109"/>
      <c r="I33" s="109"/>
      <c r="L33" s="71"/>
      <c r="M33" s="71"/>
      <c r="N33" s="71"/>
      <c r="O33" s="71"/>
      <c r="P33" s="76"/>
      <c r="Q33" s="76"/>
      <c r="R33" s="80"/>
      <c r="S33" s="80"/>
    </row>
    <row r="34" spans="4:19" ht="69" customHeight="1">
      <c r="R34" s="4"/>
    </row>
    <row r="35" spans="4:19" ht="69" customHeight="1">
      <c r="R35" s="4"/>
    </row>
    <row r="36" spans="4:19" ht="69" customHeight="1">
      <c r="R36" s="4"/>
    </row>
    <row r="37" spans="4:19" ht="69" customHeight="1">
      <c r="R37" s="4"/>
    </row>
    <row r="38" spans="4:19" ht="69" customHeight="1">
      <c r="R38" s="4"/>
    </row>
    <row r="39" spans="4:19" ht="69" customHeight="1">
      <c r="R39" s="4"/>
    </row>
    <row r="40" spans="4:19" ht="69" customHeight="1">
      <c r="R40" s="4"/>
    </row>
    <row r="41" spans="4:19" ht="69" customHeight="1">
      <c r="R41" s="4"/>
    </row>
    <row r="42" spans="4:19" ht="69" customHeight="1">
      <c r="R42" s="4"/>
    </row>
    <row r="43" spans="4:19" ht="69" customHeight="1">
      <c r="R43" s="4"/>
    </row>
    <row r="44" spans="4:19" ht="69" customHeight="1">
      <c r="R44" s="4"/>
    </row>
    <row r="45" spans="4:19" ht="69" customHeight="1">
      <c r="R45" s="4"/>
    </row>
    <row r="46" spans="4:19" ht="69" customHeight="1">
      <c r="R46" s="4"/>
    </row>
    <row r="47" spans="4:19" ht="69" customHeight="1">
      <c r="R47" s="4"/>
    </row>
    <row r="48" spans="4:19" ht="69" customHeight="1">
      <c r="R48" s="4"/>
    </row>
    <row r="49" spans="18:18" ht="69" customHeight="1">
      <c r="R49" s="4"/>
    </row>
    <row r="50" spans="18:18" ht="69" customHeight="1">
      <c r="R50" s="4"/>
    </row>
    <row r="51" spans="18:18" ht="69" customHeight="1">
      <c r="R51" s="4"/>
    </row>
    <row r="52" spans="18:18" ht="69" customHeight="1">
      <c r="R52" s="4"/>
    </row>
    <row r="53" spans="18:18" ht="69" customHeight="1">
      <c r="R53" s="4"/>
    </row>
    <row r="54" spans="18:18" ht="69" customHeight="1">
      <c r="R54" s="4"/>
    </row>
    <row r="55" spans="18:18" ht="69" customHeight="1">
      <c r="R55" s="4"/>
    </row>
    <row r="56" spans="18:18" ht="69" customHeight="1">
      <c r="R56" s="4"/>
    </row>
  </sheetData>
  <autoFilter ref="A2:IH18">
    <filterColumn colId="6"/>
    <filterColumn colId="7"/>
    <filterColumn colId="8"/>
    <filterColumn colId="9"/>
  </autoFilter>
  <sortState ref="A3:AD80">
    <sortCondition descending="1" ref="R3:R80"/>
  </sortState>
  <mergeCells count="40">
    <mergeCell ref="D33:E33"/>
    <mergeCell ref="F33:I33"/>
    <mergeCell ref="D32:E32"/>
    <mergeCell ref="F32:G32"/>
    <mergeCell ref="H32:I32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7:E27"/>
    <mergeCell ref="F27:G27"/>
    <mergeCell ref="H27:I27"/>
    <mergeCell ref="D25:E25"/>
    <mergeCell ref="F25:G25"/>
    <mergeCell ref="H25:I25"/>
    <mergeCell ref="D26:E26"/>
    <mergeCell ref="F26:G26"/>
    <mergeCell ref="H26:I26"/>
    <mergeCell ref="D24:E24"/>
    <mergeCell ref="F24:G24"/>
    <mergeCell ref="H24:I24"/>
    <mergeCell ref="R24:S24"/>
    <mergeCell ref="A1:S1"/>
    <mergeCell ref="A18:J18"/>
    <mergeCell ref="D21:I21"/>
    <mergeCell ref="D22:E23"/>
    <mergeCell ref="F22:G22"/>
    <mergeCell ref="H22:I22"/>
    <mergeCell ref="R22:S22"/>
    <mergeCell ref="F23:G23"/>
    <mergeCell ref="H23:I23"/>
    <mergeCell ref="R23:S23"/>
  </mergeCells>
  <conditionalFormatting sqref="F17:M17 F3:L7 G8:J9 F11:M13 G14:J17">
    <cfRule type="expression" dxfId="7" priority="149">
      <formula>IF(#REF!="",1)</formula>
    </cfRule>
    <cfRule type="expression" dxfId="6" priority="150">
      <formula>IF(#REF!="",1)</formula>
    </cfRule>
    <cfRule type="expression" dxfId="5" priority="151">
      <formula>IF($E$8="",1)</formula>
    </cfRule>
    <cfRule type="expression" dxfId="4" priority="152">
      <formula>IF(#REF!="",1)</formula>
    </cfRule>
  </conditionalFormatting>
  <conditionalFormatting sqref="B17:E17 B11:E13 B3:E7">
    <cfRule type="expression" dxfId="3" priority="154">
      <formula>IF(#REF!="",1)</formula>
    </cfRule>
    <cfRule type="expression" dxfId="2" priority="155">
      <formula>IF($E$8="",1)</formula>
    </cfRule>
    <cfRule type="expression" dxfId="1" priority="156">
      <formula>IF(#REF!="",1)</formula>
    </cfRule>
    <cfRule type="expression" dxfId="0" priority="157">
      <formula>IF(#REF!="",1)</formula>
    </cfRule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8" scale="47" fitToHeight="3" orientation="landscape" r:id="rId1"/>
  <headerFooter>
    <oddFooter>Strona &amp;P z &amp;N</oddFooter>
  </headerFooter>
  <rowBreaks count="1" manualBreakCount="1">
    <brk id="1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m.grabowska</cp:lastModifiedBy>
  <cp:lastPrinted>2014-04-18T06:39:10Z</cp:lastPrinted>
  <dcterms:created xsi:type="dcterms:W3CDTF">2009-10-21T09:45:58Z</dcterms:created>
  <dcterms:modified xsi:type="dcterms:W3CDTF">2014-05-13T07:39:02Z</dcterms:modified>
</cp:coreProperties>
</file>