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060" windowHeight="11445"/>
  </bookViews>
  <sheets>
    <sheet name="załącznik 1" sheetId="1" r:id="rId1"/>
    <sheet name="Arkusz2" sheetId="2" r:id="rId2"/>
    <sheet name="Arkusz3" sheetId="3" r:id="rId3"/>
  </sheets>
  <definedNames>
    <definedName name="_xlnm._FilterDatabase" localSheetId="0" hidden="1">'załącznik 1'!$A$2:$S$14</definedName>
    <definedName name="_xlnm.Print_Area" localSheetId="0">'załącznik 1'!$A$1:$S$30</definedName>
    <definedName name="_xlnm.Print_Titles" localSheetId="0">'załącznik 1'!$2:$2</definedName>
  </definedNames>
  <calcPr calcId="124519"/>
</workbook>
</file>

<file path=xl/calcChain.xml><?xml version="1.0" encoding="utf-8"?>
<calcChain xmlns="http://schemas.openxmlformats.org/spreadsheetml/2006/main">
  <c r="L14" i="1"/>
  <c r="M14"/>
  <c r="N14"/>
  <c r="K14"/>
  <c r="O13" l="1"/>
  <c r="O12"/>
  <c r="O11"/>
  <c r="P11" s="1"/>
  <c r="O10"/>
  <c r="P10" s="1"/>
  <c r="F23" l="1"/>
  <c r="H28"/>
  <c r="F28" s="1"/>
  <c r="F22"/>
  <c r="F24"/>
  <c r="F25"/>
  <c r="F26"/>
  <c r="F27"/>
  <c r="F21"/>
  <c r="H20"/>
  <c r="O6" l="1"/>
  <c r="O8" l="1"/>
  <c r="O7"/>
  <c r="P7" s="1"/>
  <c r="P6"/>
  <c r="O5"/>
  <c r="O4"/>
  <c r="P4" s="1"/>
  <c r="O3"/>
  <c r="O14" l="1"/>
  <c r="P3"/>
</calcChain>
</file>

<file path=xl/sharedStrings.xml><?xml version="1.0" encoding="utf-8"?>
<sst xmlns="http://schemas.openxmlformats.org/spreadsheetml/2006/main" count="135" uniqueCount="86">
  <si>
    <t xml:space="preserve">Nr rejestracyjny </t>
  </si>
  <si>
    <t>Całkowita Wartość Projektu w PLN</t>
  </si>
  <si>
    <t>Wnioskowana kwota z EFRR w PLN</t>
  </si>
  <si>
    <t>Procent maksymalnej liczby punktów możliwych do
zdobycia</t>
  </si>
  <si>
    <t>Linia odznaczająca wyczerpanie alokacji w konkursie</t>
  </si>
  <si>
    <t xml:space="preserve">                                                                               Razem na kwotę :</t>
  </si>
  <si>
    <t>Wnioskowana kwota z budżetu państwa (nie zawsze wystąpi)</t>
  </si>
  <si>
    <t>Lp</t>
  </si>
  <si>
    <t>Wnioskodawca</t>
  </si>
  <si>
    <t xml:space="preserve">Tytuł </t>
  </si>
  <si>
    <t>Kat. interw.</t>
  </si>
  <si>
    <t>Koszty kwalifikowalne</t>
  </si>
  <si>
    <t>Kwota wnioskowana z EFRR + budżetu państwa w PLN (formuła)</t>
  </si>
  <si>
    <t>MJWPU.420-743/10</t>
  </si>
  <si>
    <t>2441/10</t>
  </si>
  <si>
    <t>Centrum Badań Kosmicznych Polskiej Akademii Nauk</t>
  </si>
  <si>
    <t>Rozbudowa zaplecza teledetekcyjnego Centrum Badań Kosmicznych PAN</t>
  </si>
  <si>
    <t>02</t>
  </si>
  <si>
    <t>MJWPU.420-735/10</t>
  </si>
  <si>
    <t>2437/10</t>
  </si>
  <si>
    <t>Instytut Kolejnictwa</t>
  </si>
  <si>
    <t>Zakup nowoczesnej aparatury badawczej do Laboratorium Badań Materiałów i Elementów Konstrukcji Instytutu Kolejnictwa w Warszawie</t>
  </si>
  <si>
    <t>01</t>
  </si>
  <si>
    <t>MJWPU.420-747/10</t>
  </si>
  <si>
    <t>2449/10</t>
  </si>
  <si>
    <t>Uniwersytet Warszawski</t>
  </si>
  <si>
    <t>Modernizacja i wyposażenie laboratoriów Wydziału Geologii Uniwersytetu Warszawskiego do prowadzenia istotnych dla Mazowsza prac badawczo - rozwojowych w zakresie geoinżynierii środowiska - ETAP I</t>
  </si>
  <si>
    <t>MJWPU.420-738/10</t>
  </si>
  <si>
    <t>2420/10</t>
  </si>
  <si>
    <t>Instytut Fizyki Plazmy i Laserowej Mikrosyntezy</t>
  </si>
  <si>
    <t>Rozbudowa i modernizacja Laboratorium Laserów Wielkiej Mocy</t>
  </si>
  <si>
    <t>MJWPU.420-715/10</t>
  </si>
  <si>
    <t>2372/10</t>
  </si>
  <si>
    <t>Instytut Kardiologii im. Prymasa Tysiąclecia Stefana Kardynała Wyszyńskiego</t>
  </si>
  <si>
    <t xml:space="preserve">Unowocześnienie i wdrożenie metod wczesnej diagnostyki oraz optymalizacja farmakoterapii chorób układu sercowo - naczyniowego dla Instytutu Kardiologii w Warszawie </t>
  </si>
  <si>
    <t>MJWPU.420-718/10</t>
  </si>
  <si>
    <t>2412/10</t>
  </si>
  <si>
    <t>Instytut Gruźlicy i Chorób Płuc</t>
  </si>
  <si>
    <t>Wzrost potencjału badawczego i infrastrukturalnego Instytutu Gruźlicy i Chorób Płuc w Warszawie w dziedzinach innowacyjnych technik diagnostycznych</t>
  </si>
  <si>
    <t>Zapotrzebowanie na projekty z etapu wdrażania z podpisaną umową</t>
  </si>
  <si>
    <t>Zapotrzebowanie na projekty z etapu wdrażania oczekujące na podpisanie umowy</t>
  </si>
  <si>
    <t>EURO</t>
  </si>
  <si>
    <t>PLN</t>
  </si>
  <si>
    <t>MJWPU.420-744/10</t>
  </si>
  <si>
    <t>2447/10</t>
  </si>
  <si>
    <t>Instytut Techniki Budowlanej</t>
  </si>
  <si>
    <t>Procent dofinansowania</t>
  </si>
  <si>
    <t xml:space="preserve">Maksymalna liczba punktów możliwych do zdobycia w Działaniu </t>
  </si>
  <si>
    <t>Liczba punktów uzyskanych przez projekt</t>
  </si>
  <si>
    <t xml:space="preserve">Alokacja na Działanie </t>
  </si>
  <si>
    <t>Zapotrzebowanie na projekty kluczowe z Działania 1.1 (podpisane umowy)</t>
  </si>
  <si>
    <t>Wartość umożliwiająca dalszą kontraktację na podstawie comiesięcznych danych MF</t>
  </si>
  <si>
    <t>Wartość dofinansowania projektów zgodnie z proponowaną listą</t>
  </si>
  <si>
    <t>Obowiązujący kurs EURO</t>
  </si>
  <si>
    <t>Zapotrzebowanie na projekty kluczowe z Działania 1.1 (oczekujące na podpisanie umowy)</t>
  </si>
  <si>
    <t>MJWPU.420-741/10</t>
  </si>
  <si>
    <t>2443/10</t>
  </si>
  <si>
    <t xml:space="preserve">Wojskowy Instytut Higieny i Epidemiologii im. gen. Karola Kaczkowskiego </t>
  </si>
  <si>
    <t>Modernizacja infrastruktury badawczej Wojskowego Instytutu Higieny i Epidemiologii na rzecz walidacji technologii inżynierii biomedycznej</t>
  </si>
  <si>
    <t>MJWPU.420-727/10</t>
  </si>
  <si>
    <t>2419/10</t>
  </si>
  <si>
    <t>Instytut Matki i Dziecka w Warszawie</t>
  </si>
  <si>
    <t>Mazowieckie Centrum Diagnostyki i Terapii Nowotworów Układu Kostno-Szkieletowego u Dzieci i Młodzieży</t>
  </si>
  <si>
    <t>MJWPU.420-742/10</t>
  </si>
  <si>
    <t>2401/01</t>
  </si>
  <si>
    <t>Instytut Biologii Doświadczalnej im. Marcelego Nenckiego Polskiej Akademii Nauk - IBD PAN</t>
  </si>
  <si>
    <t>Wzrost innowacyjności Mazowsza poprzez budowę zintegrowanych stanowisk do badań przedklinicznych z udziałem radiofarmaceutyków</t>
  </si>
  <si>
    <t>MJWPU.420-720/10</t>
  </si>
  <si>
    <t>2404/10</t>
  </si>
  <si>
    <t>Instytut Elektrotechniki</t>
  </si>
  <si>
    <t>Wzmocnienie potencjału strefy badawczo - rozwojowej Mazowsza poprzez modernizację infrastruktury zasilania laboratoriów badawczych dla układów przekształtnikowych oraz napędów wielkich mocy w Instytucie Elektrotechniki</t>
  </si>
  <si>
    <t>Wartość projektów z pozycji od 7-11</t>
  </si>
  <si>
    <t>Pozostała alokacja po dofinansowaniu projektów z 7-11 pozycji listy rankingowej</t>
  </si>
  <si>
    <t>projekty z listy rezerwowej skierowane do dofinansowania</t>
  </si>
  <si>
    <t>Nr kancelaryjny</t>
  </si>
  <si>
    <t>Miejsce realizacji projektu (powiat)</t>
  </si>
  <si>
    <t>Miejsce realizacji projektu (miejscowość)</t>
  </si>
  <si>
    <t>Siedziba wnioskodawcy (powiat)</t>
  </si>
  <si>
    <t>Siedziba wnioskodawcy (miejscowość)</t>
  </si>
  <si>
    <t>m. st. Warszawa</t>
  </si>
  <si>
    <t>Warszawa</t>
  </si>
  <si>
    <t>radomski</t>
  </si>
  <si>
    <t>Pionki</t>
  </si>
  <si>
    <t>Zakup specjalistycznego stanowiska do badania pożaru w pełnej skali - Duży Kalorymetr</t>
  </si>
  <si>
    <t>Analiza wykorzystania alokacji EFRR w ramach  Działania 1.1 "Wzmocnienie sektora badawczo - rozwojowego" (kurs EURO 4,1994 PLN/EURO EBC)</t>
  </si>
  <si>
    <t>Załącznik Nr 1 do Uchwały Nr ...................... Zarządu Województwa Mazowieckiego z dnia ....................... zmieniającej uchwalę w sprawie zatwierdzenia listy rankingowej projektów pozytywnie zweryfikowanych pod względem oceny wykonalności i merytorycznej (horyzontalnej, szczegółowej oraz strategicznej) złożonych w ramach konkursu zamkniętego bez preselekcji RPOWM/1.1/1/2010  Priorytet I „Tworzenie warunków dla rozwoju potencjału innowacyjnego i przedsiębiorczości na Mazowszu” dla Działania 1.1 „Wzmocnienie sektora badawczo - rozwojowego” Regionalnego Programu Operacyjnego Województwa Mazowieckiego 2007-2013</t>
  </si>
</sst>
</file>

<file path=xl/styles.xml><?xml version="1.0" encoding="utf-8"?>
<styleSheet xmlns="http://schemas.openxmlformats.org/spreadsheetml/2006/main">
  <numFmts count="1">
    <numFmt numFmtId="164" formatCode="#,##0.0000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5"/>
      <color indexed="8"/>
      <name val="Times New Roman"/>
      <family val="1"/>
      <charset val="238"/>
    </font>
    <font>
      <sz val="15"/>
      <color indexed="10"/>
      <name val="Times New Roman"/>
      <family val="1"/>
      <charset val="238"/>
    </font>
    <font>
      <sz val="15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2"/>
      <name val="Czcionka tekstu podstawowego"/>
      <family val="2"/>
      <charset val="238"/>
    </font>
    <font>
      <b/>
      <sz val="12"/>
      <color indexed="8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right" vertical="top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0" fontId="6" fillId="2" borderId="2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2" fillId="3" borderId="0" xfId="0" applyFont="1" applyFill="1"/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9" fontId="11" fillId="4" borderId="3" xfId="3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 vertical="center" wrapText="1"/>
    </xf>
    <xf numFmtId="10" fontId="12" fillId="4" borderId="3" xfId="3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3" applyNumberFormat="1" applyFont="1" applyFill="1" applyBorder="1" applyAlignment="1">
      <alignment horizontal="center" vertical="center" wrapText="1"/>
    </xf>
    <xf numFmtId="10" fontId="13" fillId="0" borderId="3" xfId="0" applyNumberFormat="1" applyFont="1" applyFill="1" applyBorder="1" applyAlignment="1">
      <alignment horizontal="center" vertical="center"/>
    </xf>
    <xf numFmtId="2" fontId="12" fillId="0" borderId="3" xfId="3" applyNumberFormat="1" applyFont="1" applyFill="1" applyBorder="1" applyAlignment="1">
      <alignment horizontal="center" vertical="center" wrapText="1"/>
    </xf>
    <xf numFmtId="10" fontId="1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7" fillId="0" borderId="0" xfId="0" applyNumberFormat="1" applyFont="1" applyBorder="1" applyAlignment="1">
      <alignment wrapText="1"/>
    </xf>
    <xf numFmtId="0" fontId="15" fillId="2" borderId="2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10" fontId="11" fillId="0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/>
    <xf numFmtId="0" fontId="2" fillId="0" borderId="0" xfId="0" applyFont="1" applyAlignment="1"/>
    <xf numFmtId="0" fontId="17" fillId="0" borderId="0" xfId="0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13" fillId="0" borderId="3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4" fontId="3" fillId="0" borderId="0" xfId="0" applyNumberFormat="1" applyFont="1" applyBorder="1"/>
    <xf numFmtId="0" fontId="1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4" fontId="2" fillId="6" borderId="3" xfId="3" applyNumberFormat="1" applyFont="1" applyFill="1" applyBorder="1" applyAlignment="1">
      <alignment horizontal="center" vertical="center" wrapText="1"/>
    </xf>
    <xf numFmtId="10" fontId="13" fillId="6" borderId="3" xfId="0" applyNumberFormat="1" applyFont="1" applyFill="1" applyBorder="1" applyAlignment="1">
      <alignment horizontal="center" vertical="center"/>
    </xf>
    <xf numFmtId="2" fontId="12" fillId="6" borderId="3" xfId="3" applyNumberFormat="1" applyFont="1" applyFill="1" applyBorder="1" applyAlignment="1">
      <alignment horizontal="center" vertical="center" wrapText="1"/>
    </xf>
    <xf numFmtId="10" fontId="11" fillId="6" borderId="3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4" fontId="18" fillId="6" borderId="3" xfId="0" applyNumberFormat="1" applyFont="1" applyFill="1" applyBorder="1" applyAlignment="1">
      <alignment horizontal="center" vertical="center" wrapText="1"/>
    </xf>
    <xf numFmtId="4" fontId="16" fillId="6" borderId="3" xfId="0" applyNumberFormat="1" applyFont="1" applyFill="1" applyBorder="1" applyAlignment="1">
      <alignment horizontal="center" vertical="center" wrapText="1"/>
    </xf>
    <xf numFmtId="2" fontId="20" fillId="6" borderId="3" xfId="3" applyNumberFormat="1" applyFont="1" applyFill="1" applyBorder="1" applyAlignment="1">
      <alignment horizontal="center" vertical="center" wrapText="1"/>
    </xf>
    <xf numFmtId="10" fontId="21" fillId="6" borderId="3" xfId="0" applyNumberFormat="1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2" fontId="22" fillId="6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6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13" fillId="6" borderId="8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4" fontId="16" fillId="6" borderId="8" xfId="0" applyNumberFormat="1" applyFont="1" applyFill="1" applyBorder="1" applyAlignment="1">
      <alignment horizontal="center" vertical="center" wrapText="1"/>
    </xf>
    <xf numFmtId="2" fontId="20" fillId="6" borderId="8" xfId="3" applyNumberFormat="1" applyFont="1" applyFill="1" applyBorder="1" applyAlignment="1">
      <alignment horizontal="center" vertical="center" wrapText="1"/>
    </xf>
    <xf numFmtId="10" fontId="21" fillId="6" borderId="8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4" fontId="2" fillId="6" borderId="6" xfId="3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10" fontId="13" fillId="6" borderId="8" xfId="0" applyNumberFormat="1" applyFont="1" applyFill="1" applyBorder="1" applyAlignment="1">
      <alignment horizontal="center" vertical="center"/>
    </xf>
    <xf numFmtId="2" fontId="12" fillId="6" borderId="8" xfId="3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3" fillId="0" borderId="0" xfId="2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7" fillId="5" borderId="3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5" xfId="2"/>
    <cellStyle name="Procentowy" xfId="3" builtinId="5"/>
  </cellStyles>
  <dxfs count="8"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  <dxf>
      <fill>
        <patternFill patternType="darkTrellis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11"/>
  <sheetViews>
    <sheetView tabSelected="1" view="pageBreakPreview" zoomScale="70" zoomScaleSheetLayoutView="70" workbookViewId="0">
      <pane ySplit="2" topLeftCell="A3" activePane="bottomLeft" state="frozenSplit"/>
      <selection activeCell="J1" sqref="J1"/>
      <selection pane="bottomLeft" activeCell="E4" sqref="E4"/>
    </sheetView>
  </sheetViews>
  <sheetFormatPr defaultRowHeight="15"/>
  <cols>
    <col min="1" max="1" width="6.75" style="1" customWidth="1"/>
    <col min="2" max="2" width="22" style="1" customWidth="1"/>
    <col min="3" max="3" width="14.125" style="1" customWidth="1"/>
    <col min="4" max="4" width="26.875" style="1" customWidth="1"/>
    <col min="5" max="5" width="33" style="1" customWidth="1"/>
    <col min="6" max="6" width="10.125" style="1" customWidth="1"/>
    <col min="7" max="7" width="13" style="1" customWidth="1"/>
    <col min="8" max="8" width="13.875" style="1" customWidth="1"/>
    <col min="9" max="9" width="14.25" style="1" customWidth="1"/>
    <col min="10" max="10" width="14.625" style="1" customWidth="1"/>
    <col min="11" max="11" width="16.875" style="1" customWidth="1"/>
    <col min="12" max="12" width="16.625" style="1" customWidth="1"/>
    <col min="13" max="13" width="17" style="1" customWidth="1"/>
    <col min="14" max="14" width="16.375" style="1" customWidth="1"/>
    <col min="15" max="15" width="18.75" style="1" customWidth="1"/>
    <col min="16" max="16" width="15.625" style="1" customWidth="1"/>
    <col min="17" max="17" width="18.25" style="1" customWidth="1"/>
    <col min="18" max="18" width="16.25" style="1" customWidth="1"/>
    <col min="19" max="19" width="19.25" style="2" customWidth="1"/>
    <col min="20" max="16384" width="9" style="1"/>
  </cols>
  <sheetData>
    <row r="1" spans="1:76" s="4" customFormat="1" ht="99" customHeight="1">
      <c r="A1" s="89" t="s">
        <v>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76" s="11" customFormat="1" ht="126" customHeight="1">
      <c r="A2" s="12" t="s">
        <v>7</v>
      </c>
      <c r="B2" s="13" t="s">
        <v>0</v>
      </c>
      <c r="C2" s="13" t="s">
        <v>74</v>
      </c>
      <c r="D2" s="13" t="s">
        <v>8</v>
      </c>
      <c r="E2" s="13" t="s">
        <v>9</v>
      </c>
      <c r="F2" s="14" t="s">
        <v>10</v>
      </c>
      <c r="G2" s="14" t="s">
        <v>75</v>
      </c>
      <c r="H2" s="14" t="s">
        <v>76</v>
      </c>
      <c r="I2" s="14" t="s">
        <v>77</v>
      </c>
      <c r="J2" s="14" t="s">
        <v>78</v>
      </c>
      <c r="K2" s="15" t="s">
        <v>1</v>
      </c>
      <c r="L2" s="15" t="s">
        <v>11</v>
      </c>
      <c r="M2" s="15" t="s">
        <v>2</v>
      </c>
      <c r="N2" s="15" t="s">
        <v>6</v>
      </c>
      <c r="O2" s="16" t="s">
        <v>12</v>
      </c>
      <c r="P2" s="17" t="s">
        <v>46</v>
      </c>
      <c r="Q2" s="17" t="s">
        <v>47</v>
      </c>
      <c r="R2" s="18" t="s">
        <v>48</v>
      </c>
      <c r="S2" s="13" t="s">
        <v>3</v>
      </c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</row>
    <row r="3" spans="1:76" s="28" customFormat="1" ht="104.25" customHeight="1">
      <c r="A3" s="19">
        <v>1</v>
      </c>
      <c r="B3" s="20" t="s">
        <v>13</v>
      </c>
      <c r="C3" s="20" t="s">
        <v>14</v>
      </c>
      <c r="D3" s="20" t="s">
        <v>15</v>
      </c>
      <c r="E3" s="20" t="s">
        <v>16</v>
      </c>
      <c r="F3" s="21" t="s">
        <v>17</v>
      </c>
      <c r="G3" s="21" t="s">
        <v>79</v>
      </c>
      <c r="H3" s="21" t="s">
        <v>80</v>
      </c>
      <c r="I3" s="21" t="s">
        <v>79</v>
      </c>
      <c r="J3" s="21" t="s">
        <v>80</v>
      </c>
      <c r="K3" s="23">
        <v>990000</v>
      </c>
      <c r="L3" s="23">
        <v>990000</v>
      </c>
      <c r="M3" s="23">
        <v>841500</v>
      </c>
      <c r="N3" s="23">
        <v>0</v>
      </c>
      <c r="O3" s="24">
        <f t="shared" ref="O3:O8" si="0">M3+N3</f>
        <v>841500</v>
      </c>
      <c r="P3" s="25">
        <f t="shared" ref="P3:P7" si="1">O3/L3</f>
        <v>0.85</v>
      </c>
      <c r="Q3" s="43">
        <v>95</v>
      </c>
      <c r="R3" s="26">
        <v>93</v>
      </c>
      <c r="S3" s="27">
        <v>0.97894736842105268</v>
      </c>
    </row>
    <row r="4" spans="1:76" s="28" customFormat="1" ht="89.25" customHeight="1">
      <c r="A4" s="19">
        <v>2</v>
      </c>
      <c r="B4" s="20" t="s">
        <v>18</v>
      </c>
      <c r="C4" s="20" t="s">
        <v>19</v>
      </c>
      <c r="D4" s="20" t="s">
        <v>20</v>
      </c>
      <c r="E4" s="20" t="s">
        <v>21</v>
      </c>
      <c r="F4" s="22" t="s">
        <v>22</v>
      </c>
      <c r="G4" s="21" t="s">
        <v>79</v>
      </c>
      <c r="H4" s="21" t="s">
        <v>80</v>
      </c>
      <c r="I4" s="21" t="s">
        <v>79</v>
      </c>
      <c r="J4" s="21" t="s">
        <v>80</v>
      </c>
      <c r="K4" s="23">
        <v>3675318</v>
      </c>
      <c r="L4" s="23">
        <v>3000900</v>
      </c>
      <c r="M4" s="23">
        <v>2550765</v>
      </c>
      <c r="N4" s="23">
        <v>0</v>
      </c>
      <c r="O4" s="24">
        <f t="shared" si="0"/>
        <v>2550765</v>
      </c>
      <c r="P4" s="25">
        <f t="shared" si="1"/>
        <v>0.85</v>
      </c>
      <c r="Q4" s="43">
        <v>95</v>
      </c>
      <c r="R4" s="26">
        <v>91.5</v>
      </c>
      <c r="S4" s="27">
        <v>0.9631578947368421</v>
      </c>
    </row>
    <row r="5" spans="1:76" s="28" customFormat="1" ht="116.25" customHeight="1">
      <c r="A5" s="19">
        <v>3</v>
      </c>
      <c r="B5" s="20" t="s">
        <v>23</v>
      </c>
      <c r="C5" s="20" t="s">
        <v>24</v>
      </c>
      <c r="D5" s="20" t="s">
        <v>25</v>
      </c>
      <c r="E5" s="20" t="s">
        <v>26</v>
      </c>
      <c r="F5" s="22" t="s">
        <v>17</v>
      </c>
      <c r="G5" s="21" t="s">
        <v>79</v>
      </c>
      <c r="H5" s="21" t="s">
        <v>80</v>
      </c>
      <c r="I5" s="21" t="s">
        <v>79</v>
      </c>
      <c r="J5" s="21" t="s">
        <v>80</v>
      </c>
      <c r="K5" s="23">
        <v>3909399.89</v>
      </c>
      <c r="L5" s="23">
        <v>3909399.89</v>
      </c>
      <c r="M5" s="23">
        <v>3322989.9</v>
      </c>
      <c r="N5" s="23">
        <v>0</v>
      </c>
      <c r="O5" s="24">
        <f t="shared" si="0"/>
        <v>3322989.9</v>
      </c>
      <c r="P5" s="25">
        <v>0.84989999999999999</v>
      </c>
      <c r="Q5" s="43">
        <v>95</v>
      </c>
      <c r="R5" s="26">
        <v>88.5</v>
      </c>
      <c r="S5" s="27">
        <v>0.93157894736842106</v>
      </c>
    </row>
    <row r="6" spans="1:76" s="28" customFormat="1" ht="117.75" customHeight="1">
      <c r="A6" s="19">
        <v>4</v>
      </c>
      <c r="B6" s="20" t="s">
        <v>27</v>
      </c>
      <c r="C6" s="20" t="s">
        <v>28</v>
      </c>
      <c r="D6" s="20" t="s">
        <v>29</v>
      </c>
      <c r="E6" s="20" t="s">
        <v>30</v>
      </c>
      <c r="F6" s="22" t="s">
        <v>17</v>
      </c>
      <c r="G6" s="21" t="s">
        <v>79</v>
      </c>
      <c r="H6" s="21" t="s">
        <v>80</v>
      </c>
      <c r="I6" s="21" t="s">
        <v>79</v>
      </c>
      <c r="J6" s="21" t="s">
        <v>80</v>
      </c>
      <c r="K6" s="23">
        <v>3610000</v>
      </c>
      <c r="L6" s="23">
        <v>3610000</v>
      </c>
      <c r="M6" s="23">
        <v>3068500</v>
      </c>
      <c r="N6" s="23">
        <v>0</v>
      </c>
      <c r="O6" s="24">
        <f t="shared" si="0"/>
        <v>3068500</v>
      </c>
      <c r="P6" s="25">
        <f t="shared" si="1"/>
        <v>0.85</v>
      </c>
      <c r="Q6" s="43">
        <v>95</v>
      </c>
      <c r="R6" s="26">
        <v>87.5</v>
      </c>
      <c r="S6" s="27">
        <v>0.92105263157894701</v>
      </c>
    </row>
    <row r="7" spans="1:76" s="28" customFormat="1" ht="92.25" customHeight="1">
      <c r="A7" s="19">
        <v>5</v>
      </c>
      <c r="B7" s="20" t="s">
        <v>31</v>
      </c>
      <c r="C7" s="20" t="s">
        <v>32</v>
      </c>
      <c r="D7" s="20" t="s">
        <v>33</v>
      </c>
      <c r="E7" s="20" t="s">
        <v>34</v>
      </c>
      <c r="F7" s="22" t="s">
        <v>17</v>
      </c>
      <c r="G7" s="21" t="s">
        <v>79</v>
      </c>
      <c r="H7" s="21" t="s">
        <v>80</v>
      </c>
      <c r="I7" s="21" t="s">
        <v>79</v>
      </c>
      <c r="J7" s="21" t="s">
        <v>80</v>
      </c>
      <c r="K7" s="23">
        <v>3962330</v>
      </c>
      <c r="L7" s="23">
        <v>3962330</v>
      </c>
      <c r="M7" s="23">
        <v>3367980.5</v>
      </c>
      <c r="N7" s="23">
        <v>0</v>
      </c>
      <c r="O7" s="24">
        <f t="shared" si="0"/>
        <v>3367980.5</v>
      </c>
      <c r="P7" s="25">
        <f t="shared" si="1"/>
        <v>0.85</v>
      </c>
      <c r="Q7" s="43">
        <v>95</v>
      </c>
      <c r="R7" s="26">
        <v>87.5</v>
      </c>
      <c r="S7" s="27">
        <v>0.92105263157894735</v>
      </c>
    </row>
    <row r="8" spans="1:76" s="28" customFormat="1" ht="84" customHeight="1">
      <c r="A8" s="19">
        <v>6</v>
      </c>
      <c r="B8" s="20" t="s">
        <v>35</v>
      </c>
      <c r="C8" s="20" t="s">
        <v>36</v>
      </c>
      <c r="D8" s="20" t="s">
        <v>37</v>
      </c>
      <c r="E8" s="20" t="s">
        <v>38</v>
      </c>
      <c r="F8" s="42" t="s">
        <v>17</v>
      </c>
      <c r="G8" s="21" t="s">
        <v>79</v>
      </c>
      <c r="H8" s="21" t="s">
        <v>80</v>
      </c>
      <c r="I8" s="21" t="s">
        <v>79</v>
      </c>
      <c r="J8" s="21" t="s">
        <v>80</v>
      </c>
      <c r="K8" s="23">
        <v>3999616.03</v>
      </c>
      <c r="L8" s="23">
        <v>3999616.03</v>
      </c>
      <c r="M8" s="23">
        <v>3399673.61</v>
      </c>
      <c r="N8" s="23">
        <v>0</v>
      </c>
      <c r="O8" s="24">
        <f t="shared" si="0"/>
        <v>3399673.61</v>
      </c>
      <c r="P8" s="25">
        <v>0.84989999999999999</v>
      </c>
      <c r="Q8" s="26">
        <v>95</v>
      </c>
      <c r="R8" s="26">
        <v>86.5</v>
      </c>
      <c r="S8" s="32">
        <v>0.91052631578947374</v>
      </c>
    </row>
    <row r="9" spans="1:76" s="28" customFormat="1" ht="84" customHeight="1">
      <c r="A9" s="46">
        <v>7</v>
      </c>
      <c r="B9" s="47" t="s">
        <v>43</v>
      </c>
      <c r="C9" s="47" t="s">
        <v>44</v>
      </c>
      <c r="D9" s="47" t="s">
        <v>45</v>
      </c>
      <c r="E9" s="47" t="s">
        <v>83</v>
      </c>
      <c r="F9" s="47" t="s">
        <v>17</v>
      </c>
      <c r="G9" s="47" t="s">
        <v>81</v>
      </c>
      <c r="H9" s="47" t="s">
        <v>82</v>
      </c>
      <c r="I9" s="47" t="s">
        <v>79</v>
      </c>
      <c r="J9" s="47" t="s">
        <v>80</v>
      </c>
      <c r="K9" s="48">
        <v>3653160</v>
      </c>
      <c r="L9" s="48">
        <v>2977800</v>
      </c>
      <c r="M9" s="48">
        <v>2531130</v>
      </c>
      <c r="N9" s="48">
        <v>0</v>
      </c>
      <c r="O9" s="49">
        <v>2531130</v>
      </c>
      <c r="P9" s="50">
        <v>0.85</v>
      </c>
      <c r="Q9" s="51">
        <v>95</v>
      </c>
      <c r="R9" s="51">
        <v>84.5</v>
      </c>
      <c r="S9" s="52">
        <v>0.88949999999999996</v>
      </c>
    </row>
    <row r="10" spans="1:76" s="28" customFormat="1" ht="84" customHeight="1">
      <c r="A10" s="53">
        <v>8</v>
      </c>
      <c r="B10" s="54" t="s">
        <v>55</v>
      </c>
      <c r="C10" s="47" t="s">
        <v>56</v>
      </c>
      <c r="D10" s="47" t="s">
        <v>57</v>
      </c>
      <c r="E10" s="47" t="s">
        <v>58</v>
      </c>
      <c r="F10" s="47" t="s">
        <v>17</v>
      </c>
      <c r="G10" s="47" t="s">
        <v>79</v>
      </c>
      <c r="H10" s="47" t="s">
        <v>80</v>
      </c>
      <c r="I10" s="47" t="s">
        <v>79</v>
      </c>
      <c r="J10" s="47" t="s">
        <v>80</v>
      </c>
      <c r="K10" s="56">
        <v>4297786</v>
      </c>
      <c r="L10" s="56">
        <v>3929986</v>
      </c>
      <c r="M10" s="56">
        <v>3340488.1</v>
      </c>
      <c r="N10" s="56">
        <v>0</v>
      </c>
      <c r="O10" s="49">
        <f t="shared" ref="O10:O11" si="2">M10+N10</f>
        <v>3340488.1</v>
      </c>
      <c r="P10" s="50">
        <f t="shared" ref="P10:P11" si="3">O10/L10</f>
        <v>0.85</v>
      </c>
      <c r="Q10" s="51">
        <v>95</v>
      </c>
      <c r="R10" s="57">
        <v>84</v>
      </c>
      <c r="S10" s="58">
        <v>0.88421052631578945</v>
      </c>
    </row>
    <row r="11" spans="1:76" s="28" customFormat="1" ht="84" customHeight="1">
      <c r="A11" s="59">
        <v>9</v>
      </c>
      <c r="B11" s="54" t="s">
        <v>59</v>
      </c>
      <c r="C11" s="47" t="s">
        <v>60</v>
      </c>
      <c r="D11" s="47" t="s">
        <v>61</v>
      </c>
      <c r="E11" s="47" t="s">
        <v>62</v>
      </c>
      <c r="F11" s="47" t="s">
        <v>17</v>
      </c>
      <c r="G11" s="47" t="s">
        <v>79</v>
      </c>
      <c r="H11" s="47" t="s">
        <v>80</v>
      </c>
      <c r="I11" s="47" t="s">
        <v>79</v>
      </c>
      <c r="J11" s="47" t="s">
        <v>80</v>
      </c>
      <c r="K11" s="56">
        <v>3950360</v>
      </c>
      <c r="L11" s="56">
        <v>3950360</v>
      </c>
      <c r="M11" s="56">
        <v>3357806</v>
      </c>
      <c r="N11" s="56">
        <v>0</v>
      </c>
      <c r="O11" s="49">
        <f t="shared" si="2"/>
        <v>3357806</v>
      </c>
      <c r="P11" s="50">
        <f t="shared" si="3"/>
        <v>0.85</v>
      </c>
      <c r="Q11" s="51">
        <v>95</v>
      </c>
      <c r="R11" s="57">
        <v>83.5</v>
      </c>
      <c r="S11" s="58">
        <v>0.87894736842105259</v>
      </c>
    </row>
    <row r="12" spans="1:76" s="28" customFormat="1" ht="87" customHeight="1">
      <c r="A12" s="59">
        <v>10</v>
      </c>
      <c r="B12" s="60" t="s">
        <v>63</v>
      </c>
      <c r="C12" s="47" t="s">
        <v>64</v>
      </c>
      <c r="D12" s="47" t="s">
        <v>65</v>
      </c>
      <c r="E12" s="47" t="s">
        <v>66</v>
      </c>
      <c r="F12" s="47" t="s">
        <v>17</v>
      </c>
      <c r="G12" s="47" t="s">
        <v>79</v>
      </c>
      <c r="H12" s="47" t="s">
        <v>80</v>
      </c>
      <c r="I12" s="47" t="s">
        <v>79</v>
      </c>
      <c r="J12" s="47" t="s">
        <v>80</v>
      </c>
      <c r="K12" s="55">
        <v>3643958.43</v>
      </c>
      <c r="L12" s="55">
        <v>3643958.43</v>
      </c>
      <c r="M12" s="55">
        <v>3097364.66</v>
      </c>
      <c r="N12" s="55">
        <v>0</v>
      </c>
      <c r="O12" s="49">
        <f>M12+N12</f>
        <v>3097364.66</v>
      </c>
      <c r="P12" s="50">
        <v>0.85</v>
      </c>
      <c r="Q12" s="51">
        <v>95</v>
      </c>
      <c r="R12" s="61">
        <v>83</v>
      </c>
      <c r="S12" s="58">
        <v>0.87370000000000003</v>
      </c>
    </row>
    <row r="13" spans="1:76" s="28" customFormat="1" ht="114.75" customHeight="1" thickBot="1">
      <c r="A13" s="66">
        <v>11</v>
      </c>
      <c r="B13" s="67" t="s">
        <v>67</v>
      </c>
      <c r="C13" s="73" t="s">
        <v>68</v>
      </c>
      <c r="D13" s="73" t="s">
        <v>69</v>
      </c>
      <c r="E13" s="73" t="s">
        <v>70</v>
      </c>
      <c r="F13" s="73" t="s">
        <v>17</v>
      </c>
      <c r="G13" s="73" t="s">
        <v>79</v>
      </c>
      <c r="H13" s="73" t="s">
        <v>80</v>
      </c>
      <c r="I13" s="73" t="s">
        <v>79</v>
      </c>
      <c r="J13" s="73" t="s">
        <v>80</v>
      </c>
      <c r="K13" s="68">
        <v>3997940</v>
      </c>
      <c r="L13" s="68">
        <v>3486072.6</v>
      </c>
      <c r="M13" s="68">
        <v>2963161.7</v>
      </c>
      <c r="N13" s="68">
        <v>0</v>
      </c>
      <c r="O13" s="76">
        <f t="shared" ref="O13" si="4">M13+N13</f>
        <v>2963161.7</v>
      </c>
      <c r="P13" s="78">
        <v>0.84989999999999999</v>
      </c>
      <c r="Q13" s="79">
        <v>95</v>
      </c>
      <c r="R13" s="69">
        <v>81.5</v>
      </c>
      <c r="S13" s="70">
        <v>0.85789473684210527</v>
      </c>
    </row>
    <row r="14" spans="1:76" ht="48.75" customHeight="1" thickTop="1">
      <c r="A14" s="5"/>
      <c r="B14" s="5"/>
      <c r="C14" s="74"/>
      <c r="D14" s="75"/>
      <c r="E14" s="97" t="s">
        <v>5</v>
      </c>
      <c r="F14" s="98"/>
      <c r="G14" s="98"/>
      <c r="H14" s="98"/>
      <c r="I14" s="98"/>
      <c r="J14" s="99"/>
      <c r="K14" s="72">
        <f>SUM(K3:K13)</f>
        <v>39689868.350000001</v>
      </c>
      <c r="L14" s="72">
        <f t="shared" ref="L14:O14" si="5">SUM(L3:L13)</f>
        <v>37460422.950000003</v>
      </c>
      <c r="M14" s="72">
        <f t="shared" si="5"/>
        <v>31841359.469999999</v>
      </c>
      <c r="N14" s="72">
        <f t="shared" si="5"/>
        <v>0</v>
      </c>
      <c r="O14" s="77">
        <f t="shared" si="5"/>
        <v>31841359.469999999</v>
      </c>
      <c r="P14" s="44"/>
      <c r="Q14" s="5"/>
      <c r="R14" s="5"/>
      <c r="S14" s="5"/>
    </row>
    <row r="15" spans="1:76" ht="21" customHeight="1">
      <c r="A15" s="106" t="s">
        <v>73</v>
      </c>
      <c r="B15" s="106"/>
      <c r="C15" s="106"/>
      <c r="D15" s="106"/>
      <c r="E15" s="6"/>
      <c r="F15" s="7"/>
      <c r="G15" s="7"/>
      <c r="H15" s="7"/>
      <c r="I15" s="7"/>
      <c r="J15" s="7"/>
      <c r="K15" s="8"/>
      <c r="L15" s="8"/>
      <c r="M15" s="8"/>
      <c r="N15" s="8"/>
      <c r="O15" s="8"/>
      <c r="P15" s="6"/>
      <c r="Q15" s="6"/>
      <c r="R15" s="6"/>
      <c r="S15" s="5"/>
    </row>
    <row r="16" spans="1:76" ht="20.25" thickBot="1">
      <c r="A16" s="9"/>
      <c r="B16" s="30"/>
      <c r="C16" s="91" t="s">
        <v>4</v>
      </c>
      <c r="D16" s="91"/>
      <c r="E16" s="91"/>
      <c r="F16" s="92"/>
      <c r="G16" s="63"/>
      <c r="H16" s="63"/>
      <c r="I16" s="63"/>
      <c r="J16" s="63"/>
      <c r="K16" s="28"/>
      <c r="L16" s="6"/>
      <c r="M16" s="6"/>
      <c r="N16" s="6"/>
      <c r="O16" s="6"/>
      <c r="P16" s="6"/>
      <c r="Q16" s="6"/>
      <c r="R16" s="6"/>
      <c r="S16" s="5"/>
    </row>
    <row r="17" spans="1:26" ht="20.25" thickTop="1">
      <c r="A17" s="6"/>
      <c r="B17" s="28"/>
      <c r="C17" s="92"/>
      <c r="D17" s="92"/>
      <c r="E17" s="92"/>
      <c r="F17" s="92"/>
      <c r="G17" s="63"/>
      <c r="H17" s="63"/>
      <c r="I17" s="63"/>
      <c r="J17" s="63"/>
      <c r="K17" s="28"/>
      <c r="L17" s="6"/>
      <c r="M17" s="6"/>
      <c r="N17" s="6"/>
      <c r="O17" s="6"/>
      <c r="P17" s="6"/>
      <c r="Q17" s="6"/>
      <c r="R17" s="5"/>
      <c r="S17" s="5"/>
    </row>
    <row r="18" spans="1:26" ht="47.25" customHeight="1">
      <c r="A18" s="6"/>
      <c r="D18" s="105" t="s">
        <v>84</v>
      </c>
      <c r="E18" s="105"/>
      <c r="F18" s="105"/>
      <c r="G18" s="105"/>
      <c r="H18" s="105"/>
      <c r="I18" s="105"/>
      <c r="J18" s="34"/>
      <c r="K18" s="34"/>
      <c r="L18" s="88"/>
      <c r="M18" s="88"/>
      <c r="N18" s="88"/>
      <c r="O18" s="88"/>
      <c r="P18" s="88"/>
      <c r="Q18" s="88"/>
      <c r="R18" s="35"/>
      <c r="S18" s="35"/>
      <c r="T18" s="3"/>
    </row>
    <row r="19" spans="1:26" ht="26.25" customHeight="1">
      <c r="A19" s="6"/>
      <c r="D19" s="93" t="s">
        <v>49</v>
      </c>
      <c r="E19" s="93"/>
      <c r="F19" s="108" t="s">
        <v>41</v>
      </c>
      <c r="G19" s="108"/>
      <c r="H19" s="101" t="s">
        <v>42</v>
      </c>
      <c r="I19" s="101"/>
      <c r="J19" s="71"/>
      <c r="K19" s="87"/>
      <c r="L19" s="80"/>
      <c r="M19" s="80"/>
      <c r="N19" s="80"/>
      <c r="O19" s="80"/>
      <c r="P19" s="85"/>
      <c r="Q19" s="85"/>
      <c r="R19" s="95"/>
      <c r="S19" s="95"/>
    </row>
    <row r="20" spans="1:26" customFormat="1" ht="51" customHeight="1">
      <c r="A20" s="10"/>
      <c r="B20" s="1"/>
      <c r="C20" s="1"/>
      <c r="D20" s="93"/>
      <c r="E20" s="93"/>
      <c r="F20" s="93">
        <v>81209611</v>
      </c>
      <c r="G20" s="93"/>
      <c r="H20" s="102">
        <f>F20*F29</f>
        <v>341031640.43339998</v>
      </c>
      <c r="I20" s="102"/>
      <c r="J20" s="36"/>
      <c r="K20" s="36"/>
      <c r="L20" s="80"/>
      <c r="M20" s="80"/>
      <c r="N20" s="80"/>
      <c r="O20" s="80"/>
      <c r="P20" s="86"/>
      <c r="Q20" s="86"/>
      <c r="R20" s="94"/>
      <c r="S20" s="94"/>
    </row>
    <row r="21" spans="1:26" customFormat="1" ht="63.75" customHeight="1">
      <c r="A21" s="10"/>
      <c r="B21" s="1"/>
      <c r="C21" s="1"/>
      <c r="D21" s="93" t="s">
        <v>39</v>
      </c>
      <c r="E21" s="93"/>
      <c r="F21" s="93">
        <f t="shared" ref="F21:F27" si="6">H21/$F$29</f>
        <v>3848002.7218174026</v>
      </c>
      <c r="G21" s="93"/>
      <c r="H21" s="102">
        <v>16159302.630000001</v>
      </c>
      <c r="I21" s="102"/>
      <c r="J21" s="31"/>
      <c r="K21" s="31"/>
      <c r="L21" s="80"/>
      <c r="M21" s="80"/>
      <c r="N21" s="80"/>
      <c r="O21" s="80"/>
      <c r="P21" s="86"/>
      <c r="Q21" s="86"/>
      <c r="R21" s="96"/>
      <c r="S21" s="96"/>
    </row>
    <row r="22" spans="1:26" customFormat="1" ht="63.75" customHeight="1">
      <c r="A22" s="10"/>
      <c r="B22" s="1"/>
      <c r="C22" s="1"/>
      <c r="D22" s="93" t="s">
        <v>40</v>
      </c>
      <c r="E22" s="93"/>
      <c r="F22" s="93">
        <f t="shared" si="6"/>
        <v>0</v>
      </c>
      <c r="G22" s="93"/>
      <c r="H22" s="102">
        <v>0</v>
      </c>
      <c r="I22" s="102"/>
      <c r="J22" s="31"/>
      <c r="K22" s="31"/>
      <c r="L22" s="80"/>
      <c r="M22" s="80"/>
      <c r="N22" s="80"/>
      <c r="O22" s="80"/>
      <c r="P22" s="86"/>
      <c r="Q22" s="86"/>
      <c r="R22" s="40"/>
      <c r="S22" s="40"/>
    </row>
    <row r="23" spans="1:26" customFormat="1" ht="63.75" customHeight="1">
      <c r="A23" s="10"/>
      <c r="B23" s="1"/>
      <c r="C23" s="1"/>
      <c r="D23" s="93" t="s">
        <v>50</v>
      </c>
      <c r="E23" s="93"/>
      <c r="F23" s="93">
        <f t="shared" si="6"/>
        <v>72623986.824308231</v>
      </c>
      <c r="G23" s="93"/>
      <c r="H23" s="102">
        <v>304977170.26999998</v>
      </c>
      <c r="I23" s="102"/>
      <c r="J23" s="31"/>
      <c r="K23" s="31"/>
      <c r="L23" s="80"/>
      <c r="M23" s="80"/>
      <c r="N23" s="80"/>
      <c r="O23" s="80"/>
      <c r="P23" s="86"/>
      <c r="Q23" s="86"/>
      <c r="R23" s="82"/>
      <c r="S23" s="82"/>
    </row>
    <row r="24" spans="1:26" ht="61.5" customHeight="1">
      <c r="D24" s="93" t="s">
        <v>54</v>
      </c>
      <c r="E24" s="93"/>
      <c r="F24" s="93">
        <f t="shared" si="6"/>
        <v>0</v>
      </c>
      <c r="G24" s="93"/>
      <c r="H24" s="102">
        <v>0</v>
      </c>
      <c r="I24" s="102"/>
      <c r="J24" s="65"/>
      <c r="K24" s="39"/>
      <c r="L24" s="80"/>
      <c r="M24" s="80"/>
      <c r="N24" s="80"/>
      <c r="O24" s="80"/>
      <c r="P24" s="38"/>
      <c r="Q24" s="38"/>
      <c r="R24" s="82"/>
      <c r="S24" s="82"/>
      <c r="Z24" s="3"/>
    </row>
    <row r="25" spans="1:26" ht="61.5" customHeight="1">
      <c r="D25" s="93" t="s">
        <v>51</v>
      </c>
      <c r="E25" s="93"/>
      <c r="F25" s="93">
        <f t="shared" si="6"/>
        <v>4710651.535933705</v>
      </c>
      <c r="G25" s="93"/>
      <c r="H25" s="100">
        <v>19781910.059999999</v>
      </c>
      <c r="I25" s="100"/>
      <c r="J25" s="39"/>
      <c r="K25" s="39"/>
      <c r="R25" s="37"/>
      <c r="S25" s="37"/>
      <c r="Z25" s="3"/>
    </row>
    <row r="26" spans="1:26" ht="60.75" customHeight="1">
      <c r="D26" s="103" t="s">
        <v>52</v>
      </c>
      <c r="E26" s="103"/>
      <c r="F26" s="93">
        <f t="shared" si="6"/>
        <v>7582359.258465495</v>
      </c>
      <c r="G26" s="93"/>
      <c r="H26" s="100">
        <v>31841359.469999999</v>
      </c>
      <c r="I26" s="100"/>
      <c r="J26" s="64"/>
      <c r="K26" s="39"/>
      <c r="L26" s="80"/>
      <c r="M26" s="80"/>
      <c r="N26" s="80"/>
      <c r="O26" s="80"/>
      <c r="P26" s="37"/>
      <c r="Q26" s="37"/>
      <c r="R26" s="82"/>
      <c r="S26" s="82"/>
    </row>
    <row r="27" spans="1:26" ht="36" customHeight="1">
      <c r="D27" s="107" t="s">
        <v>71</v>
      </c>
      <c r="E27" s="107"/>
      <c r="F27" s="93">
        <f t="shared" si="6"/>
        <v>3640984.5358860795</v>
      </c>
      <c r="G27" s="93"/>
      <c r="H27" s="100">
        <v>15289950.460000001</v>
      </c>
      <c r="I27" s="100"/>
      <c r="J27" s="29"/>
      <c r="K27" s="29"/>
      <c r="L27" s="80"/>
      <c r="M27" s="80"/>
      <c r="N27" s="80"/>
      <c r="O27" s="80"/>
      <c r="P27" s="37"/>
      <c r="Q27" s="37"/>
      <c r="R27" s="83"/>
      <c r="S27" s="83"/>
    </row>
    <row r="28" spans="1:26" ht="51.75" customHeight="1">
      <c r="D28" s="107" t="s">
        <v>72</v>
      </c>
      <c r="E28" s="107"/>
      <c r="F28" s="93">
        <f>H28/F29</f>
        <v>1069667.0000476253</v>
      </c>
      <c r="G28" s="93"/>
      <c r="H28" s="100">
        <f>H25-H27-H24</f>
        <v>4491959.5999999978</v>
      </c>
      <c r="I28" s="100"/>
      <c r="J28" s="45"/>
      <c r="K28" s="3"/>
      <c r="L28" s="81"/>
      <c r="M28" s="81"/>
      <c r="N28" s="81"/>
      <c r="O28" s="81"/>
      <c r="P28" s="3"/>
      <c r="Q28" s="3"/>
      <c r="R28" s="38"/>
      <c r="S28" s="38"/>
    </row>
    <row r="29" spans="1:26" ht="39.75" customHeight="1">
      <c r="D29" s="104" t="s">
        <v>53</v>
      </c>
      <c r="E29" s="104"/>
      <c r="F29" s="104">
        <v>4.1993999999999998</v>
      </c>
      <c r="G29" s="104"/>
      <c r="H29" s="104"/>
      <c r="I29" s="104"/>
      <c r="L29" s="3"/>
      <c r="M29" s="3"/>
      <c r="N29" s="3"/>
      <c r="O29" s="3"/>
      <c r="P29" s="33"/>
      <c r="Q29" s="33"/>
      <c r="R29" s="84"/>
      <c r="S29" s="84"/>
    </row>
    <row r="30" spans="1:26" ht="30" customHeight="1">
      <c r="P30" s="3"/>
      <c r="Q30" s="3"/>
      <c r="R30" s="3"/>
      <c r="S30" s="3"/>
      <c r="T30" s="3"/>
    </row>
    <row r="31" spans="1:26" ht="30" customHeight="1">
      <c r="S31" s="3"/>
    </row>
    <row r="32" spans="1:26">
      <c r="E32" s="41"/>
      <c r="R32" s="3"/>
      <c r="S32" s="3"/>
    </row>
    <row r="33" spans="10:19" ht="34.5" customHeight="1">
      <c r="R33" s="3"/>
      <c r="S33" s="3"/>
    </row>
    <row r="34" spans="10:19" ht="34.5" customHeight="1">
      <c r="R34" s="3"/>
      <c r="S34" s="3"/>
    </row>
    <row r="35" spans="10:19" ht="34.5" customHeight="1">
      <c r="R35" s="3"/>
      <c r="S35" s="3"/>
    </row>
    <row r="36" spans="10:19" ht="34.5" customHeight="1">
      <c r="R36" s="3"/>
      <c r="S36" s="3"/>
    </row>
    <row r="37" spans="10:19" ht="34.5" customHeight="1">
      <c r="R37" s="3"/>
      <c r="S37" s="3"/>
    </row>
    <row r="38" spans="10:19" ht="34.5" customHeight="1">
      <c r="R38" s="3"/>
      <c r="S38" s="3"/>
    </row>
    <row r="39" spans="10:19" ht="34.5" customHeight="1">
      <c r="R39" s="3"/>
      <c r="S39" s="3"/>
    </row>
    <row r="40" spans="10:19" ht="34.5" customHeight="1">
      <c r="R40" s="3"/>
      <c r="S40" s="3"/>
    </row>
    <row r="41" spans="10:19" ht="34.5" customHeight="1">
      <c r="R41" s="3"/>
      <c r="S41" s="3"/>
    </row>
    <row r="42" spans="10:19" ht="34.5" customHeight="1">
      <c r="R42" s="3"/>
      <c r="S42" s="3"/>
    </row>
    <row r="43" spans="10:19" ht="34.5" customHeight="1">
      <c r="R43" s="3"/>
      <c r="S43" s="3"/>
    </row>
    <row r="44" spans="10:19" ht="34.5" customHeight="1">
      <c r="R44" s="3"/>
      <c r="S44" s="3"/>
    </row>
    <row r="45" spans="10:19" ht="34.5" customHeight="1">
      <c r="R45" s="3"/>
      <c r="S45" s="3"/>
    </row>
    <row r="46" spans="10:19" ht="34.5" customHeight="1">
      <c r="J46" s="3"/>
      <c r="R46" s="3"/>
      <c r="S46" s="3"/>
    </row>
    <row r="47" spans="10:19" ht="34.5" customHeight="1">
      <c r="R47" s="3"/>
      <c r="S47" s="3"/>
    </row>
    <row r="48" spans="10:19">
      <c r="R48" s="3"/>
      <c r="S48" s="3"/>
    </row>
    <row r="49" spans="18:19">
      <c r="R49" s="3"/>
      <c r="S49" s="3"/>
    </row>
    <row r="50" spans="18:19">
      <c r="R50" s="3"/>
      <c r="S50" s="3"/>
    </row>
    <row r="51" spans="18:19">
      <c r="R51" s="3"/>
      <c r="S51" s="3"/>
    </row>
    <row r="52" spans="18:19">
      <c r="R52" s="3"/>
      <c r="S52" s="3"/>
    </row>
    <row r="53" spans="18:19">
      <c r="R53" s="3"/>
      <c r="S53" s="3"/>
    </row>
    <row r="54" spans="18:19">
      <c r="R54" s="3"/>
      <c r="S54" s="3"/>
    </row>
    <row r="55" spans="18:19">
      <c r="R55" s="3"/>
      <c r="S55" s="3"/>
    </row>
    <row r="56" spans="18:19">
      <c r="R56" s="3"/>
      <c r="S56" s="3"/>
    </row>
    <row r="57" spans="18:19">
      <c r="R57" s="3"/>
      <c r="S57" s="3"/>
    </row>
    <row r="58" spans="18:19">
      <c r="R58" s="3"/>
      <c r="S58" s="3"/>
    </row>
    <row r="59" spans="18:19">
      <c r="R59" s="3"/>
      <c r="S59" s="3"/>
    </row>
    <row r="60" spans="18:19">
      <c r="R60" s="3"/>
      <c r="S60" s="3"/>
    </row>
    <row r="61" spans="18:19">
      <c r="R61" s="3"/>
      <c r="S61" s="3"/>
    </row>
    <row r="62" spans="18:19">
      <c r="R62" s="3"/>
      <c r="S62" s="3"/>
    </row>
    <row r="63" spans="18:19">
      <c r="R63" s="3"/>
      <c r="S63" s="3"/>
    </row>
    <row r="64" spans="18:19">
      <c r="R64" s="3"/>
      <c r="S64" s="3"/>
    </row>
    <row r="65" spans="18:19">
      <c r="R65" s="3"/>
      <c r="S65" s="3"/>
    </row>
    <row r="66" spans="18:19">
      <c r="R66" s="3"/>
      <c r="S66" s="3"/>
    </row>
    <row r="67" spans="18:19">
      <c r="R67" s="3"/>
      <c r="S67" s="3"/>
    </row>
    <row r="68" spans="18:19">
      <c r="R68" s="3"/>
      <c r="S68" s="3"/>
    </row>
    <row r="69" spans="18:19">
      <c r="R69" s="3"/>
      <c r="S69" s="3"/>
    </row>
    <row r="70" spans="18:19">
      <c r="R70" s="3"/>
      <c r="S70" s="3"/>
    </row>
    <row r="71" spans="18:19">
      <c r="R71" s="3"/>
      <c r="S71" s="3"/>
    </row>
    <row r="72" spans="18:19">
      <c r="R72" s="3"/>
      <c r="S72" s="3"/>
    </row>
    <row r="73" spans="18:19">
      <c r="R73" s="3"/>
      <c r="S73" s="3"/>
    </row>
    <row r="74" spans="18:19">
      <c r="R74" s="3"/>
      <c r="S74" s="3"/>
    </row>
    <row r="75" spans="18:19">
      <c r="R75" s="3"/>
      <c r="S75" s="3"/>
    </row>
    <row r="76" spans="18:19">
      <c r="R76" s="3"/>
      <c r="S76" s="3"/>
    </row>
    <row r="77" spans="18:19">
      <c r="R77" s="3"/>
      <c r="S77" s="3"/>
    </row>
    <row r="78" spans="18:19">
      <c r="R78" s="3"/>
      <c r="S78" s="3"/>
    </row>
    <row r="79" spans="18:19">
      <c r="R79" s="3"/>
      <c r="S79" s="3"/>
    </row>
    <row r="80" spans="18:19">
      <c r="R80" s="3"/>
      <c r="S80" s="3"/>
    </row>
    <row r="81" spans="18:19">
      <c r="R81" s="3"/>
      <c r="S81" s="3"/>
    </row>
    <row r="82" spans="18:19">
      <c r="R82" s="3"/>
      <c r="S82" s="3"/>
    </row>
    <row r="83" spans="18:19">
      <c r="R83" s="3"/>
      <c r="S83" s="3"/>
    </row>
    <row r="84" spans="18:19">
      <c r="R84" s="3"/>
      <c r="S84" s="3"/>
    </row>
    <row r="85" spans="18:19">
      <c r="R85" s="3"/>
      <c r="S85" s="3"/>
    </row>
    <row r="86" spans="18:19">
      <c r="R86" s="3"/>
      <c r="S86" s="3"/>
    </row>
    <row r="87" spans="18:19">
      <c r="R87" s="3"/>
      <c r="S87" s="3"/>
    </row>
    <row r="88" spans="18:19">
      <c r="R88" s="3"/>
      <c r="S88" s="3"/>
    </row>
    <row r="89" spans="18:19">
      <c r="R89" s="3"/>
      <c r="S89" s="3"/>
    </row>
    <row r="90" spans="18:19">
      <c r="R90" s="3"/>
      <c r="S90" s="3"/>
    </row>
    <row r="91" spans="18:19">
      <c r="R91" s="3"/>
      <c r="S91" s="3"/>
    </row>
    <row r="92" spans="18:19">
      <c r="R92" s="3"/>
      <c r="S92" s="3"/>
    </row>
    <row r="93" spans="18:19">
      <c r="R93" s="3"/>
      <c r="S93" s="3"/>
    </row>
    <row r="94" spans="18:19">
      <c r="R94" s="3"/>
      <c r="S94" s="3"/>
    </row>
    <row r="95" spans="18:19">
      <c r="R95" s="3"/>
      <c r="S95" s="3"/>
    </row>
    <row r="96" spans="18:19">
      <c r="R96" s="3"/>
      <c r="S96" s="3"/>
    </row>
    <row r="97" spans="18:19">
      <c r="R97" s="3"/>
      <c r="S97" s="3"/>
    </row>
    <row r="98" spans="18:19">
      <c r="R98" s="3"/>
      <c r="S98" s="3"/>
    </row>
    <row r="99" spans="18:19">
      <c r="R99" s="3"/>
      <c r="S99" s="3"/>
    </row>
    <row r="100" spans="18:19">
      <c r="R100" s="3"/>
      <c r="S100" s="3"/>
    </row>
    <row r="101" spans="18:19">
      <c r="R101" s="3"/>
      <c r="S101" s="3"/>
    </row>
    <row r="102" spans="18:19">
      <c r="R102" s="3"/>
      <c r="S102" s="3"/>
    </row>
    <row r="103" spans="18:19">
      <c r="R103" s="3"/>
      <c r="S103" s="3"/>
    </row>
    <row r="104" spans="18:19">
      <c r="R104" s="3"/>
      <c r="S104" s="3"/>
    </row>
    <row r="105" spans="18:19">
      <c r="R105" s="3"/>
      <c r="S105" s="3"/>
    </row>
    <row r="106" spans="18:19">
      <c r="R106" s="3"/>
      <c r="S106" s="3"/>
    </row>
    <row r="107" spans="18:19">
      <c r="R107" s="3"/>
      <c r="S107" s="3"/>
    </row>
    <row r="108" spans="18:19">
      <c r="R108" s="3"/>
      <c r="S108" s="3"/>
    </row>
    <row r="109" spans="18:19">
      <c r="R109" s="3"/>
      <c r="S109" s="3"/>
    </row>
    <row r="110" spans="18:19">
      <c r="R110" s="3"/>
      <c r="S110" s="3"/>
    </row>
    <row r="111" spans="18:19">
      <c r="R111" s="3"/>
      <c r="S111" s="3"/>
    </row>
  </sheetData>
  <protectedRanges>
    <protectedRange sqref="B3" name="wprowadzanie danych"/>
  </protectedRanges>
  <autoFilter ref="A2:S14">
    <filterColumn colId="6"/>
    <filterColumn colId="7"/>
    <filterColumn colId="8"/>
    <filterColumn colId="9"/>
    <filterColumn colId="13"/>
    <filterColumn colId="16"/>
  </autoFilter>
  <mergeCells count="39">
    <mergeCell ref="F29:I29"/>
    <mergeCell ref="D18:I18"/>
    <mergeCell ref="A15:D15"/>
    <mergeCell ref="D27:E27"/>
    <mergeCell ref="D28:E28"/>
    <mergeCell ref="D29:E29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H28:I28"/>
    <mergeCell ref="D24:E24"/>
    <mergeCell ref="H19:I19"/>
    <mergeCell ref="H20:I20"/>
    <mergeCell ref="H21:I21"/>
    <mergeCell ref="H22:I22"/>
    <mergeCell ref="H23:I23"/>
    <mergeCell ref="H24:I24"/>
    <mergeCell ref="D25:E25"/>
    <mergeCell ref="D26:E26"/>
    <mergeCell ref="H25:I25"/>
    <mergeCell ref="H26:I26"/>
    <mergeCell ref="H27:I27"/>
    <mergeCell ref="A1:S1"/>
    <mergeCell ref="C16:F17"/>
    <mergeCell ref="D23:E23"/>
    <mergeCell ref="D21:E21"/>
    <mergeCell ref="R20:S20"/>
    <mergeCell ref="R19:S19"/>
    <mergeCell ref="R21:S21"/>
    <mergeCell ref="D19:E20"/>
    <mergeCell ref="D22:E22"/>
    <mergeCell ref="E14:J14"/>
  </mergeCells>
  <phoneticPr fontId="0" type="noConversion"/>
  <conditionalFormatting sqref="B10:B13">
    <cfRule type="expression" dxfId="7" priority="29">
      <formula>IF(#REF!="",1)</formula>
    </cfRule>
    <cfRule type="expression" dxfId="6" priority="30">
      <formula>IF($E$12="",1)</formula>
    </cfRule>
    <cfRule type="expression" dxfId="5" priority="31">
      <formula>IF(#REF!="",1)</formula>
    </cfRule>
    <cfRule type="expression" dxfId="4" priority="32">
      <formula>IF(#REF!="",1)</formula>
    </cfRule>
  </conditionalFormatting>
  <conditionalFormatting sqref="K10:L13">
    <cfRule type="expression" dxfId="3" priority="41">
      <formula>IF($E$4="",1)</formula>
    </cfRule>
    <cfRule type="expression" dxfId="2" priority="42">
      <formula>IF(#REF!="",1)</formula>
    </cfRule>
    <cfRule type="expression" dxfId="1" priority="43">
      <formula>IF($E$12="",1)</formula>
    </cfRule>
    <cfRule type="expression" dxfId="0" priority="44">
      <formula>IF(#REF!="",1)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35" fitToHeight="3" orientation="landscape" r:id="rId1"/>
  <headerFooter>
    <oddFooter>Strona &amp;P z &amp;N</oddFooter>
  </headerFooter>
  <rowBreaks count="1" manualBreakCount="1">
    <brk id="12" max="18" man="1"/>
  </rowBreaks>
  <colBreaks count="2" manualBreakCount="2">
    <brk id="19" max="33" man="1"/>
    <brk id="3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załącznik 1</vt:lpstr>
      <vt:lpstr>Arkusz2</vt:lpstr>
      <vt:lpstr>Arkusz3</vt:lpstr>
      <vt:lpstr>'załącznik 1'!Obszar_wydruku</vt:lpstr>
      <vt:lpstr>'załącznik 1'!Tytuły_wydruku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m.grabowska</cp:lastModifiedBy>
  <cp:lastPrinted>2014-04-18T06:41:45Z</cp:lastPrinted>
  <dcterms:created xsi:type="dcterms:W3CDTF">2009-10-21T09:45:58Z</dcterms:created>
  <dcterms:modified xsi:type="dcterms:W3CDTF">2014-05-13T07:37:33Z</dcterms:modified>
</cp:coreProperties>
</file>